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3\"/>
    </mc:Choice>
  </mc:AlternateContent>
  <bookViews>
    <workbookView xWindow="0" yWindow="0" windowWidth="19365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5" i="1"/>
  <c r="A6" i="1"/>
  <c r="A7" i="1"/>
  <c r="B31" i="16"/>
  <c r="A29" i="16"/>
  <c r="C29" i="16"/>
  <c r="F8" i="1" l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A8" i="1"/>
  <c r="A9" i="1"/>
  <c r="A10" i="1"/>
  <c r="A11" i="1"/>
  <c r="A12" i="1"/>
  <c r="B52" i="16"/>
  <c r="B38" i="16"/>
  <c r="B19" i="16"/>
  <c r="A14" i="16"/>
  <c r="C14" i="16"/>
  <c r="A15" i="16"/>
  <c r="C15" i="16"/>
  <c r="A16" i="16"/>
  <c r="C16" i="16"/>
  <c r="A17" i="16"/>
  <c r="C17" i="16"/>
  <c r="F27" i="1"/>
  <c r="G27" i="1"/>
  <c r="H27" i="1"/>
  <c r="I27" i="1"/>
  <c r="J27" i="1"/>
  <c r="K27" i="1"/>
  <c r="F29" i="1"/>
  <c r="G29" i="1"/>
  <c r="H29" i="1"/>
  <c r="I29" i="1"/>
  <c r="J29" i="1"/>
  <c r="K29" i="1"/>
  <c r="F30" i="1"/>
  <c r="G30" i="1"/>
  <c r="H30" i="1"/>
  <c r="I30" i="1"/>
  <c r="J30" i="1"/>
  <c r="K30" i="1"/>
  <c r="A27" i="1"/>
  <c r="A29" i="1"/>
  <c r="A30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8" i="1"/>
  <c r="G28" i="1"/>
  <c r="H28" i="1"/>
  <c r="I28" i="1"/>
  <c r="J28" i="1"/>
  <c r="K28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6" i="16"/>
  <c r="C26" i="16"/>
  <c r="A27" i="16"/>
  <c r="C27" i="16"/>
  <c r="A47" i="16"/>
  <c r="C47" i="16"/>
  <c r="A48" i="16"/>
  <c r="C48" i="16"/>
  <c r="A49" i="16"/>
  <c r="C49" i="16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43" i="1"/>
  <c r="G43" i="1"/>
  <c r="H43" i="1"/>
  <c r="I43" i="1"/>
  <c r="J43" i="1"/>
  <c r="K43" i="1"/>
  <c r="A31" i="1"/>
  <c r="A32" i="1"/>
  <c r="A33" i="1"/>
  <c r="A34" i="1"/>
  <c r="A35" i="1"/>
  <c r="A36" i="1"/>
  <c r="A43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A37" i="1"/>
  <c r="A38" i="1"/>
  <c r="A39" i="1"/>
  <c r="A40" i="1"/>
  <c r="A41" i="1"/>
  <c r="A42" i="1"/>
  <c r="A10" i="16"/>
  <c r="C10" i="16"/>
  <c r="A11" i="16"/>
  <c r="C11" i="16"/>
  <c r="A12" i="16"/>
  <c r="C12" i="16"/>
  <c r="A13" i="16"/>
  <c r="C13" i="16"/>
  <c r="A50" i="16"/>
  <c r="C50" i="16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A44" i="1"/>
  <c r="A45" i="1"/>
  <c r="A46" i="1"/>
  <c r="A47" i="1"/>
  <c r="A54" i="1" l="1"/>
  <c r="A48" i="1"/>
  <c r="A49" i="1"/>
  <c r="A50" i="1"/>
  <c r="A51" i="1"/>
  <c r="A52" i="1"/>
  <c r="A53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A55" i="1" l="1"/>
  <c r="A56" i="1"/>
  <c r="A57" i="1"/>
  <c r="A58" i="1"/>
  <c r="A59" i="1"/>
  <c r="A7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73" i="1"/>
  <c r="G73" i="1"/>
  <c r="H73" i="1"/>
  <c r="I73" i="1"/>
  <c r="J73" i="1"/>
  <c r="K73" i="1"/>
  <c r="C51" i="16"/>
  <c r="C35" i="16"/>
  <c r="C36" i="16"/>
  <c r="C37" i="16"/>
  <c r="A35" i="16"/>
  <c r="A36" i="16"/>
  <c r="A37" i="16"/>
  <c r="C24" i="16"/>
  <c r="C25" i="16"/>
  <c r="C28" i="16"/>
  <c r="C30" i="16"/>
  <c r="A24" i="16"/>
  <c r="A25" i="16"/>
  <c r="A28" i="16"/>
  <c r="A30" i="16"/>
  <c r="C46" i="16"/>
  <c r="A46" i="16"/>
  <c r="A51" i="16"/>
  <c r="C45" i="16"/>
  <c r="A45" i="16"/>
  <c r="C23" i="16"/>
  <c r="A23" i="16"/>
  <c r="C18" i="16"/>
  <c r="A18" i="16"/>
  <c r="A41" i="16" l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A60" i="1"/>
  <c r="A61" i="1"/>
  <c r="A62" i="1"/>
  <c r="A63" i="1"/>
  <c r="A64" i="1"/>
  <c r="A65" i="1"/>
  <c r="A66" i="1"/>
  <c r="A67" i="1"/>
  <c r="F68" i="1" l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A68" i="1"/>
  <c r="A69" i="1"/>
  <c r="A70" i="1"/>
  <c r="A71" i="1"/>
  <c r="A72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F94" i="1" l="1"/>
  <c r="G94" i="1"/>
  <c r="H94" i="1"/>
  <c r="I94" i="1"/>
  <c r="J94" i="1"/>
  <c r="K94" i="1"/>
  <c r="F95" i="1"/>
  <c r="G95" i="1"/>
  <c r="H95" i="1"/>
  <c r="I95" i="1"/>
  <c r="J95" i="1"/>
  <c r="K95" i="1"/>
  <c r="A94" i="1"/>
  <c r="A95" i="1"/>
  <c r="F96" i="1" l="1"/>
  <c r="G96" i="1"/>
  <c r="H96" i="1"/>
  <c r="I96" i="1"/>
  <c r="J96" i="1"/>
  <c r="K96" i="1"/>
  <c r="F97" i="1"/>
  <c r="G97" i="1"/>
  <c r="H97" i="1"/>
  <c r="I97" i="1"/>
  <c r="J97" i="1"/>
  <c r="K97" i="1"/>
  <c r="A96" i="1"/>
  <c r="A97" i="1"/>
  <c r="F98" i="1" l="1"/>
  <c r="G98" i="1"/>
  <c r="H98" i="1"/>
  <c r="I98" i="1"/>
  <c r="J98" i="1"/>
  <c r="K98" i="1"/>
  <c r="F99" i="1"/>
  <c r="G99" i="1"/>
  <c r="H99" i="1"/>
  <c r="I99" i="1"/>
  <c r="J99" i="1"/>
  <c r="K99" i="1"/>
  <c r="A98" i="1"/>
  <c r="A99" i="1"/>
  <c r="A100" i="1" l="1"/>
  <c r="A101" i="1"/>
  <c r="A102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A103" i="1" l="1"/>
  <c r="F103" i="1"/>
  <c r="G103" i="1"/>
  <c r="H103" i="1"/>
  <c r="I103" i="1"/>
  <c r="J103" i="1"/>
  <c r="K103" i="1"/>
  <c r="F104" i="1" l="1"/>
  <c r="G104" i="1"/>
  <c r="H104" i="1"/>
  <c r="I104" i="1"/>
  <c r="J104" i="1"/>
  <c r="K104" i="1"/>
  <c r="A104" i="1"/>
  <c r="C792" i="4" l="1"/>
  <c r="F105" i="1" l="1"/>
  <c r="A105" i="1" l="1"/>
  <c r="H105" i="1"/>
  <c r="I105" i="1"/>
  <c r="J105" i="1"/>
  <c r="K105" i="1"/>
  <c r="G10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<sst xmlns="http://schemas.openxmlformats.org/spreadsheetml/2006/main" count="13342" uniqueCount="2564">
  <si>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</si>
  <si>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</si>
  <si>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</si>
  <si>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</si>
  <si>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</si>
  <si>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</si>
  <si>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</si>
  <si>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</si>
  <si>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</si>
  <si>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</si>
  <si>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</si>
  <si>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</si>
  <si>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</si>
  <si>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</si>
  <si>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</si>
  <si>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</si>
  <si>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</si>
  <si>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</si>
  <si>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</si>
  <si>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</si>
  <si>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</si>
  <si>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</si>
  <si>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</si>
  <si>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</si>
  <si>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</si>
  <si>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</si>
  <si>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</si>
  <si>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</si>
  <si>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</si>
  <si>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</si>
  <si>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</si>
  <si>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</si>
  <si>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</si>
  <si>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</si>
  <si>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</si>
  <si>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</si>
  <si>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</si>
  <si>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</si>
  <si>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</si>
  <si>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</si>
  <si>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</si>
  <si>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</si>
  <si>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</si>
  <si>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</si>
  <si>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</si>
  <si>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</si>
  <si>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</si>
  <si>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</si>
  <si>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</si>
  <si>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</si>
  <si>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</si>
  <si>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</si>
  <si>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</si>
  <si>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</si>
  <si>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</si>
  <si>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</si>
  <si>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</si>
  <si>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</si>
  <si>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</si>
  <si>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</si>
  <si>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</si>
  <si>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</si>
  <si>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</si>
  <si>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</si>
  <si>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</si>
  <si>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</si>
  <si>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</si>
  <si>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</si>
  <si>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</si>
  <si>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</si>
  <si>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</si>
  <si>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</si>
  <si>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</si>
  <si>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</si>
  <si>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</si>
  <si>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</si>
  <si>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</si>
  <si>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</si>
  <si>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</si>
  <si>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</si>
  <si>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</si>
  <si>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</si>
  <si>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</si>
  <si>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</si>
  <si>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</si>
  <si>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</si>
  <si>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</si>
  <si>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</si>
  <si>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</si>
  <si>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</si>
  <si>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</si>
  <si>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</si>
  <si>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</si>
  <si>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</si>
  <si>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</si>
  <si>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</si>
  <si>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</si>
  <si>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</si>
  <si>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</si>
  <si>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</si>
  <si>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</si>
  <si>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</si>
  <si>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</si>
  <si>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</si>
  <si>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</si>
  <si>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</si>
  <si>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</si>
  <si>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</si>
  <si>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</si>
  <si>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</si>
  <si>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</si>
  <si>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</si>
  <si>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</si>
  <si>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</si>
  <si>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</si>
  <si>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</si>
  <si>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</si>
  <si>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</si>
  <si>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</si>
  <si>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</si>
  <si>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</si>
  <si>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</si>
  <si>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</si>
  <si>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</si>
  <si>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</si>
  <si>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</si>
  <si>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</si>
  <si>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</si>
  <si>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</si>
  <si>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</si>
  <si>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</si>
  <si>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</si>
  <si>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</si>
  <si>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</si>
  <si>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</si>
  <si>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</si>
  <si>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</si>
  <si>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</si>
  <si>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</si>
  <si>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</si>
  <si>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</si>
  <si>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</si>
  <si>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</si>
  <si>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</si>
  <si>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</si>
  <si>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</si>
  <si>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</si>
  <si>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</si>
  <si>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</si>
  <si>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</si>
  <si>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</si>
  <si>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</si>
  <si>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</si>
  <si>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</si>
  <si>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</si>
  <si>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</si>
  <si>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</si>
  <si>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</si>
  <si>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</si>
  <si>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</si>
  <si>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</si>
  <si>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</si>
  <si>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</si>
  <si>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</si>
  <si>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</si>
  <si>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</si>
  <si>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</si>
  <si>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</si>
  <si>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</si>
  <si>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</si>
  <si>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</si>
  <si>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</si>
  <si>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</si>
  <si>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</si>
  <si>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</si>
  <si>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</si>
  <si>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</si>
  <si>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</si>
  <si>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</si>
  <si>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</si>
  <si>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</si>
  <si>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</si>
  <si>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</si>
  <si>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</si>
  <si>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</si>
  <si>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</si>
  <si>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</si>
  <si>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</si>
  <si>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</si>
  <si>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</si>
  <si>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</si>
  <si>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</si>
  <si>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</si>
  <si>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</si>
  <si>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</si>
  <si>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</si>
  <si>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</si>
  <si>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</si>
  <si>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</si>
  <si>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</si>
  <si>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</si>
  <si>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</si>
  <si>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</si>
  <si>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</si>
  <si>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</si>
  <si>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</si>
  <si>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</si>
  <si>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</si>
  <si>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</si>
  <si>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</si>
  <si>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</si>
  <si>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</si>
  <si>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</si>
  <si>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</si>
  <si>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</si>
  <si>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</si>
  <si>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</si>
  <si>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</si>
  <si>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</si>
  <si>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</si>
  <si>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</si>
  <si>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</si>
  <si>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</si>
  <si>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</si>
  <si>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</si>
  <si>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</si>
  <si>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</si>
  <si>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</si>
  <si>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</si>
  <si>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</si>
  <si>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</si>
  <si>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</si>
  <si>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</si>
  <si>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</si>
  <si>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</si>
  <si>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</si>
  <si>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</si>
  <si>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</si>
  <si>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</si>
  <si>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</si>
  <si>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</si>
  <si>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</si>
  <si>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</si>
  <si>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</si>
  <si>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</si>
  <si>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</si>
  <si>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</si>
  <si>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</si>
  <si>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</si>
  <si>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</si>
  <si>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</si>
  <si>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</si>
  <si>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</si>
  <si>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</si>
  <si>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</si>
  <si>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</si>
  <si>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</si>
  <si>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</si>
  <si>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</si>
  <si>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</si>
  <si>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</si>
  <si>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</si>
  <si>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</si>
  <si>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</si>
  <si>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</si>
  <si>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</si>
  <si>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</si>
  <si>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</si>
  <si>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</si>
  <si>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</si>
  <si>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</si>
  <si>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</si>
  <si>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</si>
  <si>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</si>
  <si>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</si>
  <si>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</si>
  <si>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</si>
  <si>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</si>
  <si>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</si>
  <si>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</si>
  <si>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</si>
  <si>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</si>
  <si>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</si>
  <si>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</si>
  <si>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</si>
  <si>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</si>
  <si>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</si>
  <si>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</si>
  <si>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</si>
  <si>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</si>
  <si>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</si>
  <si>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</si>
  <si>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</si>
  <si>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</si>
  <si>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</si>
  <si>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</si>
  <si>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</si>
  <si>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</si>
  <si>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</si>
  <si>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</si>
  <si>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</si>
  <si>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</si>
  <si>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</si>
  <si>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</si>
  <si>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</si>
  <si>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</si>
  <si>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</si>
  <si>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</si>
  <si>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</si>
  <si>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</si>
  <si>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</si>
  <si>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</si>
  <si>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</si>
  <si>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</si>
  <si>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</si>
  <si>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</si>
  <si>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</si>
  <si>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</si>
  <si>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</si>
  <si>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</si>
  <si>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</si>
  <si>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</si>
  <si>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</si>
  <si>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</si>
  <si>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</si>
  <si>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</si>
  <si>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</si>
  <si>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</si>
  <si>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</si>
  <si>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</si>
  <si>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</si>
  <si>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</si>
  <si>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</si>
  <si>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</si>
  <si>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</si>
  <si>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</si>
  <si>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</si>
  <si>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</si>
  <si>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</si>
  <si>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</si>
  <si>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</si>
  <si>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</si>
  <si>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</si>
  <si>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</si>
  <si>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</si>
  <si>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</si>
  <si>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</si>
  <si>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</si>
  <si>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</si>
  <si>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</si>
  <si>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</si>
  <si>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</si>
  <si>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</si>
  <si>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</si>
  <si>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</si>
  <si>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</si>
  <si>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</si>
  <si>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</si>
  <si>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</si>
  <si>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</si>
  <si>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</si>
  <si>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</si>
  <si>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</si>
  <si>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</si>
  <si>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</si>
  <si>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</si>
  <si>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</si>
  <si>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</si>
  <si>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</si>
  <si>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</si>
  <si>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</si>
  <si>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</si>
  <si>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</si>
  <si>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</si>
  <si>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</si>
  <si>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</si>
  <si>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</si>
  <si>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</si>
  <si>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</si>
  <si>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</si>
  <si>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</si>
  <si>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</si>
  <si>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</si>
  <si>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</si>
  <si>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</si>
  <si>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</si>
  <si>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</si>
  <si>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</si>
  <si>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</si>
  <si>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</si>
  <si>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</si>
  <si>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</si>
  <si>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</si>
  <si>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</si>
  <si>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</si>
  <si>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</si>
  <si>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</si>
  <si>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</si>
  <si>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</si>
  <si>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</si>
  <si>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</si>
  <si>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</si>
  <si>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</si>
  <si>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</si>
  <si>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</si>
  <si>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</si>
  <si>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</si>
  <si>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</si>
  <si>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</si>
  <si>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</si>
  <si>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</si>
  <si>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</si>
  <si>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</si>
  <si>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</si>
  <si>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</si>
  <si>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</si>
  <si>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</si>
  <si>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</si>
  <si>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</si>
  <si>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</si>
  <si>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</si>
  <si>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</si>
  <si>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</si>
  <si>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</si>
  <si>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</si>
  <si>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</si>
  <si>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</si>
  <si>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</si>
  <si>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</si>
  <si>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</si>
  <si>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</si>
  <si>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</si>
  <si>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</si>
  <si>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</si>
  <si>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</si>
  <si>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</si>
  <si>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</si>
  <si>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</si>
  <si>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</si>
  <si>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</si>
  <si>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</si>
  <si>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</si>
  <si>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</si>
  <si>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</si>
  <si>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</si>
  <si>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</si>
  <si>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</si>
  <si>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</si>
  <si>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</si>
  <si>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</si>
  <si>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</si>
  <si>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</si>
  <si>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</si>
  <si>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</si>
  <si>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</si>
  <si>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</si>
  <si>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</si>
  <si>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</si>
  <si>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</si>
  <si>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</si>
  <si>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</si>
  <si>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</si>
  <si>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</si>
  <si>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</si>
  <si>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</si>
  <si>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</si>
  <si>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</si>
  <si>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</si>
  <si>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</si>
  <si>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</si>
  <si>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</si>
  <si>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</si>
  <si>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</si>
  <si>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</si>
  <si>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</si>
  <si>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</si>
  <si>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</si>
  <si>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</si>
  <si>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</si>
  <si>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</si>
  <si>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</si>
  <si>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</si>
  <si>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</si>
  <si>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</si>
  <si>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</si>
  <si>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</si>
  <si>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</si>
  <si>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</si>
  <si>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</si>
  <si>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</si>
  <si>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</si>
  <si>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</si>
  <si>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</si>
  <si>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</si>
  <si>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</si>
  <si>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</si>
  <si>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</si>
  <si>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</si>
  <si>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</si>
  <si>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</si>
  <si>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</si>
  <si>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</si>
  <si>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</si>
  <si>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</si>
  <si>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</si>
  <si>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</si>
  <si>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</si>
  <si>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</si>
  <si>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</si>
  <si>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</si>
  <si>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</si>
  <si>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</si>
  <si>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</si>
  <si>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</si>
  <si>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</si>
  <si>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</si>
  <si>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</si>
  <si>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</si>
  <si>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</si>
  <si>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</si>
  <si>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</si>
  <si>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</si>
  <si>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</si>
  <si>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</si>
  <si>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</si>
  <si>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</si>
  <si>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</si>
  <si>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</si>
  <si>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</si>
  <si>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</si>
  <si>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</si>
  <si>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</si>
  <si>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</si>
  <si>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</si>
  <si>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</si>
  <si>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</si>
  <si>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</si>
  <si>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</si>
  <si>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</si>
  <si>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</si>
  <si>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</si>
  <si>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</si>
  <si>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</si>
  <si>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</si>
  <si>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</si>
  <si>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</si>
  <si>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</si>
  <si>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</si>
  <si>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</si>
  <si>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</si>
  <si>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</si>
  <si>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</si>
  <si>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</si>
  <si>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</si>
  <si>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</si>
  <si>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</si>
  <si>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</si>
  <si>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</si>
  <si>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</si>
  <si>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</si>
  <si>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</si>
  <si>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</si>
  <si>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</si>
  <si>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</si>
  <si>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</si>
  <si>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</si>
  <si>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</si>
  <si>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</si>
  <si>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</si>
  <si>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</si>
  <si>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</si>
  <si>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</si>
  <si>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</si>
  <si>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</si>
  <si>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</si>
  <si>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</si>
  <si>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</si>
  <si>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</si>
  <si>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</si>
  <si>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</si>
  <si>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</si>
  <si>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</si>
  <si>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</si>
  <si>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</si>
  <si>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</si>
  <si>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</si>
  <si>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</si>
  <si>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</si>
  <si>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</si>
  <si>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</si>
  <si>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</si>
  <si>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</si>
  <si>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</si>
  <si>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</si>
  <si>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</si>
  <si>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</si>
  <si>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</si>
  <si>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</si>
  <si>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</si>
  <si>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</si>
  <si>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</si>
  <si>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</si>
  <si>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</si>
  <si>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</si>
  <si>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</si>
  <si>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</si>
  <si>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</si>
  <si>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</si>
  <si>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</si>
  <si>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</si>
  <si>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</si>
  <si>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</si>
  <si>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</si>
  <si>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</si>
  <si>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</si>
  <si>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</si>
  <si>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</si>
  <si>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</si>
  <si>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</si>
  <si>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</si>
  <si>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</si>
  <si>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</si>
  <si>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</si>
  <si>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</si>
  <si>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</si>
  <si>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</si>
  <si>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</si>
  <si>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</si>
  <si>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</si>
  <si>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</si>
  <si>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</si>
  <si>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</si>
  <si>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</si>
  <si>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</si>
  <si>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</si>
  <si>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</si>
  <si>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</si>
  <si>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</si>
  <si>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</si>
  <si>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</si>
  <si>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</si>
  <si>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</si>
  <si>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</si>
  <si>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</si>
  <si>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</si>
  <si>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</si>
  <si>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</si>
  <si>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</si>
  <si>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</si>
  <si>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</si>
  <si>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</si>
  <si>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</si>
  <si>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</si>
  <si>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</si>
  <si>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</si>
  <si>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</si>
  <si>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</si>
  <si>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</si>
  <si>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</si>
  <si>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</si>
  <si>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</si>
  <si>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</si>
  <si>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</si>
  <si>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</si>
  <si>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</si>
  <si>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</si>
  <si>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</si>
  <si>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</si>
  <si>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</si>
  <si>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</si>
  <si>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</si>
  <si>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</si>
  <si>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</si>
  <si>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</si>
  <si>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</si>
  <si>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</si>
  <si>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</si>
  <si>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</si>
  <si>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</si>
  <si>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</si>
  <si>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</si>
  <si>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</si>
  <si>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</si>
  <si>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</si>
  <si>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</si>
  <si>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</si>
  <si>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</si>
  <si>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</si>
  <si>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</si>
  <si>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</si>
  <si>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</si>
  <si>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</si>
  <si>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</si>
  <si>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</si>
  <si>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</si>
  <si>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</si>
  <si>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</si>
  <si>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</si>
  <si>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</si>
  <si>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</si>
  <si>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</si>
  <si>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</si>
  <si>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</si>
  <si>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</si>
  <si>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</si>
  <si>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</si>
  <si>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</si>
  <si>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</si>
  <si>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</si>
  <si>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</si>
  <si>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</si>
  <si>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</si>
  <si>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</si>
  <si>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</si>
  <si>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</si>
  <si>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</si>
  <si>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</si>
  <si>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</si>
  <si>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</si>
  <si>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</si>
  <si>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</si>
  <si>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</si>
  <si>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</si>
  <si>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</si>
  <si>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</si>
  <si>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</si>
  <si>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</si>
  <si>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</si>
  <si>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</si>
  <si>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</si>
  <si>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</si>
  <si>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</si>
  <si>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</si>
  <si>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</si>
  <si>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</si>
  <si>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</si>
  <si>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</si>
  <si>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</si>
  <si>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</si>
  <si>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</si>
  <si>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</si>
  <si>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</si>
  <si>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</si>
  <si>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</si>
  <si>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</si>
  <si>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</si>
  <si>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</si>
  <si>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</si>
  <si>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</si>
  <si>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</si>
  <si>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</si>
  <si>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</si>
  <si>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</si>
  <si>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</si>
  <si>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</si>
  <si>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</si>
  <si>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</si>
  <si>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</si>
  <si>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</si>
  <si>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</si>
  <si>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</si>
  <si>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</si>
  <si>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</si>
  <si>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</si>
  <si>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</si>
  <si>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</si>
  <si>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</si>
  <si>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</si>
  <si>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</si>
  <si>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</si>
  <si>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</si>
  <si>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</si>
  <si>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</si>
  <si>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</si>
  <si>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</si>
  <si>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</si>
  <si>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</si>
  <si>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</si>
  <si>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</si>
  <si>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</si>
  <si>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</si>
  <si>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</si>
  <si>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</si>
  <si>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</si>
  <si>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</si>
  <si>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</si>
  <si>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</si>
  <si>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</si>
  <si>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</si>
  <si>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</si>
  <si>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</si>
  <si>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</si>
  <si>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</si>
  <si>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</si>
  <si>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</si>
  <si>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</si>
  <si>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</si>
  <si>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</si>
  <si>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</si>
  <si>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</si>
  <si>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</si>
  <si>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</si>
  <si>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</si>
  <si>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</si>
  <si>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</si>
  <si>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</si>
  <si>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</si>
  <si>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</si>
  <si>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</si>
  <si>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</si>
  <si>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</si>
  <si>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</si>
  <si>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</si>
  <si>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</si>
  <si>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</si>
  <si>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</si>
  <si>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</si>
  <si>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</si>
  <si>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</si>
  <si>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</si>
  <si>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</si>
  <si>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</si>
  <si>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</si>
  <si>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</si>
  <si>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</si>
  <si>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</si>
  <si>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</si>
  <si>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</si>
  <si>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</si>
  <si>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</si>
  <si>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</si>
  <si>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</si>
  <si>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</si>
  <si>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</si>
  <si>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</si>
  <si>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</si>
  <si>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</si>
  <si>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</si>
  <si>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</si>
  <si>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</si>
  <si>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</si>
  <si>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</si>
  <si>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</si>
  <si>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</si>
  <si>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</si>
  <si>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</si>
  <si>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</si>
  <si>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</si>
  <si>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</si>
  <si>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</si>
  <si>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</si>
  <si>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</si>
  <si>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</si>
  <si>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</si>
  <si>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</si>
  <si>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</si>
  <si>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</si>
  <si>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</si>
  <si>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</si>
  <si>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</si>
  <si>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</si>
  <si>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</si>
  <si>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</si>
  <si>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</si>
  <si>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</si>
  <si>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</si>
  <si>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</si>
  <si>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</si>
  <si>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</si>
  <si>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</si>
  <si>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</si>
  <si>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</si>
  <si>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</si>
  <si>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</si>
  <si>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</si>
  <si>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</si>
  <si>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</si>
  <si>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</si>
  <si>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</si>
  <si>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</si>
  <si>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</si>
  <si>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</si>
  <si>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</si>
  <si>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</si>
  <si>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</si>
  <si>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</si>
  <si>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</si>
  <si>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</si>
  <si>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</si>
  <si>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</si>
  <si>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</si>
  <si>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</si>
  <si>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</si>
  <si>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</si>
  <si>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</si>
  <si>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</si>
  <si>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</si>
  <si>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</si>
  <si>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</si>
  <si>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</si>
  <si>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</si>
  <si>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</si>
  <si>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</si>
  <si>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</si>
  <si>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</si>
  <si>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</si>
  <si>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</si>
  <si>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</si>
  <si>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</si>
  <si>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</si>
  <si>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</si>
  <si>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</si>
  <si>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</si>
  <si>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</si>
  <si>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</si>
  <si>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</si>
  <si>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</si>
  <si>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</si>
  <si>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</si>
  <si>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</si>
  <si>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</si>
  <si>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</si>
  <si>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</si>
  <si>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</si>
  <si>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</si>
  <si>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</si>
  <si>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</si>
  <si>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</si>
  <si>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</si>
  <si>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</si>
  <si>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</si>
  <si>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</si>
  <si>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</si>
  <si>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</si>
  <si>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</si>
  <si>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</si>
  <si>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</si>
  <si>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</si>
  <si>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</si>
  <si>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</si>
  <si>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</si>
  <si>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</si>
  <si>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</si>
  <si>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</si>
  <si>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</si>
  <si>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</si>
  <si>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</si>
  <si>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</si>
  <si>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</si>
  <si>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</si>
  <si>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</si>
  <si>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</si>
  <si>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</si>
  <si>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</si>
  <si>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</si>
  <si>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</si>
  <si>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</si>
  <si>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</si>
  <si>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</si>
  <si>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</si>
  <si>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</si>
  <si>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</si>
  <si>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</si>
  <si>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</si>
  <si>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</si>
  <si>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</si>
  <si>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</si>
  <si>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</si>
  <si>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</si>
  <si>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</si>
  <si>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</si>
  <si>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</si>
  <si>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</si>
  <si>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</si>
  <si>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</si>
  <si>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</si>
  <si>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</si>
  <si>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</si>
  <si>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</si>
  <si>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</si>
  <si>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</si>
  <si>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</si>
  <si>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</si>
  <si>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</si>
  <si>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</si>
  <si>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</si>
  <si>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</si>
  <si>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</si>
  <si>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</si>
  <si>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</si>
  <si>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</si>
  <si>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</si>
  <si>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</si>
  <si>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</si>
  <si>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</si>
  <si>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</si>
  <si>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</si>
  <si>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</si>
  <si>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</si>
  <si>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</si>
  <si>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</si>
  <si>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</si>
  <si>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</si>
  <si>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</si>
  <si>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</si>
  <si>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</si>
  <si>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</si>
  <si>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</si>
  <si>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</si>
  <si>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</si>
  <si>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</si>
  <si>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</si>
  <si>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</si>
  <si>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</si>
  <si>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</si>
  <si>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</si>
  <si>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</si>
  <si>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</si>
  <si>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</si>
  <si>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</si>
  <si>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</si>
  <si>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</si>
  <si>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</si>
  <si>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</si>
  <si>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</si>
  <si>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</si>
  <si>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</si>
  <si>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</si>
  <si>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</si>
  <si>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</si>
  <si>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</si>
  <si>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</si>
  <si>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</si>
  <si>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</si>
  <si>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</si>
  <si>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</si>
  <si>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</si>
  <si>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</si>
  <si>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</si>
  <si>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</si>
  <si>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</si>
  <si>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</si>
  <si>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</si>
  <si>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</si>
  <si>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</si>
  <si>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</si>
  <si>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</si>
  <si>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</si>
  <si>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</si>
  <si>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</si>
  <si>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</si>
  <si>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</si>
  <si>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</si>
  <si>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</si>
  <si>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</si>
  <si>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</si>
  <si>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</si>
  <si>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</si>
  <si>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</si>
  <si>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</si>
  <si>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</si>
  <si>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</si>
  <si>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</si>
  <si>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</si>
  <si>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</si>
  <si>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</si>
  <si>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</si>
  <si>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</si>
  <si>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</si>
  <si>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</si>
  <si>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</si>
  <si>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</si>
  <si>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</si>
  <si>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</si>
  <si>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</si>
  <si>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</si>
  <si>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</si>
  <si>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</si>
  <si>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</si>
  <si>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</si>
  <si>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</si>
  <si>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</si>
  <si>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</si>
  <si>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</si>
  <si>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</si>
  <si>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</si>
  <si>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</si>
  <si>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</si>
  <si>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</si>
  <si>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</si>
  <si>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</si>
  <si>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</si>
  <si>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</si>
  <si>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</si>
  <si>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</si>
  <si>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</si>
  <si>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</si>
  <si>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</si>
  <si>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</si>
  <si>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</si>
  <si>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</si>
  <si>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</si>
  <si>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</si>
  <si>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</si>
  <si>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</si>
  <si>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</si>
  <si>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</si>
  <si>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</si>
  <si>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</si>
  <si>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</si>
  <si>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</si>
  <si>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</si>
  <si>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</si>
  <si>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</si>
  <si>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</si>
  <si>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</si>
  <si>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</si>
  <si>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</si>
  <si>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</si>
  <si>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</si>
  <si>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</si>
  <si>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</si>
  <si>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</si>
  <si>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</si>
  <si>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</si>
  <si>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</si>
  <si>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</si>
  <si>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</si>
  <si>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</si>
  <si>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</si>
  <si>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</si>
  <si>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</si>
  <si>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</si>
  <si>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</si>
  <si>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</si>
  <si>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</si>
  <si>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</si>
  <si>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</si>
  <si>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</si>
  <si>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</si>
  <si>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</si>
  <si>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</si>
  <si>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</si>
  <si>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</si>
  <si>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</si>
  <si>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</si>
  <si>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</si>
  <si>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</si>
  <si>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</si>
  <si>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</si>
  <si>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</si>
  <si>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</si>
  <si>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</si>
  <si>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</si>
  <si>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</si>
  <si>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</si>
  <si>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</si>
  <si>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</si>
  <si>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</si>
  <si>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</si>
  <si>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</si>
  <si>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</si>
  <si>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</si>
  <si>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</si>
  <si>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</si>
  <si>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</si>
  <si>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</si>
  <si>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</si>
  <si>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</si>
  <si>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</si>
  <si>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</si>
  <si>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</si>
  <si>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</si>
  <si>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</si>
  <si>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</si>
  <si>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</si>
  <si>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</si>
  <si>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</si>
  <si>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</si>
  <si>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</si>
  <si>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</si>
  <si>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</si>
  <si>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</si>
  <si>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</si>
  <si>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</si>
  <si>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</si>
  <si>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</si>
  <si>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</si>
  <si>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</si>
  <si>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</si>
  <si>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</si>
  <si>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</si>
  <si>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</si>
  <si>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</si>
  <si>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</si>
  <si>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</si>
  <si>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</si>
  <si>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</si>
  <si>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</si>
  <si>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</si>
  <si>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</si>
  <si>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</si>
  <si>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</si>
  <si>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</si>
  <si>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</si>
  <si>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</si>
  <si>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</si>
  <si>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</si>
  <si>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</si>
  <si>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</si>
  <si>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</si>
  <si>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</si>
  <si>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</si>
  <si>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</si>
  <si>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</si>
  <si>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</si>
  <si>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</si>
  <si>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</si>
  <si>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</si>
  <si>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</si>
  <si>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</si>
  <si>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</si>
  <si>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</si>
  <si>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</si>
  <si>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</si>
  <si>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</si>
  <si>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</si>
  <si>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</si>
  <si>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</si>
  <si>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</si>
  <si>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</si>
  <si>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</si>
  <si>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</si>
  <si>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</si>
  <si>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</si>
  <si>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</si>
  <si>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</si>
  <si>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</si>
  <si>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</si>
  <si>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</si>
  <si>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</si>
  <si>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</si>
  <si>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</si>
  <si>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</si>
  <si>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</si>
  <si>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</si>
  <si>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</si>
  <si>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</si>
  <si>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</si>
  <si>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</si>
  <si>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</si>
  <si>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</si>
  <si>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</si>
  <si>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</si>
  <si>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</si>
  <si>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</si>
  <si>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</si>
  <si>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</si>
  <si>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</si>
  <si>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</si>
  <si>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</si>
  <si>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</si>
  <si>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</si>
  <si>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</si>
  <si>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</si>
  <si>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</si>
  <si>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</si>
  <si>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</si>
  <si>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</si>
  <si>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</si>
  <si>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</si>
  <si>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</si>
  <si>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</si>
  <si>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</si>
  <si>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</si>
  <si>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</si>
  <si>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</si>
  <si>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</si>
  <si>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</si>
  <si>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</si>
  <si>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</si>
  <si>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</si>
  <si>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</si>
  <si>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</si>
  <si>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</si>
  <si>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</si>
  <si>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</si>
  <si>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</si>
  <si>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</si>
  <si>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</si>
  <si>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</si>
  <si>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</si>
  <si>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</si>
  <si>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</si>
  <si>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</si>
  <si>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</si>
  <si>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</si>
  <si>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</si>
  <si>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</si>
  <si>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</si>
  <si>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</si>
  <si>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</si>
  <si>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</si>
  <si>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</si>
  <si>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</si>
  <si>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</si>
  <si>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</si>
  <si>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</si>
  <si>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</si>
  <si>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</si>
  <si>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</si>
  <si>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</si>
  <si>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</si>
  <si>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</si>
  <si>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</si>
  <si>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</si>
  <si>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</si>
  <si>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</si>
  <si>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</si>
  <si>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</si>
  <si>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</si>
  <si>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</si>
  <si>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</si>
  <si>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</si>
  <si>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</si>
  <si>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</si>
  <si>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</si>
  <si>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</si>
  <si>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</si>
  <si>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</si>
  <si>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</si>
  <si>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</si>
  <si>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</si>
  <si>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</si>
  <si>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</si>
  <si>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</si>
  <si>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</si>
  <si>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</si>
  <si>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</si>
  <si>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</si>
  <si>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</si>
  <si>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</si>
  <si>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</si>
  <si>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</si>
  <si>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</si>
  <si>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</si>
  <si>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</si>
  <si>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</si>
  <si>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</si>
  <si>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</si>
  <si>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</si>
  <si>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</si>
  <si>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</si>
  <si>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</si>
  <si>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</si>
  <si>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</si>
  <si>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</si>
  <si>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</si>
  <si>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</si>
  <si>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</si>
  <si>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</si>
  <si>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</si>
  <si>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</si>
  <si>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</si>
  <si>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</si>
  <si>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</si>
  <si>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</si>
  <si>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</si>
  <si>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</si>
  <si>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</si>
  <si>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</si>
  <si>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</si>
  <si>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</si>
  <si>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</si>
  <si>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</si>
  <si>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</si>
  <si>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</si>
  <si>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</si>
  <si>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</si>
  <si>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</si>
  <si>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</si>
  <si>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</si>
  <si>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</si>
  <si>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</si>
  <si>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</si>
  <si>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</si>
  <si>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</si>
  <si>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</si>
  <si>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</si>
  <si>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</si>
  <si>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</si>
  <si>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</si>
  <si>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</si>
  <si>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</si>
  <si>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</si>
  <si>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</si>
  <si>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</si>
  <si>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</si>
  <si>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</si>
  <si>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</si>
  <si>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</si>
  <si>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</si>
  <si>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</si>
  <si>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</si>
  <si>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</si>
  <si>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</si>
  <si>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</si>
  <si>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</si>
  <si>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</si>
  <si>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</si>
  <si>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</si>
  <si>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</si>
  <si>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</si>
  <si>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</si>
  <si>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</si>
  <si>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</si>
  <si>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</si>
  <si>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</si>
  <si>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</si>
  <si>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</si>
  <si>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</si>
  <si>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</si>
  <si>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</si>
  <si>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</si>
  <si>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</si>
  <si>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</si>
  <si>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</si>
  <si>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</si>
  <si>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</si>
  <si>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</si>
  <si>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</si>
  <si>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</si>
  <si>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</si>
  <si>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</si>
  <si>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</si>
  <si>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</si>
  <si>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</si>
  <si>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</si>
  <si>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</si>
  <si>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</si>
  <si>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</si>
  <si>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</si>
  <si>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</si>
  <si>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</si>
  <si>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</si>
  <si>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</si>
  <si>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</si>
  <si>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</si>
  <si>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</si>
  <si>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</si>
  <si>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</si>
  <si>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</si>
  <si>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</si>
  <si>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</si>
  <si>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</si>
  <si>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</si>
  <si>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</si>
  <si>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</si>
  <si>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</si>
  <si>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</si>
  <si>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</si>
  <si>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</si>
  <si>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</si>
  <si>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</si>
  <si>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</si>
  <si>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</si>
  <si>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</si>
  <si>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</si>
  <si>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</si>
  <si>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</si>
  <si>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</si>
  <si>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</si>
  <si>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</si>
  <si>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</si>
  <si>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</si>
  <si>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</si>
  <si>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</si>
  <si>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</si>
  <si>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</si>
  <si>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</si>
  <si>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</si>
  <si>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</si>
  <si>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</si>
  <si>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</si>
  <si>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</si>
  <si>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</si>
  <si>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</si>
  <si>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</si>
  <si>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</si>
  <si>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</si>
  <si>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</si>
  <si>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</si>
  <si>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</si>
  <si>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</si>
  <si>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</si>
  <si>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</si>
  <si>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</si>
  <si>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</si>
  <si>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</si>
  <si>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</si>
  <si>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</si>
  <si>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</si>
  <si>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</si>
  <si>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</si>
  <si>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</si>
  <si>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</si>
  <si>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</si>
  <si>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</si>
  <si>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</si>
  <si>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</si>
  <si>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</si>
  <si>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</si>
  <si>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</si>
  <si>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</si>
  <si>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</si>
  <si>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</si>
  <si>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</si>
  <si>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</si>
  <si>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</si>
  <si>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</si>
  <si>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</si>
  <si>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</si>
  <si>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</si>
  <si>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</si>
  <si>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</si>
  <si>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</si>
  <si>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</si>
  <si>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</si>
  <si>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</si>
  <si>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</si>
  <si>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</si>
  <si>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</si>
  <si>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</si>
  <si>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</si>
  <si>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</si>
  <si>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</si>
  <si>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</si>
  <si>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</si>
  <si>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</si>
  <si>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</si>
  <si>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</si>
  <si>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</si>
  <si>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</si>
  <si>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</si>
  <si>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</si>
  <si>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</si>
  <si>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</si>
  <si>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</si>
  <si>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</si>
  <si>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</si>
  <si>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</si>
  <si>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</si>
  <si>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</si>
  <si>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</si>
  <si>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</si>
  <si>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</si>
  <si>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</si>
  <si>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</si>
  <si>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</si>
  <si>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</si>
  <si>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</si>
  <si>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</si>
  <si>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</si>
  <si>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</si>
  <si>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</si>
  <si>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</si>
  <si>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</si>
  <si>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</si>
  <si>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</si>
  <si>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</si>
  <si>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</si>
  <si>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</si>
  <si>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</si>
  <si>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</si>
  <si>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</si>
  <si>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</si>
  <si>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</si>
  <si>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</si>
  <si>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</si>
  <si>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</si>
  <si>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</si>
  <si>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</si>
  <si>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</si>
  <si>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</si>
  <si>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</si>
  <si>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</si>
  <si>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</si>
  <si>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</si>
  <si>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</si>
  <si>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</si>
  <si>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</si>
  <si>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</si>
  <si>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</si>
  <si>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</si>
  <si>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</si>
  <si>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</si>
  <si>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</si>
  <si>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</si>
  <si>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</si>
  <si>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</si>
  <si>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</si>
  <si>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</si>
  <si>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</si>
  <si>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</si>
  <si>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</si>
  <si>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</si>
  <si>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</si>
  <si>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</si>
  <si>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</si>
  <si>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</si>
  <si>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</si>
  <si>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</si>
  <si>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</si>
  <si>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</si>
  <si>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</si>
  <si>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</si>
  <si>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</si>
  <si>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</si>
  <si>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</si>
  <si>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</si>
  <si>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</si>
  <si>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</si>
  <si>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</si>
  <si>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</si>
  <si>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</si>
  <si>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</si>
  <si>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</si>
  <si>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</si>
  <si>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</si>
  <si>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</si>
  <si>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</si>
  <si>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</si>
  <si>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</si>
  <si>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</si>
  <si>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</si>
  <si>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</si>
  <si>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</si>
  <si>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</si>
  <si>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</si>
  <si>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</si>
  <si>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</si>
  <si>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</si>
  <si>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</si>
  <si>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</si>
  <si>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</si>
  <si>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</si>
  <si>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</si>
  <si>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</si>
  <si>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</si>
  <si>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</si>
  <si>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</si>
  <si>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</si>
  <si>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</si>
  <si>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</si>
  <si>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</si>
  <si>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</si>
  <si>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</si>
  <si>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</si>
  <si>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</si>
  <si>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</si>
  <si>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</si>
  <si>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</si>
  <si>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</si>
  <si>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</si>
  <si>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</si>
  <si>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</si>
  <si>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</si>
  <si>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</si>
  <si>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</si>
  <si>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</si>
  <si>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</si>
  <si>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</si>
  <si>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</si>
  <si>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</si>
  <si>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</si>
  <si>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</si>
  <si>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</si>
  <si>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</si>
  <si>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</si>
  <si>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</si>
  <si>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</si>
  <si>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</si>
  <si>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</si>
  <si>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</si>
  <si>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</si>
  <si>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</si>
  <si>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</si>
  <si>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</si>
  <si>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</si>
  <si>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</si>
  <si>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</si>
  <si>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</si>
  <si>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</si>
  <si>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</si>
  <si>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</si>
  <si>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</si>
  <si>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</si>
  <si>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</si>
  <si>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</si>
  <si>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</si>
  <si>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</si>
  <si>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</si>
  <si>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</si>
  <si>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</si>
  <si>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</si>
  <si>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</si>
  <si>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</si>
  <si>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</si>
  <si>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</si>
  <si>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</si>
  <si>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</si>
  <si>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</si>
  <si>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</si>
  <si>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</si>
  <si>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</si>
  <si>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</si>
  <si>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</si>
  <si>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</si>
  <si>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</si>
  <si>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</si>
  <si>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</si>
  <si>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</si>
  <si>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</si>
  <si>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</si>
  <si>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</si>
  <si>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</si>
  <si>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</si>
  <si>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</si>
  <si>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</si>
  <si>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</si>
  <si>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</si>
  <si>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</si>
  <si>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</si>
  <si>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</si>
  <si>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</si>
  <si>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</si>
  <si>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</si>
  <si>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</si>
  <si>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</si>
  <si>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</si>
  <si>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</si>
  <si>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</si>
  <si>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</si>
  <si>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</si>
  <si>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</si>
  <si>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</si>
  <si>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</si>
  <si>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</si>
  <si>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</si>
  <si>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</si>
  <si>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</si>
  <si>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</si>
  <si>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</si>
  <si>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</si>
  <si>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</si>
  <si>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</si>
  <si>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</si>
  <si>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</si>
  <si>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</si>
  <si>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</si>
  <si>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</si>
  <si>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</si>
  <si>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</si>
  <si>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</si>
  <si>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</si>
  <si>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</si>
  <si>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</si>
  <si>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</si>
  <si>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</si>
  <si>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</si>
  <si>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</si>
  <si>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</si>
  <si>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</si>
  <si>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</si>
  <si>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</si>
  <si>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</si>
  <si>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</si>
  <si>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</si>
  <si>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</si>
  <si>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</si>
  <si>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</si>
  <si>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</si>
  <si>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</si>
  <si>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</si>
  <si>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</si>
  <si>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</si>
  <si>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</si>
  <si>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</si>
  <si>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</si>
  <si>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</si>
  <si>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</si>
  <si>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</si>
  <si>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</si>
  <si>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</si>
  <si>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</si>
  <si>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</si>
  <si>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</si>
  <si>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</si>
  <si>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</si>
  <si>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</si>
  <si>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</si>
  <si>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</si>
  <si>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</si>
  <si>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</si>
  <si>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</si>
  <si>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</si>
  <si>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</si>
  <si>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</si>
  <si>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</si>
  <si>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</si>
  <si>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</si>
  <si>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</si>
  <si>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</si>
  <si>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</si>
  <si>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</si>
  <si>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</si>
  <si>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</si>
  <si>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</si>
  <si>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</si>
  <si>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</si>
  <si>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</si>
  <si>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</si>
  <si>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</si>
  <si>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</si>
  <si>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</si>
  <si>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</si>
  <si>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</si>
  <si>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</si>
  <si>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</si>
  <si>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</si>
  <si>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</si>
  <si>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</si>
  <si>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</si>
  <si>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</si>
  <si>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</si>
  <si>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</si>
  <si>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</si>
  <si>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</si>
  <si>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</si>
  <si>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</si>
  <si>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</si>
  <si>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</si>
  <si>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</si>
  <si>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</si>
  <si>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</si>
  <si>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</si>
  <si>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</si>
  <si>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</si>
  <si>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</si>
  <si>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</si>
  <si>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</si>
  <si>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</si>
  <si>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</si>
  <si>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</si>
  <si>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</si>
  <si>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</si>
  <si>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</si>
  <si>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</si>
  <si>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</si>
  <si>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</si>
  <si>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</si>
  <si>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</si>
  <si>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</si>
  <si>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</si>
  <si>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</si>
  <si>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</si>
  <si>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</si>
  <si>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</si>
  <si>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</si>
  <si>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</si>
  <si>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</si>
  <si>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</si>
  <si>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</si>
  <si>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</si>
  <si>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</si>
  <si>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</si>
  <si>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</si>
  <si>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</si>
  <si>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</si>
  <si>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</si>
  <si>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</si>
  <si>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</si>
  <si>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</si>
  <si>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</si>
  <si>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</si>
  <si>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</si>
  <si>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</si>
  <si>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</si>
  <si>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</si>
  <si>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</si>
  <si>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</si>
  <si>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</si>
  <si>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</si>
  <si>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</si>
  <si>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</si>
  <si>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</si>
  <si>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</si>
  <si>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</si>
  <si>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</si>
  <si>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</si>
  <si>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</si>
  <si>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</si>
  <si>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</si>
  <si>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</si>
  <si>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</si>
  <si>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</si>
  <si>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</si>
  <si>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</si>
  <si>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</si>
  <si>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</si>
  <si>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</si>
  <si>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</si>
  <si>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</si>
  <si>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</si>
  <si>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</si>
  <si>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</si>
  <si>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</si>
  <si>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</si>
  <si>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</si>
  <si>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</si>
  <si>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</si>
  <si>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</si>
  <si>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</si>
  <si>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</si>
  <si>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</si>
  <si>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</si>
  <si>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</si>
  <si>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</si>
  <si>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</si>
  <si>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</si>
  <si>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</si>
  <si>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</si>
  <si>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</si>
  <si>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</si>
  <si>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</si>
  <si>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</si>
  <si>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</si>
  <si>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</si>
  <si>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</si>
  <si>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</si>
  <si>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</si>
  <si>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</si>
  <si>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</si>
  <si>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</si>
  <si>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</si>
  <si>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</si>
  <si>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</si>
  <si>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</si>
  <si>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</si>
  <si>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</si>
  <si>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</si>
  <si>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</si>
  <si>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</si>
  <si>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</si>
  <si>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</si>
  <si>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</si>
  <si>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</si>
  <si>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</si>
  <si>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</si>
  <si>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</si>
  <si>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</si>
  <si>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</si>
  <si>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</si>
  <si>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</si>
  <si>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</si>
  <si>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</si>
  <si>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</si>
  <si>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</si>
  <si>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</si>
  <si>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</si>
  <si>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</si>
  <si>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</si>
  <si>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</si>
  <si>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</si>
  <si>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</si>
  <si>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</si>
  <si>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</si>
  <si>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</si>
  <si>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</si>
  <si>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</si>
  <si>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</si>
  <si>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</si>
  <si>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</si>
  <si>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</si>
  <si>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</si>
  <si>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</si>
  <si>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</si>
  <si>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</si>
  <si>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</si>
  <si>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</si>
  <si>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</si>
  <si>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</si>
  <si>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</si>
  <si>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</si>
  <si>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</si>
  <si>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</si>
  <si>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</si>
  <si>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</si>
  <si>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</si>
  <si>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</si>
  <si>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</si>
  <si>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</si>
  <si>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</si>
  <si>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</si>
  <si>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</si>
  <si>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</si>
  <si>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</si>
  <si>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</si>
  <si>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</si>
  <si>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</si>
  <si>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</si>
  <si>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</si>
  <si>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</si>
  <si>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</si>
  <si>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</si>
  <si>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</si>
  <si>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</si>
  <si>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</si>
  <si>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</si>
  <si>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</si>
  <si>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</si>
  <si>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</si>
  <si>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</si>
  <si>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</si>
  <si>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</si>
  <si>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</si>
  <si>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</si>
  <si>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</si>
  <si>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</si>
  <si>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</si>
  <si>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</si>
  <si>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</si>
  <si>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</si>
  <si>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</si>
  <si>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</si>
  <si>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</si>
  <si>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</si>
  <si>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</si>
  <si>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</si>
  <si>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</si>
  <si>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</si>
  <si>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</si>
  <si>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</si>
  <si>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</si>
  <si>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</si>
  <si>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</si>
  <si>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</si>
  <si>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</si>
  <si>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</si>
  <si>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</si>
  <si>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</si>
  <si>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</si>
  <si>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</si>
  <si>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</si>
  <si>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</si>
  <si>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</si>
  <si>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</si>
  <si>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</si>
  <si>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</si>
  <si>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</si>
  <si>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</si>
  <si>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</si>
  <si>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</si>
  <si>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</si>
  <si>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</si>
  <si>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</si>
  <si>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</si>
  <si>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</si>
  <si>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</si>
  <si>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</si>
  <si>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</si>
  <si>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</si>
  <si>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</si>
  <si>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</si>
  <si>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</si>
  <si>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</si>
  <si>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</si>
  <si>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</si>
  <si>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</si>
  <si>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</si>
  <si>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</si>
  <si>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</si>
  <si>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</si>
  <si>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</si>
  <si>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</si>
  <si>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</si>
  <si>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</si>
  <si>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</si>
  <si>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</si>
  <si>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</si>
  <si>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</si>
  <si>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</si>
  <si>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</si>
  <si>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</si>
  <si>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</si>
  <si>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</si>
  <si>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</si>
  <si>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</si>
  <si>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</si>
  <si>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</si>
  <si>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</si>
  <si>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</si>
  <si>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</si>
  <si>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</si>
  <si>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</si>
  <si>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</si>
  <si>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</si>
  <si>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</si>
  <si>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</si>
  <si>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</si>
  <si>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</si>
  <si>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</si>
  <si>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</si>
  <si>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</si>
  <si>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</si>
  <si>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</si>
  <si>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</si>
  <si>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</si>
  <si>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</si>
  <si>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</si>
  <si>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</si>
  <si>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</si>
  <si>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</si>
  <si>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</si>
  <si>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</si>
  <si>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</si>
  <si>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</si>
  <si>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</si>
  <si>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</si>
  <si>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</si>
  <si>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</si>
  <si>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</si>
  <si>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</si>
  <si>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</si>
  <si>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</si>
  <si>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</si>
  <si>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</si>
  <si>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</si>
  <si>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</si>
  <si>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</si>
  <si>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</si>
  <si>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</si>
  <si>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</si>
  <si>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</si>
  <si>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</si>
  <si>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</si>
  <si>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</si>
  <si>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</si>
  <si>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</si>
  <si>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</si>
  <si>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</si>
  <si>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</si>
  <si>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</si>
  <si>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</si>
  <si>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</si>
  <si>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</si>
  <si>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</si>
  <si>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</si>
  <si>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</si>
  <si>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</si>
  <si>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</si>
  <si>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</si>
  <si>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</si>
  <si>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</si>
  <si>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</si>
  <si>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</si>
  <si>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</si>
  <si>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</si>
  <si>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</si>
  <si>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</si>
  <si>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</si>
  <si>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</si>
  <si>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</si>
  <si>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</si>
  <si>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</si>
  <si>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</si>
  <si>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</si>
  <si>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</si>
  <si>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</si>
  <si>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</si>
  <si>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</si>
  <si>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</si>
  <si>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</si>
  <si>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</si>
  <si>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</si>
  <si>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</si>
  <si>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</si>
  <si>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</si>
  <si>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</si>
  <si>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</si>
  <si>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</si>
  <si>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</si>
  <si>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</si>
  <si>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</si>
  <si>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</si>
  <si>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</si>
  <si>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</si>
  <si>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</si>
  <si>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</si>
  <si>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</si>
  <si>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</si>
  <si>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</si>
  <si>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</si>
  <si>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</si>
  <si>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</si>
  <si>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</si>
  <si>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</si>
  <si>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</si>
  <si>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</si>
  <si>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</si>
  <si>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</si>
  <si>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</si>
  <si>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</si>
  <si>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</si>
  <si>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</si>
  <si>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</si>
  <si>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</si>
  <si>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</si>
  <si>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</si>
  <si>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</si>
  <si>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</si>
  <si>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</si>
  <si>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</si>
  <si>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</si>
  <si>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</si>
  <si>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</si>
  <si>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</si>
  <si>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</si>
  <si>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</si>
  <si>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</si>
  <si>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</si>
  <si>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</si>
  <si>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</si>
  <si>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</si>
  <si>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</si>
  <si>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</si>
  <si>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</si>
  <si>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</si>
  <si>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</si>
  <si>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</si>
  <si>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</si>
  <si>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</si>
  <si>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</si>
  <si>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</si>
  <si>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</si>
  <si>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</si>
  <si>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</si>
  <si>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</si>
  <si>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</si>
  <si>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</si>
  <si>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</si>
  <si>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</si>
  <si>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</si>
  <si>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</si>
  <si>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</si>
  <si>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</si>
  <si>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</si>
  <si>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</si>
  <si>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</si>
  <si>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</si>
  <si>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</si>
  <si>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</si>
  <si>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</si>
  <si>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</si>
  <si>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</si>
  <si>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</si>
  <si>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</si>
  <si>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</si>
  <si>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</si>
  <si>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</si>
  <si>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</si>
  <si>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</si>
  <si>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</si>
  <si>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</si>
  <si>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</si>
  <si>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</si>
  <si>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</si>
  <si>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</si>
  <si>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</si>
  <si>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</si>
  <si>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</si>
  <si>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</si>
  <si>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</si>
  <si>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</si>
  <si>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</si>
  <si>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</si>
  <si>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</si>
  <si>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</si>
  <si>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</si>
  <si>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</si>
  <si>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</si>
  <si>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</si>
  <si>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</si>
  <si>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</si>
  <si>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</si>
  <si>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</si>
  <si>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</si>
  <si>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</si>
  <si>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</si>
  <si>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</si>
  <si>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</si>
  <si>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</si>
  <si>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</si>
  <si>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</si>
  <si>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</si>
  <si>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</si>
  <si>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</si>
  <si>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</si>
  <si>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</si>
  <si>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</si>
  <si>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</si>
  <si>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</si>
  <si>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</si>
  <si>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</si>
  <si>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</si>
  <si>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</si>
  <si>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</si>
  <si>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</si>
  <si>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</si>
  <si>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</si>
  <si>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</si>
  <si>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</si>
  <si>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</si>
  <si>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</si>
  <si>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</si>
  <si>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</si>
  <si>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</si>
  <si>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</si>
  <si>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</si>
  <si>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</si>
  <si>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</si>
  <si>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</si>
  <si>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</si>
  <si>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</si>
  <si>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</si>
  <si>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</si>
  <si>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</si>
  <si>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</si>
  <si>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</si>
  <si>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</si>
  <si>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</si>
  <si>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</si>
  <si>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</si>
  <si>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</si>
  <si>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</si>
  <si>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</si>
  <si>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</si>
  <si>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</si>
  <si>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</si>
  <si>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</si>
  <si>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</si>
  <si>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</si>
  <si>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</si>
  <si>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</si>
  <si>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</si>
  <si>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</si>
  <si>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</si>
  <si>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</si>
  <si>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</si>
  <si>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</si>
  <si>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</si>
  <si>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</si>
  <si>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</si>
  <si>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</si>
  <si>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</si>
  <si>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</si>
  <si>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</si>
  <si>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</si>
  <si>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</si>
  <si>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</si>
  <si>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</si>
  <si>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</si>
  <si>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</si>
  <si>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</si>
  <si>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</si>
  <si>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</si>
  <si>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</si>
  <si>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</si>
  <si>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</si>
  <si>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</si>
  <si>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</si>
  <si>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</si>
  <si>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</si>
  <si>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</si>
  <si>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</si>
  <si>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</si>
  <si>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</si>
  <si>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</si>
  <si>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</si>
  <si>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</si>
  <si>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</si>
  <si>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</si>
  <si>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</si>
  <si>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</si>
  <si>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</si>
  <si>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</si>
  <si>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</si>
  <si>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</si>
  <si>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</si>
  <si>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</si>
  <si>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</si>
  <si>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</si>
  <si>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</si>
  <si>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</si>
  <si>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</si>
  <si>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</si>
  <si>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</si>
  <si>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</si>
  <si>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</si>
  <si>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</si>
  <si>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</si>
  <si>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</si>
  <si>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</si>
  <si>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</si>
  <si>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</si>
  <si>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</si>
  <si>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</si>
  <si>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</si>
  <si>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</si>
  <si>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</si>
  <si>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</si>
  <si>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</si>
  <si>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</si>
  <si>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</si>
  <si>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</si>
  <si>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</si>
  <si>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</si>
  <si>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</si>
  <si>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</si>
  <si>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</si>
  <si>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</si>
  <si>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</si>
  <si>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</si>
  <si>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</si>
  <si>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</si>
  <si>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</si>
  <si>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</si>
  <si>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</si>
  <si>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</si>
  <si>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</si>
  <si>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</si>
  <si>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</si>
  <si>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</si>
  <si>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</si>
  <si>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</si>
  <si>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</si>
  <si>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</si>
  <si>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</si>
  <si>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</si>
  <si>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</si>
  <si>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</si>
  <si>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</si>
  <si>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</si>
  <si>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</si>
  <si>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</si>
  <si>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</si>
  <si>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</si>
  <si>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</si>
  <si>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</si>
  <si>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</si>
  <si>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</si>
  <si>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</si>
  <si>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</si>
  <si>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</si>
  <si>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</si>
  <si>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</si>
  <si>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</si>
  <si>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</si>
  <si>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</si>
  <si>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</si>
  <si>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</si>
  <si>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</si>
  <si>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</si>
  <si>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</si>
  <si>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</si>
  <si>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</si>
  <si>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</si>
  <si>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</si>
  <si>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</si>
  <si>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</si>
  <si>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</si>
  <si>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</si>
  <si>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</si>
  <si>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</si>
  <si>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</si>
  <si>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</si>
  <si>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</si>
  <si>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</si>
  <si>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</si>
  <si>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</si>
  <si>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</si>
  <si>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</si>
  <si>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</si>
  <si>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</si>
  <si>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</si>
  <si>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</si>
  <si>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</si>
  <si>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</si>
  <si>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</si>
  <si>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Acevedo Dominguez, Victor Leonardo</t>
  </si>
  <si>
    <t>GAVETA DE DEPOSITO LLENA</t>
  </si>
  <si>
    <t>GAVETA DE RECHAZO LLENA</t>
  </si>
  <si>
    <t xml:space="preserve">Brioso Luciano, Cristino </t>
  </si>
  <si>
    <t xml:space="preserve">Gil Carrera, Santiago </t>
  </si>
  <si>
    <t>ReservaC Norte</t>
  </si>
  <si>
    <t>Gavetas Vacías + Gavetas Fallando</t>
  </si>
  <si>
    <t>SIN ACTIVIDAD DE RETIRO</t>
  </si>
  <si>
    <t>13 Febrero de 2021</t>
  </si>
  <si>
    <t>2 Gavetas Vacías 1 Fallando</t>
  </si>
  <si>
    <t>335791340</t>
  </si>
  <si>
    <t>335791326</t>
  </si>
  <si>
    <t>335791325</t>
  </si>
  <si>
    <t>335791324</t>
  </si>
  <si>
    <t>En Servicio</t>
  </si>
  <si>
    <t>335791448</t>
  </si>
  <si>
    <t>335791445</t>
  </si>
  <si>
    <t>335791442</t>
  </si>
  <si>
    <t>335791419</t>
  </si>
  <si>
    <t>335791412</t>
  </si>
  <si>
    <t>335791377</t>
  </si>
  <si>
    <t>DISPENSADR</t>
  </si>
  <si>
    <t>Toribio Batista, Junior De Jesus</t>
  </si>
  <si>
    <t>335791476</t>
  </si>
  <si>
    <t>335791475</t>
  </si>
  <si>
    <t>335791471</t>
  </si>
  <si>
    <t>335791469</t>
  </si>
  <si>
    <t>335791462</t>
  </si>
  <si>
    <t>335791459</t>
  </si>
  <si>
    <t>335791356</t>
  </si>
  <si>
    <t>ENVIO DE CARGA</t>
  </si>
  <si>
    <t>LECTOR - REINICIO</t>
  </si>
  <si>
    <t>Closed</t>
  </si>
  <si>
    <t xml:space="preserve">Gonzalez Ceballos, Dionisio </t>
  </si>
  <si>
    <t>Doñe Ramirez, Luis Manuel</t>
  </si>
  <si>
    <t>CARGA EXITOSA</t>
  </si>
  <si>
    <t>REINICIO EXITOSO</t>
  </si>
  <si>
    <t>335791549</t>
  </si>
  <si>
    <t>335791547</t>
  </si>
  <si>
    <t>335791546</t>
  </si>
  <si>
    <t>335791543</t>
  </si>
  <si>
    <t>335791542</t>
  </si>
  <si>
    <t>335791541</t>
  </si>
  <si>
    <t>335791539</t>
  </si>
  <si>
    <t>335791538</t>
  </si>
  <si>
    <t>335791535</t>
  </si>
  <si>
    <t>335791530</t>
  </si>
  <si>
    <t>335791528</t>
  </si>
  <si>
    <t>335791524</t>
  </si>
  <si>
    <t>335791522</t>
  </si>
  <si>
    <t>335791519</t>
  </si>
  <si>
    <t>335791512</t>
  </si>
  <si>
    <t>335791515</t>
  </si>
  <si>
    <t>335791510</t>
  </si>
  <si>
    <t>335791502</t>
  </si>
  <si>
    <t>INHIBIDO - REINICIO</t>
  </si>
  <si>
    <t>REINICIO FALLIDO</t>
  </si>
  <si>
    <t>335791559</t>
  </si>
  <si>
    <t>335791557</t>
  </si>
  <si>
    <t>335791556</t>
  </si>
  <si>
    <t>335791555</t>
  </si>
  <si>
    <t>335791554</t>
  </si>
  <si>
    <t>335791581</t>
  </si>
  <si>
    <t>335791580</t>
  </si>
  <si>
    <t>335791579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</si>
</sst>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0"/>
      <tableStyleElement type="headerRow" dxfId="229"/>
      <tableStyleElement type="totalRow" dxfId="228"/>
      <tableStyleElement type="firstColumn" dxfId="227"/>
      <tableStyleElement type="lastColumn" dxfId="226"/>
      <tableStyleElement type="firstRowStripe" dxfId="225"/>
      <tableStyleElement type="firstColumnStripe" dxfId="22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19"/>
  <sheetViews>
    <sheetView tabSelected="1" zoomScale="80" zoomScaleNormal="8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29.42578125" style="70" customWidth="1"/>
    <col min="5" max="5" width="12.28515625" style="109" customWidth="1"/>
    <col min="6" max="6" width="12" style="48" customWidth="1"/>
    <col min="7" max="7" width="62.42578125" style="48" customWidth="1"/>
    <col min="8" max="11" width="7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42.42578125" style="85" customWidth="1"/>
    <col min="16" max="16" width="23.5703125" style="74" customWidth="1"/>
    <col min="17" max="17" width="49.85546875" style="66" customWidth="1"/>
    <col min="18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5"/>
      <c r="F1" s="135"/>
      <c r="G1" s="135"/>
      <c r="H1" s="135"/>
      <c r="I1" s="135"/>
      <c r="J1" s="135"/>
      <c r="K1" s="135"/>
      <c r="L1" s="134"/>
      <c r="M1" s="134"/>
      <c r="N1" s="134"/>
      <c r="O1" s="134"/>
      <c r="P1" s="134"/>
      <c r="Q1" s="134"/>
    </row>
    <row r="2" spans="1:17" ht="18" x14ac:dyDescent="0.25">
      <c r="A2" s="132" t="s">
        <v>2158</v>
      </c>
      <c r="B2" s="132"/>
      <c r="C2" s="132"/>
      <c r="D2" s="132"/>
      <c r="E2" s="133"/>
      <c r="F2" s="133"/>
      <c r="G2" s="133"/>
      <c r="H2" s="133"/>
      <c r="I2" s="133"/>
      <c r="J2" s="133"/>
      <c r="K2" s="133"/>
      <c r="L2" s="132"/>
      <c r="M2" s="132"/>
      <c r="N2" s="132"/>
      <c r="O2" s="132"/>
      <c r="P2" s="132"/>
      <c r="Q2" s="132"/>
    </row>
    <row r="3" spans="1:17" ht="18.75" thickBot="1" x14ac:dyDescent="0.3">
      <c r="A3" s="136" t="s">
        <v>2507</v>
      </c>
      <c r="B3" s="136"/>
      <c r="C3" s="136"/>
      <c r="D3" s="136"/>
      <c r="E3" s="137"/>
      <c r="F3" s="137"/>
      <c r="G3" s="137"/>
      <c r="H3" s="137"/>
      <c r="I3" s="137"/>
      <c r="J3" s="137"/>
      <c r="K3" s="137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2496</v>
      </c>
      <c r="Q4" s="76" t="s">
        <v>2457</v>
      </c>
    </row>
    <row r="5" spans="1:17" ht="18" x14ac:dyDescent="0.25">
      <c r="A5" s="113" t="str">
        <f>VLOOKUP(E5,'LISTADO ATM'!$A$2:$C$897,3,0)</f>
        <v>DISTRITO NACIONAL</v>
      </c>
      <c r="B5" s="107" t="s">
        <v>2561</v>
      </c>
      <c r="C5" s="99">
        <v>44240.694305555553</v>
      </c>
      <c r="D5" s="113" t="s">
        <v>2189</v>
      </c>
      <c r="E5" s="97">
        <v>232</v>
      </c>
      <c r="F5" s="84" t="str">
        <f>VLOOKUP(E5,VIP!$A$2:$O11358,2,0)</f>
        <v>DRBR232</v>
      </c>
      <c r="G5" s="96" t="str">
        <f>VLOOKUP(E5,'LISTADO ATM'!$A$2:$B$896,2,0)</f>
        <v xml:space="preserve">ATM S/M Nacional Charles de Gaulle </v>
      </c>
      <c r="H5" s="96" t="str">
        <f>VLOOKUP(E5,VIP!$A$2:$O16279,7,FALSE)</f>
        <v>Si</v>
      </c>
      <c r="I5" s="96" t="str">
        <f>VLOOKUP(E5,VIP!$A$2:$O8244,8,FALSE)</f>
        <v>Si</v>
      </c>
      <c r="J5" s="96" t="str">
        <f>VLOOKUP(E5,VIP!$A$2:$O8194,8,FALSE)</f>
        <v>Si</v>
      </c>
      <c r="K5" s="96" t="str">
        <f>VLOOKUP(E5,VIP!$A$2:$O11768,6,0)</f>
        <v>SI</v>
      </c>
      <c r="L5" s="102" t="s">
        <v>2228</v>
      </c>
      <c r="M5" s="101" t="s">
        <v>2471</v>
      </c>
      <c r="N5" s="100" t="s">
        <v>2479</v>
      </c>
      <c r="O5" s="113" t="s">
        <v>2481</v>
      </c>
      <c r="P5" s="116"/>
      <c r="Q5" s="101" t="s">
        <v>2228</v>
      </c>
    </row>
    <row r="6" spans="1:17" ht="18" x14ac:dyDescent="0.25">
      <c r="A6" s="113" t="str">
        <f>VLOOKUP(E6,'LISTADO ATM'!$A$2:$C$897,3,0)</f>
        <v>SUR</v>
      </c>
      <c r="B6" s="107" t="s">
        <v>2562</v>
      </c>
      <c r="C6" s="99">
        <v>44240.692708333336</v>
      </c>
      <c r="D6" s="113" t="s">
        <v>2475</v>
      </c>
      <c r="E6" s="97">
        <v>48</v>
      </c>
      <c r="F6" s="84" t="str">
        <f>VLOOKUP(E6,VIP!$A$2:$O11359,2,0)</f>
        <v>DRBR048</v>
      </c>
      <c r="G6" s="96" t="str">
        <f>VLOOKUP(E6,'LISTADO ATM'!$A$2:$B$896,2,0)</f>
        <v xml:space="preserve">ATM Autoservicio Neiba I </v>
      </c>
      <c r="H6" s="96" t="str">
        <f>VLOOKUP(E6,VIP!$A$2:$O16280,7,FALSE)</f>
        <v>Si</v>
      </c>
      <c r="I6" s="96" t="str">
        <f>VLOOKUP(E6,VIP!$A$2:$O8245,8,FALSE)</f>
        <v>Si</v>
      </c>
      <c r="J6" s="96" t="str">
        <f>VLOOKUP(E6,VIP!$A$2:$O8195,8,FALSE)</f>
        <v>Si</v>
      </c>
      <c r="K6" s="96" t="str">
        <f>VLOOKUP(E6,VIP!$A$2:$O11769,6,0)</f>
        <v>SI</v>
      </c>
      <c r="L6" s="102" t="s">
        <v>2430</v>
      </c>
      <c r="M6" s="101" t="s">
        <v>2471</v>
      </c>
      <c r="N6" s="100" t="s">
        <v>2479</v>
      </c>
      <c r="O6" s="113" t="s">
        <v>2480</v>
      </c>
      <c r="P6" s="116"/>
      <c r="Q6" s="101" t="s">
        <v>2430</v>
      </c>
    </row>
    <row r="7" spans="1:17" ht="18" x14ac:dyDescent="0.25">
      <c r="A7" s="113" t="str">
        <f>VLOOKUP(E7,'LISTADO ATM'!$A$2:$C$897,3,0)</f>
        <v>NORTE</v>
      </c>
      <c r="B7" s="107" t="s">
        <v>2563</v>
      </c>
      <c r="C7" s="99">
        <v>44240.691134259258</v>
      </c>
      <c r="D7" s="113" t="s">
        <v>2504</v>
      </c>
      <c r="E7" s="97">
        <v>635</v>
      </c>
      <c r="F7" s="84" t="str">
        <f>VLOOKUP(E7,VIP!$A$2:$O11360,2,0)</f>
        <v>DRBR12J</v>
      </c>
      <c r="G7" s="96" t="str">
        <f>VLOOKUP(E7,'LISTADO ATM'!$A$2:$B$896,2,0)</f>
        <v xml:space="preserve">ATM Zona Franca Tamboril </v>
      </c>
      <c r="H7" s="96" t="str">
        <f>VLOOKUP(E7,VIP!$A$2:$O16281,7,FALSE)</f>
        <v>Si</v>
      </c>
      <c r="I7" s="96" t="str">
        <f>VLOOKUP(E7,VIP!$A$2:$O8246,8,FALSE)</f>
        <v>Si</v>
      </c>
      <c r="J7" s="96" t="str">
        <f>VLOOKUP(E7,VIP!$A$2:$O8196,8,FALSE)</f>
        <v>Si</v>
      </c>
      <c r="K7" s="96" t="str">
        <f>VLOOKUP(E7,VIP!$A$2:$O11770,6,0)</f>
        <v>NO</v>
      </c>
      <c r="L7" s="102" t="s">
        <v>2430</v>
      </c>
      <c r="M7" s="101" t="s">
        <v>2471</v>
      </c>
      <c r="N7" s="100" t="s">
        <v>2479</v>
      </c>
      <c r="O7" s="113" t="s">
        <v>2502</v>
      </c>
      <c r="P7" s="116"/>
      <c r="Q7" s="101" t="s">
        <v>2430</v>
      </c>
    </row>
    <row r="8" spans="1:17" ht="18" x14ac:dyDescent="0.25">
      <c r="A8" s="113" t="str">
        <f>VLOOKUP(E8,'LISTADO ATM'!$A$2:$C$897,3,0)</f>
        <v>NORTE</v>
      </c>
      <c r="B8" s="107" t="s">
        <v>2556</v>
      </c>
      <c r="C8" s="99">
        <v>44240.66202546296</v>
      </c>
      <c r="D8" s="113" t="s">
        <v>2190</v>
      </c>
      <c r="E8" s="97">
        <v>372</v>
      </c>
      <c r="F8" s="84" t="str">
        <f>VLOOKUP(E8,VIP!$A$2:$O11371,2,0)</f>
        <v>DRBR372</v>
      </c>
      <c r="G8" s="96" t="str">
        <f>VLOOKUP(E8,'LISTADO ATM'!$A$2:$B$896,2,0)</f>
        <v>ATM Oficina Sánchez II</v>
      </c>
      <c r="H8" s="96" t="str">
        <f>VLOOKUP(E8,VIP!$A$2:$O16292,7,FALSE)</f>
        <v>N/A</v>
      </c>
      <c r="I8" s="96" t="str">
        <f>VLOOKUP(E8,VIP!$A$2:$O8257,8,FALSE)</f>
        <v>N/A</v>
      </c>
      <c r="J8" s="96" t="str">
        <f>VLOOKUP(E8,VIP!$A$2:$O8207,8,FALSE)</f>
        <v>N/A</v>
      </c>
      <c r="K8" s="96" t="str">
        <f>VLOOKUP(E8,VIP!$A$2:$O11781,6,0)</f>
        <v>N/A</v>
      </c>
      <c r="L8" s="102" t="s">
        <v>2462</v>
      </c>
      <c r="M8" s="101" t="s">
        <v>2471</v>
      </c>
      <c r="N8" s="100" t="s">
        <v>2479</v>
      </c>
      <c r="O8" s="113" t="s">
        <v>2503</v>
      </c>
      <c r="P8" s="116"/>
      <c r="Q8" s="101" t="s">
        <v>2462</v>
      </c>
    </row>
    <row r="9" spans="1:17" ht="18" x14ac:dyDescent="0.25">
      <c r="A9" s="113" t="str">
        <f>VLOOKUP(E9,'LISTADO ATM'!$A$2:$C$897,3,0)</f>
        <v>SUR</v>
      </c>
      <c r="B9" s="107" t="s">
        <v>2557</v>
      </c>
      <c r="C9" s="99">
        <v>44240.660324074073</v>
      </c>
      <c r="D9" s="113" t="s">
        <v>2189</v>
      </c>
      <c r="E9" s="97">
        <v>33</v>
      </c>
      <c r="F9" s="84" t="str">
        <f>VLOOKUP(E9,VIP!$A$2:$O11372,2,0)</f>
        <v>DRBR033</v>
      </c>
      <c r="G9" s="96" t="str">
        <f>VLOOKUP(E9,'LISTADO ATM'!$A$2:$B$896,2,0)</f>
        <v xml:space="preserve">ATM UNP Juan de Herrera </v>
      </c>
      <c r="H9" s="96" t="str">
        <f>VLOOKUP(E9,VIP!$A$2:$O16293,7,FALSE)</f>
        <v>Si</v>
      </c>
      <c r="I9" s="96" t="str">
        <f>VLOOKUP(E9,VIP!$A$2:$O8258,8,FALSE)</f>
        <v>Si</v>
      </c>
      <c r="J9" s="96" t="str">
        <f>VLOOKUP(E9,VIP!$A$2:$O8208,8,FALSE)</f>
        <v>Si</v>
      </c>
      <c r="K9" s="96" t="str">
        <f>VLOOKUP(E9,VIP!$A$2:$O11782,6,0)</f>
        <v>NO</v>
      </c>
      <c r="L9" s="102" t="s">
        <v>2462</v>
      </c>
      <c r="M9" s="101" t="s">
        <v>2471</v>
      </c>
      <c r="N9" s="100" t="s">
        <v>2479</v>
      </c>
      <c r="O9" s="113" t="s">
        <v>2481</v>
      </c>
      <c r="P9" s="116"/>
      <c r="Q9" s="101" t="s">
        <v>2462</v>
      </c>
    </row>
    <row r="10" spans="1:17" ht="18" x14ac:dyDescent="0.25">
      <c r="A10" s="113" t="str">
        <f>VLOOKUP(E10,'LISTADO ATM'!$A$2:$C$897,3,0)</f>
        <v>DISTRITO NACIONAL</v>
      </c>
      <c r="B10" s="107" t="s">
        <v>2558</v>
      </c>
      <c r="C10" s="99">
        <v>44240.658090277779</v>
      </c>
      <c r="D10" s="113" t="s">
        <v>2189</v>
      </c>
      <c r="E10" s="97">
        <v>918</v>
      </c>
      <c r="F10" s="84" t="str">
        <f>VLOOKUP(E10,VIP!$A$2:$O11373,2,0)</f>
        <v>DRBR918</v>
      </c>
      <c r="G10" s="96" t="str">
        <f>VLOOKUP(E10,'LISTADO ATM'!$A$2:$B$896,2,0)</f>
        <v xml:space="preserve">ATM S/M Liverpool de la Jacobo Majluta </v>
      </c>
      <c r="H10" s="96" t="str">
        <f>VLOOKUP(E10,VIP!$A$2:$O16294,7,FALSE)</f>
        <v>Si</v>
      </c>
      <c r="I10" s="96" t="str">
        <f>VLOOKUP(E10,VIP!$A$2:$O8259,8,FALSE)</f>
        <v>Si</v>
      </c>
      <c r="J10" s="96" t="str">
        <f>VLOOKUP(E10,VIP!$A$2:$O8209,8,FALSE)</f>
        <v>Si</v>
      </c>
      <c r="K10" s="96" t="str">
        <f>VLOOKUP(E10,VIP!$A$2:$O11783,6,0)</f>
        <v>NO</v>
      </c>
      <c r="L10" s="102" t="s">
        <v>2462</v>
      </c>
      <c r="M10" s="101" t="s">
        <v>2471</v>
      </c>
      <c r="N10" s="100" t="s">
        <v>2479</v>
      </c>
      <c r="O10" s="113" t="s">
        <v>2481</v>
      </c>
      <c r="P10" s="116"/>
      <c r="Q10" s="101" t="s">
        <v>2462</v>
      </c>
    </row>
    <row r="11" spans="1:17" ht="18" x14ac:dyDescent="0.25">
      <c r="A11" s="113" t="str">
        <f>VLOOKUP(E11,'LISTADO ATM'!$A$2:$C$897,3,0)</f>
        <v>DISTRITO NACIONAL</v>
      </c>
      <c r="B11" s="107" t="s">
        <v>2559</v>
      </c>
      <c r="C11" s="99">
        <v>44240.656319444446</v>
      </c>
      <c r="D11" s="113" t="s">
        <v>2189</v>
      </c>
      <c r="E11" s="97">
        <v>355</v>
      </c>
      <c r="F11" s="84" t="str">
        <f>VLOOKUP(E11,VIP!$A$2:$O11374,2,0)</f>
        <v>DRBR355</v>
      </c>
      <c r="G11" s="96" t="str">
        <f>VLOOKUP(E11,'LISTADO ATM'!$A$2:$B$896,2,0)</f>
        <v xml:space="preserve">ATM UNP Metro II </v>
      </c>
      <c r="H11" s="96" t="str">
        <f>VLOOKUP(E11,VIP!$A$2:$O16295,7,FALSE)</f>
        <v>Si</v>
      </c>
      <c r="I11" s="96" t="str">
        <f>VLOOKUP(E11,VIP!$A$2:$O8260,8,FALSE)</f>
        <v>Si</v>
      </c>
      <c r="J11" s="96" t="str">
        <f>VLOOKUP(E11,VIP!$A$2:$O8210,8,FALSE)</f>
        <v>Si</v>
      </c>
      <c r="K11" s="96" t="str">
        <f>VLOOKUP(E11,VIP!$A$2:$O11784,6,0)</f>
        <v>SI</v>
      </c>
      <c r="L11" s="102" t="s">
        <v>2228</v>
      </c>
      <c r="M11" s="101" t="s">
        <v>2471</v>
      </c>
      <c r="N11" s="100" t="s">
        <v>2479</v>
      </c>
      <c r="O11" s="113" t="s">
        <v>2481</v>
      </c>
      <c r="P11" s="116"/>
      <c r="Q11" s="101" t="s">
        <v>2228</v>
      </c>
    </row>
    <row r="12" spans="1:17" ht="18" x14ac:dyDescent="0.25">
      <c r="A12" s="113" t="str">
        <f>VLOOKUP(E12,'LISTADO ATM'!$A$2:$C$897,3,0)</f>
        <v>ESTE</v>
      </c>
      <c r="B12" s="107" t="s">
        <v>2560</v>
      </c>
      <c r="C12" s="99">
        <v>44240.655277777776</v>
      </c>
      <c r="D12" s="113" t="s">
        <v>2189</v>
      </c>
      <c r="E12" s="97">
        <v>634</v>
      </c>
      <c r="F12" s="84" t="str">
        <f>VLOOKUP(E12,VIP!$A$2:$O11375,2,0)</f>
        <v>DRBR273</v>
      </c>
      <c r="G12" s="96" t="str">
        <f>VLOOKUP(E12,'LISTADO ATM'!$A$2:$B$896,2,0)</f>
        <v xml:space="preserve">ATM Ayuntamiento Los Llanos (SPM) </v>
      </c>
      <c r="H12" s="96" t="str">
        <f>VLOOKUP(E12,VIP!$A$2:$O16296,7,FALSE)</f>
        <v>Si</v>
      </c>
      <c r="I12" s="96" t="str">
        <f>VLOOKUP(E12,VIP!$A$2:$O8261,8,FALSE)</f>
        <v>Si</v>
      </c>
      <c r="J12" s="96" t="str">
        <f>VLOOKUP(E12,VIP!$A$2:$O8211,8,FALSE)</f>
        <v>Si</v>
      </c>
      <c r="K12" s="96" t="str">
        <f>VLOOKUP(E12,VIP!$A$2:$O11785,6,0)</f>
        <v>NO</v>
      </c>
      <c r="L12" s="102" t="s">
        <v>2228</v>
      </c>
      <c r="M12" s="101" t="s">
        <v>2471</v>
      </c>
      <c r="N12" s="100" t="s">
        <v>2479</v>
      </c>
      <c r="O12" s="113" t="s">
        <v>2481</v>
      </c>
      <c r="P12" s="116"/>
      <c r="Q12" s="101" t="s">
        <v>2228</v>
      </c>
    </row>
    <row r="13" spans="1:17" ht="18" x14ac:dyDescent="0.25">
      <c r="A13" s="113" t="str">
        <f>VLOOKUP(E13,'LISTADO ATM'!$A$2:$C$897,3,0)</f>
        <v>NORTE</v>
      </c>
      <c r="B13" s="107" t="s">
        <v>2536</v>
      </c>
      <c r="C13" s="99">
        <v>44240.609837962962</v>
      </c>
      <c r="D13" s="113" t="s">
        <v>2504</v>
      </c>
      <c r="E13" s="97">
        <v>747</v>
      </c>
      <c r="F13" s="84" t="str">
        <f>VLOOKUP(E13,VIP!$A$2:$O11370,2,0)</f>
        <v>DRBR200</v>
      </c>
      <c r="G13" s="96" t="str">
        <f>VLOOKUP(E13,'LISTADO ATM'!$A$2:$B$896,2,0)</f>
        <v xml:space="preserve">ATM Club BR (Santiago) </v>
      </c>
      <c r="H13" s="96" t="str">
        <f>VLOOKUP(E13,VIP!$A$2:$O16291,7,FALSE)</f>
        <v>Si</v>
      </c>
      <c r="I13" s="96" t="str">
        <f>VLOOKUP(E13,VIP!$A$2:$O8256,8,FALSE)</f>
        <v>Si</v>
      </c>
      <c r="J13" s="96" t="str">
        <f>VLOOKUP(E13,VIP!$A$2:$O8206,8,FALSE)</f>
        <v>Si</v>
      </c>
      <c r="K13" s="96" t="str">
        <f>VLOOKUP(E13,VIP!$A$2:$O11780,6,0)</f>
        <v>SI</v>
      </c>
      <c r="L13" s="102" t="s">
        <v>2430</v>
      </c>
      <c r="M13" s="101" t="s">
        <v>2471</v>
      </c>
      <c r="N13" s="100" t="s">
        <v>2479</v>
      </c>
      <c r="O13" s="113" t="s">
        <v>2502</v>
      </c>
      <c r="P13" s="116"/>
      <c r="Q13" s="101" t="s">
        <v>2430</v>
      </c>
    </row>
    <row r="14" spans="1:17" ht="18" x14ac:dyDescent="0.25">
      <c r="A14" s="113" t="str">
        <f>VLOOKUP(E14,'LISTADO ATM'!$A$2:$C$897,3,0)</f>
        <v>DISTRITO NACIONAL</v>
      </c>
      <c r="B14" s="107" t="s">
        <v>2537</v>
      </c>
      <c r="C14" s="99">
        <v>44240.607546296298</v>
      </c>
      <c r="D14" s="113" t="s">
        <v>2475</v>
      </c>
      <c r="E14" s="97">
        <v>192</v>
      </c>
      <c r="F14" s="84" t="str">
        <f>VLOOKUP(E14,VIP!$A$2:$O11371,2,0)</f>
        <v>DRBR192</v>
      </c>
      <c r="G14" s="96" t="str">
        <f>VLOOKUP(E14,'LISTADO ATM'!$A$2:$B$896,2,0)</f>
        <v xml:space="preserve">ATM Autobanco Luperón II </v>
      </c>
      <c r="H14" s="96" t="str">
        <f>VLOOKUP(E14,VIP!$A$2:$O16292,7,FALSE)</f>
        <v>Si</v>
      </c>
      <c r="I14" s="96" t="str">
        <f>VLOOKUP(E14,VIP!$A$2:$O8257,8,FALSE)</f>
        <v>Si</v>
      </c>
      <c r="J14" s="96" t="str">
        <f>VLOOKUP(E14,VIP!$A$2:$O8207,8,FALSE)</f>
        <v>Si</v>
      </c>
      <c r="K14" s="96" t="str">
        <f>VLOOKUP(E14,VIP!$A$2:$O11781,6,0)</f>
        <v>NO</v>
      </c>
      <c r="L14" s="102" t="s">
        <v>2430</v>
      </c>
      <c r="M14" s="101" t="s">
        <v>2471</v>
      </c>
      <c r="N14" s="100" t="s">
        <v>2479</v>
      </c>
      <c r="O14" s="113" t="s">
        <v>2480</v>
      </c>
      <c r="P14" s="116"/>
      <c r="Q14" s="101" t="s">
        <v>2430</v>
      </c>
    </row>
    <row r="15" spans="1:17" ht="18" x14ac:dyDescent="0.25">
      <c r="A15" s="113" t="str">
        <f>VLOOKUP(E15,'LISTADO ATM'!$A$2:$C$897,3,0)</f>
        <v>ESTE</v>
      </c>
      <c r="B15" s="107" t="s">
        <v>2538</v>
      </c>
      <c r="C15" s="99">
        <v>44240.600185185183</v>
      </c>
      <c r="D15" s="113" t="s">
        <v>2475</v>
      </c>
      <c r="E15" s="97">
        <v>480</v>
      </c>
      <c r="F15" s="84" t="str">
        <f>VLOOKUP(E15,VIP!$A$2:$O11372,2,0)</f>
        <v>DRBR480</v>
      </c>
      <c r="G15" s="96" t="str">
        <f>VLOOKUP(E15,'LISTADO ATM'!$A$2:$B$896,2,0)</f>
        <v>ATM UNP Farmaconal Higuey</v>
      </c>
      <c r="H15" s="96" t="str">
        <f>VLOOKUP(E15,VIP!$A$2:$O16293,7,FALSE)</f>
        <v>N/A</v>
      </c>
      <c r="I15" s="96" t="str">
        <f>VLOOKUP(E15,VIP!$A$2:$O8258,8,FALSE)</f>
        <v>N/A</v>
      </c>
      <c r="J15" s="96" t="str">
        <f>VLOOKUP(E15,VIP!$A$2:$O8208,8,FALSE)</f>
        <v>N/A</v>
      </c>
      <c r="K15" s="96" t="str">
        <f>VLOOKUP(E15,VIP!$A$2:$O11782,6,0)</f>
        <v>N/A</v>
      </c>
      <c r="L15" s="102" t="s">
        <v>2430</v>
      </c>
      <c r="M15" s="101" t="s">
        <v>2471</v>
      </c>
      <c r="N15" s="100" t="s">
        <v>2479</v>
      </c>
      <c r="O15" s="113" t="s">
        <v>2480</v>
      </c>
      <c r="P15" s="116"/>
      <c r="Q15" s="101" t="s">
        <v>2430</v>
      </c>
    </row>
    <row r="16" spans="1:17" ht="18" x14ac:dyDescent="0.25">
      <c r="A16" s="113" t="str">
        <f>VLOOKUP(E16,'LISTADO ATM'!$A$2:$C$897,3,0)</f>
        <v>NORTE</v>
      </c>
      <c r="B16" s="107" t="s">
        <v>2539</v>
      </c>
      <c r="C16" s="99">
        <v>44240.574872685182</v>
      </c>
      <c r="D16" s="113" t="s">
        <v>2490</v>
      </c>
      <c r="E16" s="97">
        <v>965</v>
      </c>
      <c r="F16" s="84" t="str">
        <f>VLOOKUP(E16,VIP!$A$2:$O11373,2,0)</f>
        <v>DRBR965</v>
      </c>
      <c r="G16" s="96" t="str">
        <f>VLOOKUP(E16,'LISTADO ATM'!$A$2:$B$896,2,0)</f>
        <v xml:space="preserve">ATM S/M La Fuente FUN (Santiago) </v>
      </c>
      <c r="H16" s="96" t="str">
        <f>VLOOKUP(E16,VIP!$A$2:$O16294,7,FALSE)</f>
        <v>Si</v>
      </c>
      <c r="I16" s="96" t="str">
        <f>VLOOKUP(E16,VIP!$A$2:$O8259,8,FALSE)</f>
        <v>Si</v>
      </c>
      <c r="J16" s="96" t="str">
        <f>VLOOKUP(E16,VIP!$A$2:$O8209,8,FALSE)</f>
        <v>Si</v>
      </c>
      <c r="K16" s="96" t="str">
        <f>VLOOKUP(E16,VIP!$A$2:$O11783,6,0)</f>
        <v>NO</v>
      </c>
      <c r="L16" s="102" t="s">
        <v>2430</v>
      </c>
      <c r="M16" s="101" t="s">
        <v>2471</v>
      </c>
      <c r="N16" s="100" t="s">
        <v>2479</v>
      </c>
      <c r="O16" s="113" t="s">
        <v>2495</v>
      </c>
      <c r="P16" s="116"/>
      <c r="Q16" s="101" t="s">
        <v>2430</v>
      </c>
    </row>
    <row r="17" spans="1:17" ht="18" x14ac:dyDescent="0.25">
      <c r="A17" s="113" t="str">
        <f>VLOOKUP(E17,'LISTADO ATM'!$A$2:$C$897,3,0)</f>
        <v>DISTRITO NACIONAL</v>
      </c>
      <c r="B17" s="107" t="s">
        <v>2540</v>
      </c>
      <c r="C17" s="99">
        <v>44240.572557870371</v>
      </c>
      <c r="D17" s="113" t="s">
        <v>2189</v>
      </c>
      <c r="E17" s="97">
        <v>248</v>
      </c>
      <c r="F17" s="84" t="str">
        <f>VLOOKUP(E17,VIP!$A$2:$O11374,2,0)</f>
        <v>DRBR248</v>
      </c>
      <c r="G17" s="96" t="str">
        <f>VLOOKUP(E17,'LISTADO ATM'!$A$2:$B$896,2,0)</f>
        <v xml:space="preserve">ATM Shell Paraiso </v>
      </c>
      <c r="H17" s="96" t="str">
        <f>VLOOKUP(E17,VIP!$A$2:$O16295,7,FALSE)</f>
        <v>Si</v>
      </c>
      <c r="I17" s="96" t="str">
        <f>VLOOKUP(E17,VIP!$A$2:$O8260,8,FALSE)</f>
        <v>Si</v>
      </c>
      <c r="J17" s="96" t="str">
        <f>VLOOKUP(E17,VIP!$A$2:$O8210,8,FALSE)</f>
        <v>Si</v>
      </c>
      <c r="K17" s="96" t="str">
        <f>VLOOKUP(E17,VIP!$A$2:$O11784,6,0)</f>
        <v>NO</v>
      </c>
      <c r="L17" s="102" t="s">
        <v>2228</v>
      </c>
      <c r="M17" s="101" t="s">
        <v>2471</v>
      </c>
      <c r="N17" s="100" t="s">
        <v>2479</v>
      </c>
      <c r="O17" s="113" t="s">
        <v>2481</v>
      </c>
      <c r="P17" s="116"/>
      <c r="Q17" s="101" t="s">
        <v>2228</v>
      </c>
    </row>
    <row r="18" spans="1:17" ht="18" x14ac:dyDescent="0.25">
      <c r="A18" s="113" t="str">
        <f>VLOOKUP(E18,'LISTADO ATM'!$A$2:$C$897,3,0)</f>
        <v>SUR</v>
      </c>
      <c r="B18" s="107" t="s">
        <v>2541</v>
      </c>
      <c r="C18" s="99">
        <v>44240.570960648147</v>
      </c>
      <c r="D18" s="113" t="s">
        <v>2490</v>
      </c>
      <c r="E18" s="97">
        <v>5</v>
      </c>
      <c r="F18" s="84" t="str">
        <f>VLOOKUP(E18,VIP!$A$2:$O11375,2,0)</f>
        <v>DRBR005</v>
      </c>
      <c r="G18" s="96" t="str">
        <f>VLOOKUP(E18,'LISTADO ATM'!$A$2:$B$896,2,0)</f>
        <v>ATM Oficina Autoservicio Villa Ofelia (San Juan)</v>
      </c>
      <c r="H18" s="96" t="str">
        <f>VLOOKUP(E18,VIP!$A$2:$O16296,7,FALSE)</f>
        <v>Si</v>
      </c>
      <c r="I18" s="96" t="str">
        <f>VLOOKUP(E18,VIP!$A$2:$O8261,8,FALSE)</f>
        <v>Si</v>
      </c>
      <c r="J18" s="96" t="str">
        <f>VLOOKUP(E18,VIP!$A$2:$O8211,8,FALSE)</f>
        <v>Si</v>
      </c>
      <c r="K18" s="96" t="str">
        <f>VLOOKUP(E18,VIP!$A$2:$O11785,6,0)</f>
        <v>NO</v>
      </c>
      <c r="L18" s="102" t="s">
        <v>2501</v>
      </c>
      <c r="M18" s="101" t="s">
        <v>2471</v>
      </c>
      <c r="N18" s="100" t="s">
        <v>2479</v>
      </c>
      <c r="O18" s="113" t="s">
        <v>2495</v>
      </c>
      <c r="P18" s="116"/>
      <c r="Q18" s="101" t="s">
        <v>2501</v>
      </c>
    </row>
    <row r="19" spans="1:17" ht="18" x14ac:dyDescent="0.25">
      <c r="A19" s="113" t="str">
        <f>VLOOKUP(E19,'LISTADO ATM'!$A$2:$C$897,3,0)</f>
        <v>SUR</v>
      </c>
      <c r="B19" s="107" t="s">
        <v>2542</v>
      </c>
      <c r="C19" s="99">
        <v>44240.568252314813</v>
      </c>
      <c r="D19" s="113" t="s">
        <v>2189</v>
      </c>
      <c r="E19" s="97">
        <v>131</v>
      </c>
      <c r="F19" s="84" t="str">
        <f>VLOOKUP(E19,VIP!$A$2:$O11376,2,0)</f>
        <v>DRBR131</v>
      </c>
      <c r="G19" s="96" t="str">
        <f>VLOOKUP(E19,'LISTADO ATM'!$A$2:$B$896,2,0)</f>
        <v xml:space="preserve">ATM Oficina Baní I </v>
      </c>
      <c r="H19" s="96" t="str">
        <f>VLOOKUP(E19,VIP!$A$2:$O16297,7,FALSE)</f>
        <v>Si</v>
      </c>
      <c r="I19" s="96" t="str">
        <f>VLOOKUP(E19,VIP!$A$2:$O8262,8,FALSE)</f>
        <v>Si</v>
      </c>
      <c r="J19" s="96" t="str">
        <f>VLOOKUP(E19,VIP!$A$2:$O8212,8,FALSE)</f>
        <v>Si</v>
      </c>
      <c r="K19" s="96" t="str">
        <f>VLOOKUP(E19,VIP!$A$2:$O11786,6,0)</f>
        <v>NO</v>
      </c>
      <c r="L19" s="102" t="s">
        <v>2228</v>
      </c>
      <c r="M19" s="101" t="s">
        <v>2471</v>
      </c>
      <c r="N19" s="100" t="s">
        <v>2479</v>
      </c>
      <c r="O19" s="113" t="s">
        <v>2481</v>
      </c>
      <c r="P19" s="116"/>
      <c r="Q19" s="101" t="s">
        <v>2228</v>
      </c>
    </row>
    <row r="20" spans="1:17" ht="18" x14ac:dyDescent="0.25">
      <c r="A20" s="113" t="str">
        <f>VLOOKUP(E20,'LISTADO ATM'!$A$2:$C$897,3,0)</f>
        <v>DISTRITO NACIONAL</v>
      </c>
      <c r="B20" s="107" t="s">
        <v>2543</v>
      </c>
      <c r="C20" s="99">
        <v>44240.566018518519</v>
      </c>
      <c r="D20" s="113" t="s">
        <v>2475</v>
      </c>
      <c r="E20" s="97">
        <v>769</v>
      </c>
      <c r="F20" s="84" t="str">
        <f>VLOOKUP(E20,VIP!$A$2:$O11377,2,0)</f>
        <v>DRBR769</v>
      </c>
      <c r="G20" s="96" t="str">
        <f>VLOOKUP(E20,'LISTADO ATM'!$A$2:$B$896,2,0)</f>
        <v>ATM UNP Pablo Mella Morales</v>
      </c>
      <c r="H20" s="96" t="str">
        <f>VLOOKUP(E20,VIP!$A$2:$O16298,7,FALSE)</f>
        <v>Si</v>
      </c>
      <c r="I20" s="96" t="str">
        <f>VLOOKUP(E20,VIP!$A$2:$O8263,8,FALSE)</f>
        <v>Si</v>
      </c>
      <c r="J20" s="96" t="str">
        <f>VLOOKUP(E20,VIP!$A$2:$O8213,8,FALSE)</f>
        <v>Si</v>
      </c>
      <c r="K20" s="96" t="str">
        <f>VLOOKUP(E20,VIP!$A$2:$O11787,6,0)</f>
        <v>NO</v>
      </c>
      <c r="L20" s="102" t="s">
        <v>2464</v>
      </c>
      <c r="M20" s="101" t="s">
        <v>2471</v>
      </c>
      <c r="N20" s="100" t="s">
        <v>2479</v>
      </c>
      <c r="O20" s="113" t="s">
        <v>2480</v>
      </c>
      <c r="P20" s="116"/>
      <c r="Q20" s="101" t="s">
        <v>2464</v>
      </c>
    </row>
    <row r="21" spans="1:17" ht="18" x14ac:dyDescent="0.25">
      <c r="A21" s="113" t="str">
        <f>VLOOKUP(E21,'LISTADO ATM'!$A$2:$C$897,3,0)</f>
        <v>DISTRITO NACIONAL</v>
      </c>
      <c r="B21" s="107" t="s">
        <v>2544</v>
      </c>
      <c r="C21" s="99">
        <v>44240.558530092596</v>
      </c>
      <c r="D21" s="113" t="s">
        <v>2189</v>
      </c>
      <c r="E21" s="97">
        <v>416</v>
      </c>
      <c r="F21" s="84" t="str">
        <f>VLOOKUP(E21,VIP!$A$2:$O11378,2,0)</f>
        <v>DRBR416</v>
      </c>
      <c r="G21" s="96" t="str">
        <f>VLOOKUP(E21,'LISTADO ATM'!$A$2:$B$896,2,0)</f>
        <v xml:space="preserve">ATM Autobanco San Martín II </v>
      </c>
      <c r="H21" s="96" t="str">
        <f>VLOOKUP(E21,VIP!$A$2:$O16299,7,FALSE)</f>
        <v>Si</v>
      </c>
      <c r="I21" s="96" t="str">
        <f>VLOOKUP(E21,VIP!$A$2:$O8264,8,FALSE)</f>
        <v>Si</v>
      </c>
      <c r="J21" s="96" t="str">
        <f>VLOOKUP(E21,VIP!$A$2:$O8214,8,FALSE)</f>
        <v>Si</v>
      </c>
      <c r="K21" s="96" t="str">
        <f>VLOOKUP(E21,VIP!$A$2:$O11788,6,0)</f>
        <v>NO</v>
      </c>
      <c r="L21" s="102" t="s">
        <v>2462</v>
      </c>
      <c r="M21" s="101" t="s">
        <v>2471</v>
      </c>
      <c r="N21" s="100" t="s">
        <v>2479</v>
      </c>
      <c r="O21" s="113" t="s">
        <v>2481</v>
      </c>
      <c r="P21" s="116"/>
      <c r="Q21" s="101" t="s">
        <v>2462</v>
      </c>
    </row>
    <row r="22" spans="1:17" s="117" customFormat="1" ht="18" x14ac:dyDescent="0.25">
      <c r="A22" s="113" t="str">
        <f>VLOOKUP(E22,'LISTADO ATM'!$A$2:$C$897,3,0)</f>
        <v>DISTRITO NACIONAL</v>
      </c>
      <c r="B22" s="107" t="s">
        <v>2545</v>
      </c>
      <c r="C22" s="99">
        <v>44240.540138888886</v>
      </c>
      <c r="D22" s="113" t="s">
        <v>2189</v>
      </c>
      <c r="E22" s="97">
        <v>719</v>
      </c>
      <c r="F22" s="84" t="str">
        <f>VLOOKUP(E22,VIP!$A$2:$O11379,2,0)</f>
        <v>DRBR419</v>
      </c>
      <c r="G22" s="96" t="str">
        <f>VLOOKUP(E22,'LISTADO ATM'!$A$2:$B$896,2,0)</f>
        <v xml:space="preserve">ATM Ayuntamiento Municipal San Luís </v>
      </c>
      <c r="H22" s="96" t="str">
        <f>VLOOKUP(E22,VIP!$A$2:$O16300,7,FALSE)</f>
        <v>Si</v>
      </c>
      <c r="I22" s="96" t="str">
        <f>VLOOKUP(E22,VIP!$A$2:$O8265,8,FALSE)</f>
        <v>Si</v>
      </c>
      <c r="J22" s="96" t="str">
        <f>VLOOKUP(E22,VIP!$A$2:$O8215,8,FALSE)</f>
        <v>Si</v>
      </c>
      <c r="K22" s="96" t="str">
        <f>VLOOKUP(E22,VIP!$A$2:$O11789,6,0)</f>
        <v>NO</v>
      </c>
      <c r="L22" s="102" t="s">
        <v>2254</v>
      </c>
      <c r="M22" s="101" t="s">
        <v>2471</v>
      </c>
      <c r="N22" s="100" t="s">
        <v>2479</v>
      </c>
      <c r="O22" s="126" t="s">
        <v>2481</v>
      </c>
      <c r="P22" s="116"/>
      <c r="Q22" s="101" t="s">
        <v>2254</v>
      </c>
    </row>
    <row r="23" spans="1:17" s="117" customFormat="1" ht="18" x14ac:dyDescent="0.25">
      <c r="A23" s="113" t="str">
        <f>VLOOKUP(E23,'LISTADO ATM'!$A$2:$C$897,3,0)</f>
        <v>DISTRITO NACIONAL</v>
      </c>
      <c r="B23" s="107" t="s">
        <v>2546</v>
      </c>
      <c r="C23" s="99">
        <v>44240.537766203706</v>
      </c>
      <c r="D23" s="113" t="s">
        <v>2189</v>
      </c>
      <c r="E23" s="97">
        <v>896</v>
      </c>
      <c r="F23" s="84" t="str">
        <f>VLOOKUP(E23,VIP!$A$2:$O11380,2,0)</f>
        <v>DRBR896</v>
      </c>
      <c r="G23" s="96" t="str">
        <f>VLOOKUP(E23,'LISTADO ATM'!$A$2:$B$896,2,0)</f>
        <v xml:space="preserve">ATM Campamento Militar 16 de Agosto I </v>
      </c>
      <c r="H23" s="96" t="str">
        <f>VLOOKUP(E23,VIP!$A$2:$O16301,7,FALSE)</f>
        <v>Si</v>
      </c>
      <c r="I23" s="96" t="str">
        <f>VLOOKUP(E23,VIP!$A$2:$O8266,8,FALSE)</f>
        <v>Si</v>
      </c>
      <c r="J23" s="96" t="str">
        <f>VLOOKUP(E23,VIP!$A$2:$O8216,8,FALSE)</f>
        <v>Si</v>
      </c>
      <c r="K23" s="96" t="str">
        <f>VLOOKUP(E23,VIP!$A$2:$O11790,6,0)</f>
        <v>NO</v>
      </c>
      <c r="L23" s="102" t="s">
        <v>2254</v>
      </c>
      <c r="M23" s="101" t="s">
        <v>2471</v>
      </c>
      <c r="N23" s="100" t="s">
        <v>2479</v>
      </c>
      <c r="O23" s="126" t="s">
        <v>2481</v>
      </c>
      <c r="P23" s="116"/>
      <c r="Q23" s="101" t="s">
        <v>2254</v>
      </c>
    </row>
    <row r="24" spans="1:17" s="117" customFormat="1" ht="18" x14ac:dyDescent="0.25">
      <c r="A24" s="113" t="str">
        <f>VLOOKUP(E24,'LISTADO ATM'!$A$2:$C$897,3,0)</f>
        <v>SUR</v>
      </c>
      <c r="B24" s="107" t="s">
        <v>2547</v>
      </c>
      <c r="C24" s="99">
        <v>44240.535833333335</v>
      </c>
      <c r="D24" s="113" t="s">
        <v>2189</v>
      </c>
      <c r="E24" s="97">
        <v>817</v>
      </c>
      <c r="F24" s="84" t="str">
        <f>VLOOKUP(E24,VIP!$A$2:$O11381,2,0)</f>
        <v>DRBR817</v>
      </c>
      <c r="G24" s="96" t="str">
        <f>VLOOKUP(E24,'LISTADO ATM'!$A$2:$B$896,2,0)</f>
        <v xml:space="preserve">ATM Ayuntamiento Sabana Larga (San José de Ocoa) </v>
      </c>
      <c r="H24" s="96" t="str">
        <f>VLOOKUP(E24,VIP!$A$2:$O16302,7,FALSE)</f>
        <v>Si</v>
      </c>
      <c r="I24" s="96" t="str">
        <f>VLOOKUP(E24,VIP!$A$2:$O8267,8,FALSE)</f>
        <v>Si</v>
      </c>
      <c r="J24" s="96" t="str">
        <f>VLOOKUP(E24,VIP!$A$2:$O8217,8,FALSE)</f>
        <v>Si</v>
      </c>
      <c r="K24" s="96" t="str">
        <f>VLOOKUP(E24,VIP!$A$2:$O11791,6,0)</f>
        <v>NO</v>
      </c>
      <c r="L24" s="102" t="s">
        <v>2254</v>
      </c>
      <c r="M24" s="101" t="s">
        <v>2471</v>
      </c>
      <c r="N24" s="100" t="s">
        <v>2479</v>
      </c>
      <c r="O24" s="126" t="s">
        <v>2481</v>
      </c>
      <c r="P24" s="116"/>
      <c r="Q24" s="101" t="s">
        <v>2254</v>
      </c>
    </row>
    <row r="25" spans="1:17" s="117" customFormat="1" ht="18" x14ac:dyDescent="0.25">
      <c r="A25" s="113" t="str">
        <f>VLOOKUP(E25,'LISTADO ATM'!$A$2:$C$897,3,0)</f>
        <v>ESTE</v>
      </c>
      <c r="B25" s="107" t="s">
        <v>2548</v>
      </c>
      <c r="C25" s="99">
        <v>44240.530740740738</v>
      </c>
      <c r="D25" s="113" t="s">
        <v>2189</v>
      </c>
      <c r="E25" s="97">
        <v>293</v>
      </c>
      <c r="F25" s="84" t="str">
        <f>VLOOKUP(E25,VIP!$A$2:$O11382,2,0)</f>
        <v>DRBR293</v>
      </c>
      <c r="G25" s="96" t="str">
        <f>VLOOKUP(E25,'LISTADO ATM'!$A$2:$B$896,2,0)</f>
        <v xml:space="preserve">ATM S/M Nueva Visión (San Pedro) </v>
      </c>
      <c r="H25" s="96" t="str">
        <f>VLOOKUP(E25,VIP!$A$2:$O16303,7,FALSE)</f>
        <v>Si</v>
      </c>
      <c r="I25" s="96" t="str">
        <f>VLOOKUP(E25,VIP!$A$2:$O8268,8,FALSE)</f>
        <v>Si</v>
      </c>
      <c r="J25" s="96" t="str">
        <f>VLOOKUP(E25,VIP!$A$2:$O8218,8,FALSE)</f>
        <v>Si</v>
      </c>
      <c r="K25" s="96" t="str">
        <f>VLOOKUP(E25,VIP!$A$2:$O11792,6,0)</f>
        <v>NO</v>
      </c>
      <c r="L25" s="102" t="s">
        <v>2462</v>
      </c>
      <c r="M25" s="101" t="s">
        <v>2471</v>
      </c>
      <c r="N25" s="100" t="s">
        <v>2479</v>
      </c>
      <c r="O25" s="126" t="s">
        <v>2481</v>
      </c>
      <c r="P25" s="116"/>
      <c r="Q25" s="101" t="s">
        <v>2462</v>
      </c>
    </row>
    <row r="26" spans="1:17" s="117" customFormat="1" ht="18" x14ac:dyDescent="0.25">
      <c r="A26" s="113" t="str">
        <f>VLOOKUP(E26,'LISTADO ATM'!$A$2:$C$897,3,0)</f>
        <v>NORTE</v>
      </c>
      <c r="B26" s="107" t="s">
        <v>2549</v>
      </c>
      <c r="C26" s="99">
        <v>44240.524189814816</v>
      </c>
      <c r="D26" s="113" t="s">
        <v>2190</v>
      </c>
      <c r="E26" s="97">
        <v>594</v>
      </c>
      <c r="F26" s="84" t="str">
        <f>VLOOKUP(E26,VIP!$A$2:$O11383,2,0)</f>
        <v>DRBR594</v>
      </c>
      <c r="G26" s="96" t="str">
        <f>VLOOKUP(E26,'LISTADO ATM'!$A$2:$B$896,2,0)</f>
        <v xml:space="preserve">ATM Plaza Venezuela II (Santiago) </v>
      </c>
      <c r="H26" s="96" t="str">
        <f>VLOOKUP(E26,VIP!$A$2:$O16304,7,FALSE)</f>
        <v>Si</v>
      </c>
      <c r="I26" s="96" t="str">
        <f>VLOOKUP(E26,VIP!$A$2:$O8269,8,FALSE)</f>
        <v>Si</v>
      </c>
      <c r="J26" s="96" t="str">
        <f>VLOOKUP(E26,VIP!$A$2:$O8219,8,FALSE)</f>
        <v>Si</v>
      </c>
      <c r="K26" s="96" t="str">
        <f>VLOOKUP(E26,VIP!$A$2:$O11793,6,0)</f>
        <v>NO</v>
      </c>
      <c r="L26" s="102" t="s">
        <v>2228</v>
      </c>
      <c r="M26" s="101" t="s">
        <v>2471</v>
      </c>
      <c r="N26" s="100" t="s">
        <v>2479</v>
      </c>
      <c r="O26" s="126" t="s">
        <v>2503</v>
      </c>
      <c r="P26" s="116"/>
      <c r="Q26" s="101" t="s">
        <v>2228</v>
      </c>
    </row>
    <row r="27" spans="1:17" s="117" customFormat="1" ht="18" x14ac:dyDescent="0.25">
      <c r="A27" s="113" t="str">
        <f>VLOOKUP(E27,'LISTADO ATM'!$A$2:$C$897,3,0)</f>
        <v>NORTE</v>
      </c>
      <c r="B27" s="107" t="s">
        <v>2551</v>
      </c>
      <c r="C27" s="99">
        <v>44240.507349537038</v>
      </c>
      <c r="D27" s="113" t="s">
        <v>2490</v>
      </c>
      <c r="E27" s="97">
        <v>774</v>
      </c>
      <c r="F27" s="84" t="str">
        <f>VLOOKUP(E27,VIP!$A$2:$O11385,2,0)</f>
        <v>DRBR061</v>
      </c>
      <c r="G27" s="96" t="str">
        <f>VLOOKUP(E27,'LISTADO ATM'!$A$2:$B$896,2,0)</f>
        <v xml:space="preserve">ATM Oficina Montecristi </v>
      </c>
      <c r="H27" s="96" t="str">
        <f>VLOOKUP(E27,VIP!$A$2:$O16306,7,FALSE)</f>
        <v>Si</v>
      </c>
      <c r="I27" s="96" t="str">
        <f>VLOOKUP(E27,VIP!$A$2:$O8271,8,FALSE)</f>
        <v>Si</v>
      </c>
      <c r="J27" s="96" t="str">
        <f>VLOOKUP(E27,VIP!$A$2:$O8221,8,FALSE)</f>
        <v>Si</v>
      </c>
      <c r="K27" s="96" t="str">
        <f>VLOOKUP(E27,VIP!$A$2:$O11795,6,0)</f>
        <v>NO</v>
      </c>
      <c r="L27" s="102" t="s">
        <v>2529</v>
      </c>
      <c r="M27" s="116" t="s">
        <v>2513</v>
      </c>
      <c r="N27" s="130" t="s">
        <v>2531</v>
      </c>
      <c r="O27" s="126" t="s">
        <v>2533</v>
      </c>
      <c r="P27" s="116" t="s">
        <v>2534</v>
      </c>
      <c r="Q27" s="130" t="s">
        <v>2529</v>
      </c>
    </row>
    <row r="28" spans="1:17" s="117" customFormat="1" ht="18" x14ac:dyDescent="0.25">
      <c r="A28" s="113" t="str">
        <f>VLOOKUP(E28,'LISTADO ATM'!$A$2:$C$897,3,0)</f>
        <v>DISTRITO NACIONAL</v>
      </c>
      <c r="B28" s="107" t="s">
        <v>2550</v>
      </c>
      <c r="C28" s="99">
        <v>44240.50545138889</v>
      </c>
      <c r="D28" s="113" t="s">
        <v>2189</v>
      </c>
      <c r="E28" s="97">
        <v>744</v>
      </c>
      <c r="F28" s="84" t="str">
        <f>VLOOKUP(E28,VIP!$A$2:$O11384,2,0)</f>
        <v>DRBR289</v>
      </c>
      <c r="G28" s="96" t="str">
        <f>VLOOKUP(E28,'LISTADO ATM'!$A$2:$B$896,2,0)</f>
        <v xml:space="preserve">ATM Multicentro La Sirena Venezuela </v>
      </c>
      <c r="H28" s="96" t="str">
        <f>VLOOKUP(E28,VIP!$A$2:$O16305,7,FALSE)</f>
        <v>Si</v>
      </c>
      <c r="I28" s="96" t="str">
        <f>VLOOKUP(E28,VIP!$A$2:$O8270,8,FALSE)</f>
        <v>Si</v>
      </c>
      <c r="J28" s="96" t="str">
        <f>VLOOKUP(E28,VIP!$A$2:$O8220,8,FALSE)</f>
        <v>Si</v>
      </c>
      <c r="K28" s="96" t="str">
        <f>VLOOKUP(E28,VIP!$A$2:$O11794,6,0)</f>
        <v>SI</v>
      </c>
      <c r="L28" s="102" t="s">
        <v>2254</v>
      </c>
      <c r="M28" s="101" t="s">
        <v>2471</v>
      </c>
      <c r="N28" s="100" t="s">
        <v>2479</v>
      </c>
      <c r="O28" s="126" t="s">
        <v>2481</v>
      </c>
      <c r="P28" s="102" t="s">
        <v>2555</v>
      </c>
      <c r="Q28" s="101" t="s">
        <v>2254</v>
      </c>
    </row>
    <row r="29" spans="1:17" s="117" customFormat="1" ht="18" x14ac:dyDescent="0.25">
      <c r="A29" s="113" t="str">
        <f>VLOOKUP(E29,'LISTADO ATM'!$A$2:$C$897,3,0)</f>
        <v>SUR</v>
      </c>
      <c r="B29" s="107" t="s">
        <v>2552</v>
      </c>
      <c r="C29" s="99">
        <v>44240.502986111111</v>
      </c>
      <c r="D29" s="113" t="s">
        <v>2490</v>
      </c>
      <c r="E29" s="97">
        <v>873</v>
      </c>
      <c r="F29" s="84" t="str">
        <f>VLOOKUP(E29,VIP!$A$2:$O11386,2,0)</f>
        <v>DRBR873</v>
      </c>
      <c r="G29" s="96" t="str">
        <f>VLOOKUP(E29,'LISTADO ATM'!$A$2:$B$896,2,0)</f>
        <v xml:space="preserve">ATM Centro de Caja San Cristóbal II </v>
      </c>
      <c r="H29" s="96" t="str">
        <f>VLOOKUP(E29,VIP!$A$2:$O16307,7,FALSE)</f>
        <v>Si</v>
      </c>
      <c r="I29" s="96" t="str">
        <f>VLOOKUP(E29,VIP!$A$2:$O8272,8,FALSE)</f>
        <v>Si</v>
      </c>
      <c r="J29" s="96" t="str">
        <f>VLOOKUP(E29,VIP!$A$2:$O8222,8,FALSE)</f>
        <v>Si</v>
      </c>
      <c r="K29" s="96" t="str">
        <f>VLOOKUP(E29,VIP!$A$2:$O11796,6,0)</f>
        <v>SI</v>
      </c>
      <c r="L29" s="102" t="s">
        <v>2530</v>
      </c>
      <c r="M29" s="116" t="s">
        <v>2513</v>
      </c>
      <c r="N29" s="130" t="s">
        <v>2531</v>
      </c>
      <c r="O29" s="126" t="s">
        <v>2533</v>
      </c>
      <c r="P29" s="116" t="s">
        <v>2535</v>
      </c>
      <c r="Q29" s="130" t="s">
        <v>2530</v>
      </c>
    </row>
    <row r="30" spans="1:17" s="117" customFormat="1" ht="18" x14ac:dyDescent="0.25">
      <c r="A30" s="113" t="str">
        <f>VLOOKUP(E30,'LISTADO ATM'!$A$2:$C$897,3,0)</f>
        <v>ESTE</v>
      </c>
      <c r="B30" s="107" t="s">
        <v>2553</v>
      </c>
      <c r="C30" s="99">
        <v>44240.491770833331</v>
      </c>
      <c r="D30" s="113" t="s">
        <v>2490</v>
      </c>
      <c r="E30" s="97">
        <v>824</v>
      </c>
      <c r="F30" s="84" t="str">
        <f>VLOOKUP(E30,VIP!$A$2:$O11387,2,0)</f>
        <v>DRBR824</v>
      </c>
      <c r="G30" s="96" t="str">
        <f>VLOOKUP(E30,'LISTADO ATM'!$A$2:$B$896,2,0)</f>
        <v xml:space="preserve">ATM Multiplaza (Higuey) </v>
      </c>
      <c r="H30" s="96" t="str">
        <f>VLOOKUP(E30,VIP!$A$2:$O16308,7,FALSE)</f>
        <v>Si</v>
      </c>
      <c r="I30" s="96" t="str">
        <f>VLOOKUP(E30,VIP!$A$2:$O8273,8,FALSE)</f>
        <v>Si</v>
      </c>
      <c r="J30" s="96" t="str">
        <f>VLOOKUP(E30,VIP!$A$2:$O8223,8,FALSE)</f>
        <v>Si</v>
      </c>
      <c r="K30" s="96" t="str">
        <f>VLOOKUP(E30,VIP!$A$2:$O11797,6,0)</f>
        <v>NO</v>
      </c>
      <c r="L30" s="102" t="s">
        <v>2554</v>
      </c>
      <c r="M30" s="116" t="s">
        <v>2513</v>
      </c>
      <c r="N30" s="130" t="s">
        <v>2531</v>
      </c>
      <c r="O30" s="126" t="s">
        <v>2533</v>
      </c>
      <c r="P30" s="116" t="s">
        <v>2535</v>
      </c>
      <c r="Q30" s="130" t="s">
        <v>2554</v>
      </c>
    </row>
    <row r="31" spans="1:17" s="117" customFormat="1" ht="18" x14ac:dyDescent="0.25">
      <c r="A31" s="113" t="str">
        <f>VLOOKUP(E31,'LISTADO ATM'!$A$2:$C$897,3,0)</f>
        <v>DISTRITO NACIONAL</v>
      </c>
      <c r="B31" s="107" t="s">
        <v>2522</v>
      </c>
      <c r="C31" s="99">
        <v>44240.454456018517</v>
      </c>
      <c r="D31" s="113" t="s">
        <v>2490</v>
      </c>
      <c r="E31" s="97">
        <v>514</v>
      </c>
      <c r="F31" s="84" t="str">
        <f>VLOOKUP(E31,VIP!$A$2:$O11369,2,0)</f>
        <v>DRBR514</v>
      </c>
      <c r="G31" s="96" t="str">
        <f>VLOOKUP(E31,'LISTADO ATM'!$A$2:$B$896,2,0)</f>
        <v>ATM Autoservicio Charles de Gaulle</v>
      </c>
      <c r="H31" s="96" t="str">
        <f>VLOOKUP(E31,VIP!$A$2:$O16290,7,FALSE)</f>
        <v>Si</v>
      </c>
      <c r="I31" s="96" t="str">
        <f>VLOOKUP(E31,VIP!$A$2:$O8255,8,FALSE)</f>
        <v>No</v>
      </c>
      <c r="J31" s="96" t="str">
        <f>VLOOKUP(E31,VIP!$A$2:$O8205,8,FALSE)</f>
        <v>No</v>
      </c>
      <c r="K31" s="96" t="str">
        <f>VLOOKUP(E31,VIP!$A$2:$O11779,6,0)</f>
        <v>NO</v>
      </c>
      <c r="L31" s="102" t="s">
        <v>2529</v>
      </c>
      <c r="M31" s="116" t="s">
        <v>2513</v>
      </c>
      <c r="N31" s="131" t="s">
        <v>2531</v>
      </c>
      <c r="O31" s="126" t="s">
        <v>2532</v>
      </c>
      <c r="P31" s="116" t="s">
        <v>2534</v>
      </c>
      <c r="Q31" s="130" t="s">
        <v>2529</v>
      </c>
    </row>
    <row r="32" spans="1:17" s="117" customFormat="1" ht="18" x14ac:dyDescent="0.25">
      <c r="A32" s="113" t="str">
        <f>VLOOKUP(E32,'LISTADO ATM'!$A$2:$C$897,3,0)</f>
        <v>NORTE</v>
      </c>
      <c r="B32" s="107" t="s">
        <v>2523</v>
      </c>
      <c r="C32" s="99">
        <v>44240.453773148147</v>
      </c>
      <c r="D32" s="113" t="s">
        <v>2490</v>
      </c>
      <c r="E32" s="97">
        <v>154</v>
      </c>
      <c r="F32" s="84" t="str">
        <f>VLOOKUP(E32,VIP!$A$2:$O11370,2,0)</f>
        <v>DRBR154</v>
      </c>
      <c r="G32" s="96" t="str">
        <f>VLOOKUP(E32,'LISTADO ATM'!$A$2:$B$896,2,0)</f>
        <v xml:space="preserve">ATM Oficina Sánchez </v>
      </c>
      <c r="H32" s="96" t="str">
        <f>VLOOKUP(E32,VIP!$A$2:$O16291,7,FALSE)</f>
        <v>Si</v>
      </c>
      <c r="I32" s="96" t="str">
        <f>VLOOKUP(E32,VIP!$A$2:$O8256,8,FALSE)</f>
        <v>Si</v>
      </c>
      <c r="J32" s="96" t="str">
        <f>VLOOKUP(E32,VIP!$A$2:$O8206,8,FALSE)</f>
        <v>Si</v>
      </c>
      <c r="K32" s="96" t="str">
        <f>VLOOKUP(E32,VIP!$A$2:$O11780,6,0)</f>
        <v>SI</v>
      </c>
      <c r="L32" s="102" t="s">
        <v>2529</v>
      </c>
      <c r="M32" s="116" t="s">
        <v>2513</v>
      </c>
      <c r="N32" s="131" t="s">
        <v>2531</v>
      </c>
      <c r="O32" s="126" t="s">
        <v>2532</v>
      </c>
      <c r="P32" s="116" t="s">
        <v>2534</v>
      </c>
      <c r="Q32" s="130" t="s">
        <v>2529</v>
      </c>
    </row>
    <row r="33" spans="1:17" s="117" customFormat="1" ht="18" x14ac:dyDescent="0.25">
      <c r="A33" s="113" t="str">
        <f>VLOOKUP(E33,'LISTADO ATM'!$A$2:$C$897,3,0)</f>
        <v>NORTE</v>
      </c>
      <c r="B33" s="107" t="s">
        <v>2524</v>
      </c>
      <c r="C33" s="99">
        <v>44240.452245370368</v>
      </c>
      <c r="D33" s="113" t="s">
        <v>2490</v>
      </c>
      <c r="E33" s="97">
        <v>662</v>
      </c>
      <c r="F33" s="84" t="str">
        <f>VLOOKUP(E33,VIP!$A$2:$O11371,2,0)</f>
        <v>DRBR662</v>
      </c>
      <c r="G33" s="96" t="str">
        <f>VLOOKUP(E33,'LISTADO ATM'!$A$2:$B$896,2,0)</f>
        <v>ATM UTESA (Santiago)</v>
      </c>
      <c r="H33" s="96" t="str">
        <f>VLOOKUP(E33,VIP!$A$2:$O16292,7,FALSE)</f>
        <v>N/A</v>
      </c>
      <c r="I33" s="96" t="str">
        <f>VLOOKUP(E33,VIP!$A$2:$O8257,8,FALSE)</f>
        <v>N/A</v>
      </c>
      <c r="J33" s="96" t="str">
        <f>VLOOKUP(E33,VIP!$A$2:$O8207,8,FALSE)</f>
        <v>N/A</v>
      </c>
      <c r="K33" s="96" t="str">
        <f>VLOOKUP(E33,VIP!$A$2:$O11781,6,0)</f>
        <v>N/A</v>
      </c>
      <c r="L33" s="102" t="s">
        <v>2529</v>
      </c>
      <c r="M33" s="116" t="s">
        <v>2513</v>
      </c>
      <c r="N33" s="131" t="s">
        <v>2531</v>
      </c>
      <c r="O33" s="126" t="s">
        <v>2532</v>
      </c>
      <c r="P33" s="116" t="s">
        <v>2534</v>
      </c>
      <c r="Q33" s="130" t="s">
        <v>2529</v>
      </c>
    </row>
    <row r="34" spans="1:17" s="117" customFormat="1" ht="18" x14ac:dyDescent="0.25">
      <c r="A34" s="113" t="str">
        <f>VLOOKUP(E34,'LISTADO ATM'!$A$2:$C$897,3,0)</f>
        <v>NORTE</v>
      </c>
      <c r="B34" s="107" t="s">
        <v>2525</v>
      </c>
      <c r="C34" s="99">
        <v>44240.448622685188</v>
      </c>
      <c r="D34" s="113" t="s">
        <v>2490</v>
      </c>
      <c r="E34" s="97">
        <v>463</v>
      </c>
      <c r="F34" s="84" t="str">
        <f>VLOOKUP(E34,VIP!$A$2:$O11372,2,0)</f>
        <v>DRBR463</v>
      </c>
      <c r="G34" s="96" t="str">
        <f>VLOOKUP(E34,'LISTADO ATM'!$A$2:$B$896,2,0)</f>
        <v xml:space="preserve">ATM La Sirena El Embrujo </v>
      </c>
      <c r="H34" s="96" t="str">
        <f>VLOOKUP(E34,VIP!$A$2:$O16293,7,FALSE)</f>
        <v>Si</v>
      </c>
      <c r="I34" s="96" t="str">
        <f>VLOOKUP(E34,VIP!$A$2:$O8258,8,FALSE)</f>
        <v>Si</v>
      </c>
      <c r="J34" s="96" t="str">
        <f>VLOOKUP(E34,VIP!$A$2:$O8208,8,FALSE)</f>
        <v>Si</v>
      </c>
      <c r="K34" s="96" t="str">
        <f>VLOOKUP(E34,VIP!$A$2:$O11782,6,0)</f>
        <v>NO</v>
      </c>
      <c r="L34" s="102" t="s">
        <v>2529</v>
      </c>
      <c r="M34" s="116" t="s">
        <v>2513</v>
      </c>
      <c r="N34" s="131" t="s">
        <v>2531</v>
      </c>
      <c r="O34" s="126" t="s">
        <v>2532</v>
      </c>
      <c r="P34" s="116" t="s">
        <v>2534</v>
      </c>
      <c r="Q34" s="130" t="s">
        <v>2529</v>
      </c>
    </row>
    <row r="35" spans="1:17" s="117" customFormat="1" ht="18" x14ac:dyDescent="0.25">
      <c r="A35" s="113" t="str">
        <f>VLOOKUP(E35,'LISTADO ATM'!$A$2:$C$897,3,0)</f>
        <v>NORTE</v>
      </c>
      <c r="B35" s="107" t="s">
        <v>2526</v>
      </c>
      <c r="C35" s="99">
        <v>44240.445810185185</v>
      </c>
      <c r="D35" s="113" t="s">
        <v>2490</v>
      </c>
      <c r="E35" s="97">
        <v>22</v>
      </c>
      <c r="F35" s="84" t="str">
        <f>VLOOKUP(E35,VIP!$A$2:$O11373,2,0)</f>
        <v>DRBR813</v>
      </c>
      <c r="G35" s="96" t="str">
        <f>VLOOKUP(E35,'LISTADO ATM'!$A$2:$B$896,2,0)</f>
        <v>ATM S/M Olimpico (Santiago)</v>
      </c>
      <c r="H35" s="96" t="str">
        <f>VLOOKUP(E35,VIP!$A$2:$O16294,7,FALSE)</f>
        <v>Si</v>
      </c>
      <c r="I35" s="96" t="str">
        <f>VLOOKUP(E35,VIP!$A$2:$O8259,8,FALSE)</f>
        <v>Si</v>
      </c>
      <c r="J35" s="96" t="str">
        <f>VLOOKUP(E35,VIP!$A$2:$O8209,8,FALSE)</f>
        <v>Si</v>
      </c>
      <c r="K35" s="96" t="str">
        <f>VLOOKUP(E35,VIP!$A$2:$O11783,6,0)</f>
        <v>NO</v>
      </c>
      <c r="L35" s="102" t="s">
        <v>2529</v>
      </c>
      <c r="M35" s="116" t="s">
        <v>2513</v>
      </c>
      <c r="N35" s="131" t="s">
        <v>2531</v>
      </c>
      <c r="O35" s="126" t="s">
        <v>2532</v>
      </c>
      <c r="P35" s="116" t="s">
        <v>2534</v>
      </c>
      <c r="Q35" s="130" t="s">
        <v>2529</v>
      </c>
    </row>
    <row r="36" spans="1:17" s="117" customFormat="1" ht="18" x14ac:dyDescent="0.25">
      <c r="A36" s="113" t="str">
        <f>VLOOKUP(E36,'LISTADO ATM'!$A$2:$C$897,3,0)</f>
        <v>NORTE</v>
      </c>
      <c r="B36" s="107" t="s">
        <v>2527</v>
      </c>
      <c r="C36" s="99">
        <v>44240.444687499999</v>
      </c>
      <c r="D36" s="113" t="s">
        <v>2490</v>
      </c>
      <c r="E36" s="97">
        <v>665</v>
      </c>
      <c r="F36" s="84" t="str">
        <f>VLOOKUP(E36,VIP!$A$2:$O11374,2,0)</f>
        <v>DRBR665</v>
      </c>
      <c r="G36" s="96" t="str">
        <f>VLOOKUP(E36,'LISTADO ATM'!$A$2:$B$896,2,0)</f>
        <v>ATM Huacal (Santiago)</v>
      </c>
      <c r="H36" s="96" t="str">
        <f>VLOOKUP(E36,VIP!$A$2:$O16295,7,FALSE)</f>
        <v>N/A</v>
      </c>
      <c r="I36" s="96" t="str">
        <f>VLOOKUP(E36,VIP!$A$2:$O8260,8,FALSE)</f>
        <v>N/A</v>
      </c>
      <c r="J36" s="96" t="str">
        <f>VLOOKUP(E36,VIP!$A$2:$O8210,8,FALSE)</f>
        <v>N/A</v>
      </c>
      <c r="K36" s="96" t="str">
        <f>VLOOKUP(E36,VIP!$A$2:$O11784,6,0)</f>
        <v>N/A</v>
      </c>
      <c r="L36" s="102" t="s">
        <v>2529</v>
      </c>
      <c r="M36" s="116" t="s">
        <v>2513</v>
      </c>
      <c r="N36" s="131" t="s">
        <v>2531</v>
      </c>
      <c r="O36" s="126" t="s">
        <v>2532</v>
      </c>
      <c r="P36" s="116" t="s">
        <v>2534</v>
      </c>
      <c r="Q36" s="130" t="s">
        <v>2529</v>
      </c>
    </row>
    <row r="37" spans="1:17" s="117" customFormat="1" ht="18" x14ac:dyDescent="0.25">
      <c r="A37" s="113" t="str">
        <f>VLOOKUP(E37,'LISTADO ATM'!$A$2:$C$897,3,0)</f>
        <v>DISTRITO NACIONAL</v>
      </c>
      <c r="B37" s="107" t="s">
        <v>2514</v>
      </c>
      <c r="C37" s="99">
        <v>44240.437627314815</v>
      </c>
      <c r="D37" s="113" t="s">
        <v>2490</v>
      </c>
      <c r="E37" s="97">
        <v>194</v>
      </c>
      <c r="F37" s="84" t="str">
        <f>VLOOKUP(E37,VIP!$A$2:$O11363,2,0)</f>
        <v>DRBR194</v>
      </c>
      <c r="G37" s="96" t="str">
        <f>VLOOKUP(E37,'LISTADO ATM'!$A$2:$B$896,2,0)</f>
        <v xml:space="preserve">ATM UNP Pantoja </v>
      </c>
      <c r="H37" s="96" t="str">
        <f>VLOOKUP(E37,VIP!$A$2:$O16284,7,FALSE)</f>
        <v>Si</v>
      </c>
      <c r="I37" s="96" t="str">
        <f>VLOOKUP(E37,VIP!$A$2:$O8249,8,FALSE)</f>
        <v>No</v>
      </c>
      <c r="J37" s="96" t="str">
        <f>VLOOKUP(E37,VIP!$A$2:$O8199,8,FALSE)</f>
        <v>No</v>
      </c>
      <c r="K37" s="96" t="str">
        <f>VLOOKUP(E37,VIP!$A$2:$O11773,6,0)</f>
        <v>NO</v>
      </c>
      <c r="L37" s="102" t="s">
        <v>2464</v>
      </c>
      <c r="M37" s="116" t="s">
        <v>2513</v>
      </c>
      <c r="N37" s="129" t="s">
        <v>2479</v>
      </c>
      <c r="O37" s="126" t="s">
        <v>2495</v>
      </c>
      <c r="P37" s="116"/>
      <c r="Q37" s="130">
        <v>44240.606793981482</v>
      </c>
    </row>
    <row r="38" spans="1:17" s="117" customFormat="1" ht="18" x14ac:dyDescent="0.25">
      <c r="A38" s="113" t="str">
        <f>VLOOKUP(E38,'LISTADO ATM'!$A$2:$C$897,3,0)</f>
        <v>NORTE</v>
      </c>
      <c r="B38" s="107" t="s">
        <v>2515</v>
      </c>
      <c r="C38" s="99">
        <v>44240.435208333336</v>
      </c>
      <c r="D38" s="113" t="s">
        <v>2490</v>
      </c>
      <c r="E38" s="97">
        <v>538</v>
      </c>
      <c r="F38" s="84" t="str">
        <f>VLOOKUP(E38,VIP!$A$2:$O11364,2,0)</f>
        <v>DRBR538</v>
      </c>
      <c r="G38" s="96" t="str">
        <f>VLOOKUP(E38,'LISTADO ATM'!$A$2:$B$896,2,0)</f>
        <v>ATM  Autoservicio San Fco. Macorís</v>
      </c>
      <c r="H38" s="96" t="str">
        <f>VLOOKUP(E38,VIP!$A$2:$O16285,7,FALSE)</f>
        <v>Si</v>
      </c>
      <c r="I38" s="96" t="str">
        <f>VLOOKUP(E38,VIP!$A$2:$O8250,8,FALSE)</f>
        <v>Si</v>
      </c>
      <c r="J38" s="96" t="str">
        <f>VLOOKUP(E38,VIP!$A$2:$O8200,8,FALSE)</f>
        <v>Si</v>
      </c>
      <c r="K38" s="96" t="str">
        <f>VLOOKUP(E38,VIP!$A$2:$O11774,6,0)</f>
        <v>NO</v>
      </c>
      <c r="L38" s="102" t="s">
        <v>2464</v>
      </c>
      <c r="M38" s="101" t="s">
        <v>2471</v>
      </c>
      <c r="N38" s="129" t="s">
        <v>2479</v>
      </c>
      <c r="O38" s="126" t="s">
        <v>2495</v>
      </c>
      <c r="P38" s="116"/>
      <c r="Q38" s="101" t="s">
        <v>2464</v>
      </c>
    </row>
    <row r="39" spans="1:17" s="117" customFormat="1" ht="18" x14ac:dyDescent="0.25">
      <c r="A39" s="113" t="str">
        <f>VLOOKUP(E39,'LISTADO ATM'!$A$2:$C$897,3,0)</f>
        <v>NORTE</v>
      </c>
      <c r="B39" s="107" t="s">
        <v>2516</v>
      </c>
      <c r="C39" s="99">
        <v>44240.432905092595</v>
      </c>
      <c r="D39" s="113" t="s">
        <v>2190</v>
      </c>
      <c r="E39" s="97">
        <v>129</v>
      </c>
      <c r="F39" s="84" t="str">
        <f>VLOOKUP(E39,VIP!$A$2:$O11365,2,0)</f>
        <v>DRBR129</v>
      </c>
      <c r="G39" s="96" t="str">
        <f>VLOOKUP(E39,'LISTADO ATM'!$A$2:$B$896,2,0)</f>
        <v xml:space="preserve">ATM Multicentro La Sirena (Santiago) </v>
      </c>
      <c r="H39" s="96" t="str">
        <f>VLOOKUP(E39,VIP!$A$2:$O16286,7,FALSE)</f>
        <v>Si</v>
      </c>
      <c r="I39" s="96" t="str">
        <f>VLOOKUP(E39,VIP!$A$2:$O8251,8,FALSE)</f>
        <v>Si</v>
      </c>
      <c r="J39" s="96" t="str">
        <f>VLOOKUP(E39,VIP!$A$2:$O8201,8,FALSE)</f>
        <v>Si</v>
      </c>
      <c r="K39" s="96" t="str">
        <f>VLOOKUP(E39,VIP!$A$2:$O11775,6,0)</f>
        <v>SI</v>
      </c>
      <c r="L39" s="102" t="s">
        <v>2441</v>
      </c>
      <c r="M39" s="116" t="s">
        <v>2513</v>
      </c>
      <c r="N39" s="131" t="s">
        <v>2531</v>
      </c>
      <c r="O39" s="126" t="s">
        <v>2521</v>
      </c>
      <c r="P39" s="116"/>
      <c r="Q39" s="130">
        <v>44240.606793981482</v>
      </c>
    </row>
    <row r="40" spans="1:17" s="117" customFormat="1" ht="18" x14ac:dyDescent="0.25">
      <c r="A40" s="113" t="str">
        <f>VLOOKUP(E40,'LISTADO ATM'!$A$2:$C$897,3,0)</f>
        <v>SUR</v>
      </c>
      <c r="B40" s="107" t="s">
        <v>2517</v>
      </c>
      <c r="C40" s="99">
        <v>44240.40252314815</v>
      </c>
      <c r="D40" s="113" t="s">
        <v>2475</v>
      </c>
      <c r="E40" s="97">
        <v>403</v>
      </c>
      <c r="F40" s="84" t="str">
        <f>VLOOKUP(E40,VIP!$A$2:$O11366,2,0)</f>
        <v>DRBR403</v>
      </c>
      <c r="G40" s="96" t="str">
        <f>VLOOKUP(E40,'LISTADO ATM'!$A$2:$B$896,2,0)</f>
        <v xml:space="preserve">ATM Oficina Vicente Noble </v>
      </c>
      <c r="H40" s="96" t="str">
        <f>VLOOKUP(E40,VIP!$A$2:$O16287,7,FALSE)</f>
        <v>Si</v>
      </c>
      <c r="I40" s="96" t="str">
        <f>VLOOKUP(E40,VIP!$A$2:$O8252,8,FALSE)</f>
        <v>Si</v>
      </c>
      <c r="J40" s="96" t="str">
        <f>VLOOKUP(E40,VIP!$A$2:$O8202,8,FALSE)</f>
        <v>Si</v>
      </c>
      <c r="K40" s="96" t="str">
        <f>VLOOKUP(E40,VIP!$A$2:$O11776,6,0)</f>
        <v>NO</v>
      </c>
      <c r="L40" s="102" t="s">
        <v>2430</v>
      </c>
      <c r="M40" s="116" t="s">
        <v>2513</v>
      </c>
      <c r="N40" s="129" t="s">
        <v>2479</v>
      </c>
      <c r="O40" s="126" t="s">
        <v>2480</v>
      </c>
      <c r="P40" s="116"/>
      <c r="Q40" s="130">
        <v>44240.606793981482</v>
      </c>
    </row>
    <row r="41" spans="1:17" s="117" customFormat="1" ht="18" x14ac:dyDescent="0.25">
      <c r="A41" s="113" t="str">
        <f>VLOOKUP(E41,'LISTADO ATM'!$A$2:$C$897,3,0)</f>
        <v>SUR</v>
      </c>
      <c r="B41" s="107" t="s">
        <v>2518</v>
      </c>
      <c r="C41" s="99">
        <v>44240.39565972222</v>
      </c>
      <c r="D41" s="113" t="s">
        <v>2189</v>
      </c>
      <c r="E41" s="97">
        <v>84</v>
      </c>
      <c r="F41" s="84" t="str">
        <f>VLOOKUP(E41,VIP!$A$2:$O11367,2,0)</f>
        <v>DRBR084</v>
      </c>
      <c r="G41" s="96" t="str">
        <f>VLOOKUP(E41,'LISTADO ATM'!$A$2:$B$896,2,0)</f>
        <v xml:space="preserve">ATM Oficina Multicentro Sirena San Cristóbal </v>
      </c>
      <c r="H41" s="96" t="str">
        <f>VLOOKUP(E41,VIP!$A$2:$O16288,7,FALSE)</f>
        <v>Si</v>
      </c>
      <c r="I41" s="96" t="str">
        <f>VLOOKUP(E41,VIP!$A$2:$O8253,8,FALSE)</f>
        <v>Si</v>
      </c>
      <c r="J41" s="96" t="str">
        <f>VLOOKUP(E41,VIP!$A$2:$O8203,8,FALSE)</f>
        <v>Si</v>
      </c>
      <c r="K41" s="96" t="str">
        <f>VLOOKUP(E41,VIP!$A$2:$O11777,6,0)</f>
        <v>SI</v>
      </c>
      <c r="L41" s="102" t="s">
        <v>2462</v>
      </c>
      <c r="M41" s="101" t="s">
        <v>2471</v>
      </c>
      <c r="N41" s="129" t="s">
        <v>2479</v>
      </c>
      <c r="O41" s="126" t="s">
        <v>2481</v>
      </c>
      <c r="P41" s="116"/>
      <c r="Q41" s="101" t="s">
        <v>2462</v>
      </c>
    </row>
    <row r="42" spans="1:17" s="117" customFormat="1" ht="18" x14ac:dyDescent="0.25">
      <c r="A42" s="113" t="str">
        <f>VLOOKUP(E42,'LISTADO ATM'!$A$2:$C$897,3,0)</f>
        <v>DISTRITO NACIONAL</v>
      </c>
      <c r="B42" s="107" t="s">
        <v>2519</v>
      </c>
      <c r="C42" s="99">
        <v>44240.38548611111</v>
      </c>
      <c r="D42" s="113" t="s">
        <v>2189</v>
      </c>
      <c r="E42" s="97">
        <v>498</v>
      </c>
      <c r="F42" s="84" t="str">
        <f>VLOOKUP(E42,VIP!$A$2:$O11368,2,0)</f>
        <v>DRBR498</v>
      </c>
      <c r="G42" s="96" t="str">
        <f>VLOOKUP(E42,'LISTADO ATM'!$A$2:$B$896,2,0)</f>
        <v xml:space="preserve">ATM Estación Sunix 27 de Febrero </v>
      </c>
      <c r="H42" s="96" t="str">
        <f>VLOOKUP(E42,VIP!$A$2:$O16289,7,FALSE)</f>
        <v>Si</v>
      </c>
      <c r="I42" s="96" t="str">
        <f>VLOOKUP(E42,VIP!$A$2:$O8254,8,FALSE)</f>
        <v>Si</v>
      </c>
      <c r="J42" s="96" t="str">
        <f>VLOOKUP(E42,VIP!$A$2:$O8204,8,FALSE)</f>
        <v>Si</v>
      </c>
      <c r="K42" s="96" t="str">
        <f>VLOOKUP(E42,VIP!$A$2:$O11778,6,0)</f>
        <v>NO</v>
      </c>
      <c r="L42" s="102" t="s">
        <v>2520</v>
      </c>
      <c r="M42" s="116" t="s">
        <v>2513</v>
      </c>
      <c r="N42" s="129" t="s">
        <v>2479</v>
      </c>
      <c r="O42" s="126" t="s">
        <v>2481</v>
      </c>
      <c r="P42" s="116"/>
      <c r="Q42" s="130">
        <v>44240.606793981482</v>
      </c>
    </row>
    <row r="43" spans="1:17" s="117" customFormat="1" ht="18" x14ac:dyDescent="0.25">
      <c r="A43" s="113" t="str">
        <f>VLOOKUP(E43,'LISTADO ATM'!$A$2:$C$897,3,0)</f>
        <v>DISTRITO NACIONAL</v>
      </c>
      <c r="B43" s="107" t="s">
        <v>2528</v>
      </c>
      <c r="C43" s="99">
        <v>44240.364537037036</v>
      </c>
      <c r="D43" s="113" t="s">
        <v>2490</v>
      </c>
      <c r="E43" s="97">
        <v>585</v>
      </c>
      <c r="F43" s="84" t="str">
        <f>VLOOKUP(E43,VIP!$A$2:$O11375,2,0)</f>
        <v>DRBR083</v>
      </c>
      <c r="G43" s="96" t="str">
        <f>VLOOKUP(E43,'LISTADO ATM'!$A$2:$B$896,2,0)</f>
        <v xml:space="preserve">ATM Oficina Haina Oriental </v>
      </c>
      <c r="H43" s="96" t="str">
        <f>VLOOKUP(E43,VIP!$A$2:$O16296,7,FALSE)</f>
        <v>Si</v>
      </c>
      <c r="I43" s="96" t="str">
        <f>VLOOKUP(E43,VIP!$A$2:$O8261,8,FALSE)</f>
        <v>Si</v>
      </c>
      <c r="J43" s="96" t="str">
        <f>VLOOKUP(E43,VIP!$A$2:$O8211,8,FALSE)</f>
        <v>Si</v>
      </c>
      <c r="K43" s="96" t="str">
        <f>VLOOKUP(E43,VIP!$A$2:$O11785,6,0)</f>
        <v>NO</v>
      </c>
      <c r="L43" s="102" t="s">
        <v>2530</v>
      </c>
      <c r="M43" s="116" t="s">
        <v>2513</v>
      </c>
      <c r="N43" s="131" t="s">
        <v>2531</v>
      </c>
      <c r="O43" s="126" t="s">
        <v>2533</v>
      </c>
      <c r="P43" s="116" t="s">
        <v>2535</v>
      </c>
      <c r="Q43" s="130" t="s">
        <v>2530</v>
      </c>
    </row>
    <row r="44" spans="1:17" s="117" customFormat="1" ht="18" x14ac:dyDescent="0.25">
      <c r="A44" s="113" t="str">
        <f>VLOOKUP(E44,'LISTADO ATM'!$A$2:$C$897,3,0)</f>
        <v>NORTE</v>
      </c>
      <c r="B44" s="107" t="s">
        <v>2509</v>
      </c>
      <c r="C44" s="99">
        <v>44240.327314814815</v>
      </c>
      <c r="D44" s="113" t="s">
        <v>2190</v>
      </c>
      <c r="E44" s="97">
        <v>756</v>
      </c>
      <c r="F44" s="84" t="str">
        <f>VLOOKUP(E44,VIP!$A$2:$O11362,2,0)</f>
        <v>DRBR756</v>
      </c>
      <c r="G44" s="96" t="str">
        <f>VLOOKUP(E44,'LISTADO ATM'!$A$2:$B$896,2,0)</f>
        <v xml:space="preserve">ATM UNP Villa La Mata (Cotuí) </v>
      </c>
      <c r="H44" s="96" t="str">
        <f>VLOOKUP(E44,VIP!$A$2:$O16283,7,FALSE)</f>
        <v>Si</v>
      </c>
      <c r="I44" s="96" t="str">
        <f>VLOOKUP(E44,VIP!$A$2:$O8248,8,FALSE)</f>
        <v>Si</v>
      </c>
      <c r="J44" s="96" t="str">
        <f>VLOOKUP(E44,VIP!$A$2:$O8198,8,FALSE)</f>
        <v>Si</v>
      </c>
      <c r="K44" s="96" t="str">
        <f>VLOOKUP(E44,VIP!$A$2:$O11772,6,0)</f>
        <v>NO</v>
      </c>
      <c r="L44" s="102" t="s">
        <v>2228</v>
      </c>
      <c r="M44" s="116" t="s">
        <v>2513</v>
      </c>
      <c r="N44" s="131" t="s">
        <v>2531</v>
      </c>
      <c r="O44" s="126" t="s">
        <v>2503</v>
      </c>
      <c r="P44" s="116"/>
      <c r="Q44" s="130">
        <v>44240.446412037039</v>
      </c>
    </row>
    <row r="45" spans="1:17" s="117" customFormat="1" ht="18" x14ac:dyDescent="0.25">
      <c r="A45" s="113" t="str">
        <f>VLOOKUP(E45,'LISTADO ATM'!$A$2:$C$897,3,0)</f>
        <v>NORTE</v>
      </c>
      <c r="B45" s="107" t="s">
        <v>2510</v>
      </c>
      <c r="C45" s="99">
        <v>44240.310324074075</v>
      </c>
      <c r="D45" s="113" t="s">
        <v>2490</v>
      </c>
      <c r="E45" s="97">
        <v>304</v>
      </c>
      <c r="F45" s="84" t="str">
        <f>VLOOKUP(E45,VIP!$A$2:$O11363,2,0)</f>
        <v>DRBR304</v>
      </c>
      <c r="G45" s="96" t="str">
        <f>VLOOKUP(E45,'LISTADO ATM'!$A$2:$B$896,2,0)</f>
        <v xml:space="preserve">ATM Multicentro La Sirena Estrella Sadhala </v>
      </c>
      <c r="H45" s="96" t="str">
        <f>VLOOKUP(E45,VIP!$A$2:$O16284,7,FALSE)</f>
        <v>Si</v>
      </c>
      <c r="I45" s="96" t="str">
        <f>VLOOKUP(E45,VIP!$A$2:$O8249,8,FALSE)</f>
        <v>Si</v>
      </c>
      <c r="J45" s="96" t="str">
        <f>VLOOKUP(E45,VIP!$A$2:$O8199,8,FALSE)</f>
        <v>Si</v>
      </c>
      <c r="K45" s="96" t="str">
        <f>VLOOKUP(E45,VIP!$A$2:$O11773,6,0)</f>
        <v>NO</v>
      </c>
      <c r="L45" s="102" t="s">
        <v>2500</v>
      </c>
      <c r="M45" s="116" t="s">
        <v>2513</v>
      </c>
      <c r="N45" s="129" t="s">
        <v>2479</v>
      </c>
      <c r="O45" s="126" t="s">
        <v>2495</v>
      </c>
      <c r="P45" s="116"/>
      <c r="Q45" s="130">
        <v>44240.446412037039</v>
      </c>
    </row>
    <row r="46" spans="1:17" s="117" customFormat="1" ht="18" x14ac:dyDescent="0.25">
      <c r="A46" s="113" t="str">
        <f>VLOOKUP(E46,'LISTADO ATM'!$A$2:$C$897,3,0)</f>
        <v>SUR</v>
      </c>
      <c r="B46" s="107" t="s">
        <v>2511</v>
      </c>
      <c r="C46" s="99">
        <v>44240.278032407405</v>
      </c>
      <c r="D46" s="113" t="s">
        <v>2189</v>
      </c>
      <c r="E46" s="97">
        <v>356</v>
      </c>
      <c r="F46" s="84" t="str">
        <f>VLOOKUP(E46,VIP!$A$2:$O11364,2,0)</f>
        <v>DRBR356</v>
      </c>
      <c r="G46" s="96" t="str">
        <f>VLOOKUP(E46,'LISTADO ATM'!$A$2:$B$896,2,0)</f>
        <v xml:space="preserve">ATM Estación Sigma (San Cristóbal) </v>
      </c>
      <c r="H46" s="96" t="str">
        <f>VLOOKUP(E46,VIP!$A$2:$O16285,7,FALSE)</f>
        <v>Si</v>
      </c>
      <c r="I46" s="96" t="str">
        <f>VLOOKUP(E46,VIP!$A$2:$O8250,8,FALSE)</f>
        <v>Si</v>
      </c>
      <c r="J46" s="96" t="str">
        <f>VLOOKUP(E46,VIP!$A$2:$O8200,8,FALSE)</f>
        <v>Si</v>
      </c>
      <c r="K46" s="96" t="str">
        <f>VLOOKUP(E46,VIP!$A$2:$O11774,6,0)</f>
        <v>NO</v>
      </c>
      <c r="L46" s="102" t="s">
        <v>2254</v>
      </c>
      <c r="M46" s="116" t="s">
        <v>2513</v>
      </c>
      <c r="N46" s="129" t="s">
        <v>2479</v>
      </c>
      <c r="O46" s="126" t="s">
        <v>2481</v>
      </c>
      <c r="P46" s="116"/>
      <c r="Q46" s="130">
        <v>44240.446412037039</v>
      </c>
    </row>
    <row r="47" spans="1:17" s="117" customFormat="1" ht="18" x14ac:dyDescent="0.25">
      <c r="A47" s="113" t="str">
        <f>VLOOKUP(E47,'LISTADO ATM'!$A$2:$C$897,3,0)</f>
        <v>ESTE</v>
      </c>
      <c r="B47" s="107" t="s">
        <v>2512</v>
      </c>
      <c r="C47" s="99">
        <v>44240.277349537035</v>
      </c>
      <c r="D47" s="113" t="s">
        <v>2189</v>
      </c>
      <c r="E47" s="97">
        <v>427</v>
      </c>
      <c r="F47" s="84" t="str">
        <f>VLOOKUP(E47,VIP!$A$2:$O11365,2,0)</f>
        <v>DRBR427</v>
      </c>
      <c r="G47" s="96" t="str">
        <f>VLOOKUP(E47,'LISTADO ATM'!$A$2:$B$896,2,0)</f>
        <v xml:space="preserve">ATM Almacenes Iberia (Hato Mayor) </v>
      </c>
      <c r="H47" s="96" t="str">
        <f>VLOOKUP(E47,VIP!$A$2:$O16286,7,FALSE)</f>
        <v>Si</v>
      </c>
      <c r="I47" s="96" t="str">
        <f>VLOOKUP(E47,VIP!$A$2:$O8251,8,FALSE)</f>
        <v>Si</v>
      </c>
      <c r="J47" s="96" t="str">
        <f>VLOOKUP(E47,VIP!$A$2:$O8201,8,FALSE)</f>
        <v>Si</v>
      </c>
      <c r="K47" s="96" t="str">
        <f>VLOOKUP(E47,VIP!$A$2:$O11775,6,0)</f>
        <v>NO</v>
      </c>
      <c r="L47" s="102" t="s">
        <v>2254</v>
      </c>
      <c r="M47" s="116" t="s">
        <v>2513</v>
      </c>
      <c r="N47" s="129" t="s">
        <v>2479</v>
      </c>
      <c r="O47" s="126" t="s">
        <v>2481</v>
      </c>
      <c r="P47" s="116"/>
      <c r="Q47" s="130">
        <v>44240.446412037039</v>
      </c>
    </row>
    <row r="48" spans="1:17" s="117" customFormat="1" ht="18" x14ac:dyDescent="0.25">
      <c r="A48" s="113" t="str">
        <f>VLOOKUP(E48,'LISTADO ATM'!$A$2:$C$897,3,0)</f>
        <v>ESTE</v>
      </c>
      <c r="B48" s="107">
        <v>335791323</v>
      </c>
      <c r="C48" s="99">
        <v>44240.248981481483</v>
      </c>
      <c r="D48" s="113" t="s">
        <v>2189</v>
      </c>
      <c r="E48" s="97">
        <v>795</v>
      </c>
      <c r="F48" s="84" t="str">
        <f>VLOOKUP(E48,VIP!$A$2:$O11361,2,0)</f>
        <v>DRBR795</v>
      </c>
      <c r="G48" s="96" t="str">
        <f>VLOOKUP(E48,'LISTADO ATM'!$A$2:$B$896,2,0)</f>
        <v xml:space="preserve">ATM UNP Guaymate (La Romana) </v>
      </c>
      <c r="H48" s="96" t="str">
        <f>VLOOKUP(E48,VIP!$A$2:$O16282,7,FALSE)</f>
        <v>Si</v>
      </c>
      <c r="I48" s="96" t="str">
        <f>VLOOKUP(E48,VIP!$A$2:$O8247,8,FALSE)</f>
        <v>Si</v>
      </c>
      <c r="J48" s="96" t="str">
        <f>VLOOKUP(E48,VIP!$A$2:$O8197,8,FALSE)</f>
        <v>Si</v>
      </c>
      <c r="K48" s="96" t="str">
        <f>VLOOKUP(E48,VIP!$A$2:$O11771,6,0)</f>
        <v>NO</v>
      </c>
      <c r="L48" s="102" t="s">
        <v>2254</v>
      </c>
      <c r="M48" s="116" t="s">
        <v>2513</v>
      </c>
      <c r="N48" s="129" t="s">
        <v>2479</v>
      </c>
      <c r="O48" s="126" t="s">
        <v>2481</v>
      </c>
      <c r="P48" s="116"/>
      <c r="Q48" s="130">
        <v>44240.446412037039</v>
      </c>
    </row>
    <row r="49" spans="1:17" s="117" customFormat="1" ht="18" x14ac:dyDescent="0.25">
      <c r="A49" s="113" t="str">
        <f>VLOOKUP(E49,'LISTADO ATM'!$A$2:$C$897,3,0)</f>
        <v>ESTE</v>
      </c>
      <c r="B49" s="107">
        <v>335791322</v>
      </c>
      <c r="C49" s="99">
        <v>44240.248090277775</v>
      </c>
      <c r="D49" s="113" t="s">
        <v>2189</v>
      </c>
      <c r="E49" s="97">
        <v>959</v>
      </c>
      <c r="F49" s="84" t="str">
        <f>VLOOKUP(E49,VIP!$A$2:$O11362,2,0)</f>
        <v>DRBR959</v>
      </c>
      <c r="G49" s="96" t="str">
        <f>VLOOKUP(E49,'LISTADO ATM'!$A$2:$B$896,2,0)</f>
        <v>ATM Estación Next Bavaro</v>
      </c>
      <c r="H49" s="96" t="str">
        <f>VLOOKUP(E49,VIP!$A$2:$O16283,7,FALSE)</f>
        <v>Si</v>
      </c>
      <c r="I49" s="96" t="str">
        <f>VLOOKUP(E49,VIP!$A$2:$O8248,8,FALSE)</f>
        <v>Si</v>
      </c>
      <c r="J49" s="96" t="str">
        <f>VLOOKUP(E49,VIP!$A$2:$O8198,8,FALSE)</f>
        <v>Si</v>
      </c>
      <c r="K49" s="96" t="str">
        <f>VLOOKUP(E49,VIP!$A$2:$O11772,6,0)</f>
        <v>NO</v>
      </c>
      <c r="L49" s="102" t="s">
        <v>2254</v>
      </c>
      <c r="M49" s="116" t="s">
        <v>2513</v>
      </c>
      <c r="N49" s="129" t="s">
        <v>2479</v>
      </c>
      <c r="O49" s="126" t="s">
        <v>2481</v>
      </c>
      <c r="P49" s="116"/>
      <c r="Q49" s="130">
        <v>44240.606793981482</v>
      </c>
    </row>
    <row r="50" spans="1:17" ht="18" x14ac:dyDescent="0.25">
      <c r="A50" s="113" t="str">
        <f>VLOOKUP(E50,'LISTADO ATM'!$A$2:$C$897,3,0)</f>
        <v>NORTE</v>
      </c>
      <c r="B50" s="107">
        <v>335791321</v>
      </c>
      <c r="C50" s="99">
        <v>44240.189629629633</v>
      </c>
      <c r="D50" s="113" t="s">
        <v>2190</v>
      </c>
      <c r="E50" s="97">
        <v>854</v>
      </c>
      <c r="F50" s="84" t="str">
        <f>VLOOKUP(E50,VIP!$A$2:$O11363,2,0)</f>
        <v>DRBR854</v>
      </c>
      <c r="G50" s="96" t="str">
        <f>VLOOKUP(E50,'LISTADO ATM'!$A$2:$B$896,2,0)</f>
        <v xml:space="preserve">ATM Centro Comercial Blanco Batista </v>
      </c>
      <c r="H50" s="96" t="str">
        <f>VLOOKUP(E50,VIP!$A$2:$O16284,7,FALSE)</f>
        <v>Si</v>
      </c>
      <c r="I50" s="96" t="str">
        <f>VLOOKUP(E50,VIP!$A$2:$O8249,8,FALSE)</f>
        <v>Si</v>
      </c>
      <c r="J50" s="96" t="str">
        <f>VLOOKUP(E50,VIP!$A$2:$O8199,8,FALSE)</f>
        <v>Si</v>
      </c>
      <c r="K50" s="96" t="str">
        <f>VLOOKUP(E50,VIP!$A$2:$O11773,6,0)</f>
        <v>NO</v>
      </c>
      <c r="L50" s="102" t="s">
        <v>2228</v>
      </c>
      <c r="M50" s="116" t="s">
        <v>2513</v>
      </c>
      <c r="N50" s="131" t="s">
        <v>2531</v>
      </c>
      <c r="O50" s="126" t="s">
        <v>2503</v>
      </c>
      <c r="P50" s="116"/>
      <c r="Q50" s="130">
        <v>44240.446412037039</v>
      </c>
    </row>
    <row r="51" spans="1:17" ht="18" x14ac:dyDescent="0.25">
      <c r="A51" s="113" t="str">
        <f>VLOOKUP(E51,'LISTADO ATM'!$A$2:$C$897,3,0)</f>
        <v>DISTRITO NACIONAL</v>
      </c>
      <c r="B51" s="107">
        <v>335791320</v>
      </c>
      <c r="C51" s="99">
        <v>44240.188634259262</v>
      </c>
      <c r="D51" s="113" t="s">
        <v>2189</v>
      </c>
      <c r="E51" s="97">
        <v>708</v>
      </c>
      <c r="F51" s="84" t="str">
        <f>VLOOKUP(E51,VIP!$A$2:$O11364,2,0)</f>
        <v>DRBR505</v>
      </c>
      <c r="G51" s="96" t="str">
        <f>VLOOKUP(E51,'LISTADO ATM'!$A$2:$B$896,2,0)</f>
        <v xml:space="preserve">ATM El Vestir De Hoy </v>
      </c>
      <c r="H51" s="96" t="str">
        <f>VLOOKUP(E51,VIP!$A$2:$O16285,7,FALSE)</f>
        <v>Si</v>
      </c>
      <c r="I51" s="96" t="str">
        <f>VLOOKUP(E51,VIP!$A$2:$O8250,8,FALSE)</f>
        <v>Si</v>
      </c>
      <c r="J51" s="96" t="str">
        <f>VLOOKUP(E51,VIP!$A$2:$O8200,8,FALSE)</f>
        <v>Si</v>
      </c>
      <c r="K51" s="96" t="str">
        <f>VLOOKUP(E51,VIP!$A$2:$O11774,6,0)</f>
        <v>NO</v>
      </c>
      <c r="L51" s="102" t="s">
        <v>2228</v>
      </c>
      <c r="M51" s="116" t="s">
        <v>2513</v>
      </c>
      <c r="N51" s="129" t="s">
        <v>2479</v>
      </c>
      <c r="O51" s="126" t="s">
        <v>2481</v>
      </c>
      <c r="P51" s="116"/>
      <c r="Q51" s="130">
        <v>44240.446412037039</v>
      </c>
    </row>
    <row r="52" spans="1:17" ht="18" x14ac:dyDescent="0.25">
      <c r="A52" s="113" t="str">
        <f>VLOOKUP(E52,'LISTADO ATM'!$A$2:$C$897,3,0)</f>
        <v>DISTRITO NACIONAL</v>
      </c>
      <c r="B52" s="107">
        <v>335791319</v>
      </c>
      <c r="C52" s="99">
        <v>44240.074247685188</v>
      </c>
      <c r="D52" s="113" t="s">
        <v>2189</v>
      </c>
      <c r="E52" s="97">
        <v>580</v>
      </c>
      <c r="F52" s="84" t="str">
        <f>VLOOKUP(E52,VIP!$A$2:$O11365,2,0)</f>
        <v>DRBR523</v>
      </c>
      <c r="G52" s="96" t="str">
        <f>VLOOKUP(E52,'LISTADO ATM'!$A$2:$B$896,2,0)</f>
        <v xml:space="preserve">ATM Edificio Propagas </v>
      </c>
      <c r="H52" s="96" t="str">
        <f>VLOOKUP(E52,VIP!$A$2:$O16286,7,FALSE)</f>
        <v>Si</v>
      </c>
      <c r="I52" s="96" t="str">
        <f>VLOOKUP(E52,VIP!$A$2:$O8251,8,FALSE)</f>
        <v>Si</v>
      </c>
      <c r="J52" s="96" t="str">
        <f>VLOOKUP(E52,VIP!$A$2:$O8201,8,FALSE)</f>
        <v>Si</v>
      </c>
      <c r="K52" s="96" t="str">
        <f>VLOOKUP(E52,VIP!$A$2:$O11775,6,0)</f>
        <v>NO</v>
      </c>
      <c r="L52" s="102" t="s">
        <v>2228</v>
      </c>
      <c r="M52" s="116" t="s">
        <v>2513</v>
      </c>
      <c r="N52" s="129" t="s">
        <v>2479</v>
      </c>
      <c r="O52" s="126" t="s">
        <v>2481</v>
      </c>
      <c r="P52" s="116"/>
      <c r="Q52" s="130">
        <v>44240.446412037039</v>
      </c>
    </row>
    <row r="53" spans="1:17" ht="18" x14ac:dyDescent="0.25">
      <c r="A53" s="113" t="str">
        <f>VLOOKUP(E53,'LISTADO ATM'!$A$2:$C$897,3,0)</f>
        <v>NORTE</v>
      </c>
      <c r="B53" s="107">
        <v>335791318</v>
      </c>
      <c r="C53" s="99">
        <v>44240.071481481478</v>
      </c>
      <c r="D53" s="113" t="s">
        <v>2190</v>
      </c>
      <c r="E53" s="97">
        <v>664</v>
      </c>
      <c r="F53" s="84" t="str">
        <f>VLOOKUP(E53,VIP!$A$2:$O11366,2,0)</f>
        <v>DRBR664</v>
      </c>
      <c r="G53" s="96" t="str">
        <f>VLOOKUP(E53,'LISTADO ATM'!$A$2:$B$896,2,0)</f>
        <v>ATM S/M Asfer (Constanza)</v>
      </c>
      <c r="H53" s="96" t="str">
        <f>VLOOKUP(E53,VIP!$A$2:$O16287,7,FALSE)</f>
        <v>N/A</v>
      </c>
      <c r="I53" s="96" t="str">
        <f>VLOOKUP(E53,VIP!$A$2:$O8252,8,FALSE)</f>
        <v>N/A</v>
      </c>
      <c r="J53" s="96" t="str">
        <f>VLOOKUP(E53,VIP!$A$2:$O8202,8,FALSE)</f>
        <v>N/A</v>
      </c>
      <c r="K53" s="96" t="str">
        <f>VLOOKUP(E53,VIP!$A$2:$O11776,6,0)</f>
        <v>N/A</v>
      </c>
      <c r="L53" s="102" t="s">
        <v>2254</v>
      </c>
      <c r="M53" s="116" t="s">
        <v>2513</v>
      </c>
      <c r="N53" s="131" t="s">
        <v>2531</v>
      </c>
      <c r="O53" s="126" t="s">
        <v>2503</v>
      </c>
      <c r="P53" s="116"/>
      <c r="Q53" s="130">
        <v>44240.446412037039</v>
      </c>
    </row>
    <row r="54" spans="1:17" ht="18" x14ac:dyDescent="0.25">
      <c r="A54" s="113" t="str">
        <f>VLOOKUP(E54,'LISTADO ATM'!$A$2:$C$897,3,0)</f>
        <v>NORTE</v>
      </c>
      <c r="B54" s="107">
        <v>335791317</v>
      </c>
      <c r="C54" s="99">
        <v>44240.061747685184</v>
      </c>
      <c r="D54" s="113" t="s">
        <v>2190</v>
      </c>
      <c r="E54" s="97">
        <v>291</v>
      </c>
      <c r="F54" s="84" t="str">
        <f>VLOOKUP(E54,VIP!$A$2:$O11360,2,0)</f>
        <v>DRBR291</v>
      </c>
      <c r="G54" s="96" t="str">
        <f>VLOOKUP(E54,'LISTADO ATM'!$A$2:$B$896,2,0)</f>
        <v xml:space="preserve">ATM S/M Jumbo Las Colinas </v>
      </c>
      <c r="H54" s="96" t="str">
        <f>VLOOKUP(E54,VIP!$A$2:$O16281,7,FALSE)</f>
        <v>Si</v>
      </c>
      <c r="I54" s="96" t="str">
        <f>VLOOKUP(E54,VIP!$A$2:$O8246,8,FALSE)</f>
        <v>Si</v>
      </c>
      <c r="J54" s="96" t="str">
        <f>VLOOKUP(E54,VIP!$A$2:$O8196,8,FALSE)</f>
        <v>Si</v>
      </c>
      <c r="K54" s="96" t="str">
        <f>VLOOKUP(E54,VIP!$A$2:$O11770,6,0)</f>
        <v>NO</v>
      </c>
      <c r="L54" s="102" t="s">
        <v>2462</v>
      </c>
      <c r="M54" s="116" t="s">
        <v>2513</v>
      </c>
      <c r="N54" s="131" t="s">
        <v>2531</v>
      </c>
      <c r="O54" s="126" t="s">
        <v>2503</v>
      </c>
      <c r="P54" s="116"/>
      <c r="Q54" s="130">
        <v>44240.446412037039</v>
      </c>
    </row>
    <row r="55" spans="1:17" ht="18" x14ac:dyDescent="0.25">
      <c r="A55" s="113" t="str">
        <f>VLOOKUP(E55,'LISTADO ATM'!$A$2:$C$897,3,0)</f>
        <v>DISTRITO NACIONAL</v>
      </c>
      <c r="B55" s="107">
        <v>335791316</v>
      </c>
      <c r="C55" s="99">
        <v>44240.048217592594</v>
      </c>
      <c r="D55" s="113" t="s">
        <v>2475</v>
      </c>
      <c r="E55" s="97">
        <v>515</v>
      </c>
      <c r="F55" s="84" t="str">
        <f>VLOOKUP(E55,VIP!$A$2:$O11361,2,0)</f>
        <v>DRBR515</v>
      </c>
      <c r="G55" s="96" t="str">
        <f>VLOOKUP(E55,'LISTADO ATM'!$A$2:$B$896,2,0)</f>
        <v xml:space="preserve">ATM Oficina Agora Mall I </v>
      </c>
      <c r="H55" s="96" t="str">
        <f>VLOOKUP(E55,VIP!$A$2:$O16282,7,FALSE)</f>
        <v>Si</v>
      </c>
      <c r="I55" s="96" t="str">
        <f>VLOOKUP(E55,VIP!$A$2:$O8247,8,FALSE)</f>
        <v>Si</v>
      </c>
      <c r="J55" s="96" t="str">
        <f>VLOOKUP(E55,VIP!$A$2:$O8197,8,FALSE)</f>
        <v>Si</v>
      </c>
      <c r="K55" s="96" t="str">
        <f>VLOOKUP(E55,VIP!$A$2:$O11771,6,0)</f>
        <v>SI</v>
      </c>
      <c r="L55" s="102" t="s">
        <v>2464</v>
      </c>
      <c r="M55" s="116" t="s">
        <v>2513</v>
      </c>
      <c r="N55" s="129" t="s">
        <v>2479</v>
      </c>
      <c r="O55" s="126" t="s">
        <v>2480</v>
      </c>
      <c r="P55" s="116"/>
      <c r="Q55" s="130">
        <v>44240.446412037039</v>
      </c>
    </row>
    <row r="56" spans="1:17" ht="18" x14ac:dyDescent="0.25">
      <c r="A56" s="113" t="str">
        <f>VLOOKUP(E56,'LISTADO ATM'!$A$2:$C$897,3,0)</f>
        <v>DISTRITO NACIONAL</v>
      </c>
      <c r="B56" s="107">
        <v>335791315</v>
      </c>
      <c r="C56" s="99">
        <v>44240.04210648148</v>
      </c>
      <c r="D56" s="113" t="s">
        <v>2475</v>
      </c>
      <c r="E56" s="97">
        <v>884</v>
      </c>
      <c r="F56" s="84" t="str">
        <f>VLOOKUP(E56,VIP!$A$2:$O11362,2,0)</f>
        <v>DRBR884</v>
      </c>
      <c r="G56" s="96" t="str">
        <f>VLOOKUP(E56,'LISTADO ATM'!$A$2:$B$896,2,0)</f>
        <v xml:space="preserve">ATM UNP Olé Sabana Perdida </v>
      </c>
      <c r="H56" s="96" t="str">
        <f>VLOOKUP(E56,VIP!$A$2:$O16283,7,FALSE)</f>
        <v>Si</v>
      </c>
      <c r="I56" s="96" t="str">
        <f>VLOOKUP(E56,VIP!$A$2:$O8248,8,FALSE)</f>
        <v>Si</v>
      </c>
      <c r="J56" s="96" t="str">
        <f>VLOOKUP(E56,VIP!$A$2:$O8198,8,FALSE)</f>
        <v>Si</v>
      </c>
      <c r="K56" s="96" t="str">
        <f>VLOOKUP(E56,VIP!$A$2:$O11772,6,0)</f>
        <v>NO</v>
      </c>
      <c r="L56" s="102" t="s">
        <v>2430</v>
      </c>
      <c r="M56" s="116" t="s">
        <v>2513</v>
      </c>
      <c r="N56" s="129" t="s">
        <v>2479</v>
      </c>
      <c r="O56" s="126" t="s">
        <v>2480</v>
      </c>
      <c r="P56" s="116"/>
      <c r="Q56" s="130">
        <v>44240.446412037039</v>
      </c>
    </row>
    <row r="57" spans="1:17" ht="18" x14ac:dyDescent="0.25">
      <c r="A57" s="113" t="str">
        <f>VLOOKUP(E57,'LISTADO ATM'!$A$2:$C$897,3,0)</f>
        <v>DISTRITO NACIONAL</v>
      </c>
      <c r="B57" s="107">
        <v>335791314</v>
      </c>
      <c r="C57" s="99">
        <v>44240.035138888888</v>
      </c>
      <c r="D57" s="113" t="s">
        <v>2189</v>
      </c>
      <c r="E57" s="97">
        <v>622</v>
      </c>
      <c r="F57" s="84" t="str">
        <f>VLOOKUP(E57,VIP!$A$2:$O11363,2,0)</f>
        <v>DRBR622</v>
      </c>
      <c r="G57" s="96" t="str">
        <f>VLOOKUP(E57,'LISTADO ATM'!$A$2:$B$896,2,0)</f>
        <v xml:space="preserve">ATM Ayuntamiento D.N. </v>
      </c>
      <c r="H57" s="96" t="str">
        <f>VLOOKUP(E57,VIP!$A$2:$O16284,7,FALSE)</f>
        <v>Si</v>
      </c>
      <c r="I57" s="96" t="str">
        <f>VLOOKUP(E57,VIP!$A$2:$O8249,8,FALSE)</f>
        <v>Si</v>
      </c>
      <c r="J57" s="96" t="str">
        <f>VLOOKUP(E57,VIP!$A$2:$O8199,8,FALSE)</f>
        <v>Si</v>
      </c>
      <c r="K57" s="96" t="str">
        <f>VLOOKUP(E57,VIP!$A$2:$O11773,6,0)</f>
        <v>NO</v>
      </c>
      <c r="L57" s="102" t="s">
        <v>2254</v>
      </c>
      <c r="M57" s="116" t="s">
        <v>2513</v>
      </c>
      <c r="N57" s="129" t="s">
        <v>2479</v>
      </c>
      <c r="O57" s="126" t="s">
        <v>2481</v>
      </c>
      <c r="P57" s="116"/>
      <c r="Q57" s="130">
        <v>44240.502627314818</v>
      </c>
    </row>
    <row r="58" spans="1:17" ht="18" x14ac:dyDescent="0.25">
      <c r="A58" s="113" t="str">
        <f>VLOOKUP(E58,'LISTADO ATM'!$A$2:$C$897,3,0)</f>
        <v>DISTRITO NACIONAL</v>
      </c>
      <c r="B58" s="107">
        <v>335791311</v>
      </c>
      <c r="C58" s="99">
        <v>44240.015879629631</v>
      </c>
      <c r="D58" s="113" t="s">
        <v>2490</v>
      </c>
      <c r="E58" s="97">
        <v>527</v>
      </c>
      <c r="F58" s="84" t="str">
        <f>VLOOKUP(E58,VIP!$A$2:$O11364,2,0)</f>
        <v>DRBR527</v>
      </c>
      <c r="G58" s="96" t="str">
        <f>VLOOKUP(E58,'LISTADO ATM'!$A$2:$B$896,2,0)</f>
        <v>ATM Oficina Zona Oriental II</v>
      </c>
      <c r="H58" s="96" t="str">
        <f>VLOOKUP(E58,VIP!$A$2:$O16285,7,FALSE)</f>
        <v>Si</v>
      </c>
      <c r="I58" s="96" t="str">
        <f>VLOOKUP(E58,VIP!$A$2:$O8250,8,FALSE)</f>
        <v>Si</v>
      </c>
      <c r="J58" s="96" t="str">
        <f>VLOOKUP(E58,VIP!$A$2:$O8200,8,FALSE)</f>
        <v>Si</v>
      </c>
      <c r="K58" s="96" t="str">
        <f>VLOOKUP(E58,VIP!$A$2:$O11774,6,0)</f>
        <v>SI</v>
      </c>
      <c r="L58" s="102" t="s">
        <v>2430</v>
      </c>
      <c r="M58" s="101" t="s">
        <v>2471</v>
      </c>
      <c r="N58" s="129" t="s">
        <v>2479</v>
      </c>
      <c r="O58" s="126" t="s">
        <v>2495</v>
      </c>
      <c r="P58" s="116"/>
      <c r="Q58" s="101" t="s">
        <v>2430</v>
      </c>
    </row>
    <row r="59" spans="1:17" ht="18" x14ac:dyDescent="0.25">
      <c r="A59" s="113" t="str">
        <f>VLOOKUP(E59,'LISTADO ATM'!$A$2:$C$897,3,0)</f>
        <v>NORTE</v>
      </c>
      <c r="B59" s="107">
        <v>335791310</v>
      </c>
      <c r="C59" s="99">
        <v>44240.009189814817</v>
      </c>
      <c r="D59" s="113" t="s">
        <v>2190</v>
      </c>
      <c r="E59" s="97">
        <v>500</v>
      </c>
      <c r="F59" s="84" t="str">
        <f>VLOOKUP(E59,VIP!$A$2:$O11365,2,0)</f>
        <v>DRBR500</v>
      </c>
      <c r="G59" s="96" t="str">
        <f>VLOOKUP(E59,'LISTADO ATM'!$A$2:$B$896,2,0)</f>
        <v xml:space="preserve">ATM UNP Cutupú </v>
      </c>
      <c r="H59" s="96" t="str">
        <f>VLOOKUP(E59,VIP!$A$2:$O16286,7,FALSE)</f>
        <v>Si</v>
      </c>
      <c r="I59" s="96" t="str">
        <f>VLOOKUP(E59,VIP!$A$2:$O8251,8,FALSE)</f>
        <v>Si</v>
      </c>
      <c r="J59" s="96" t="str">
        <f>VLOOKUP(E59,VIP!$A$2:$O8201,8,FALSE)</f>
        <v>Si</v>
      </c>
      <c r="K59" s="96" t="str">
        <f>VLOOKUP(E59,VIP!$A$2:$O11775,6,0)</f>
        <v>NO</v>
      </c>
      <c r="L59" s="102" t="s">
        <v>2462</v>
      </c>
      <c r="M59" s="116" t="s">
        <v>2513</v>
      </c>
      <c r="N59" s="131" t="s">
        <v>2531</v>
      </c>
      <c r="O59" s="126" t="s">
        <v>2503</v>
      </c>
      <c r="P59" s="116"/>
      <c r="Q59" s="130">
        <v>44240.606793981482</v>
      </c>
    </row>
    <row r="60" spans="1:17" ht="18" x14ac:dyDescent="0.25">
      <c r="A60" s="113" t="str">
        <f>VLOOKUP(E60,'LISTADO ATM'!$A$2:$C$897,3,0)</f>
        <v>NORTE</v>
      </c>
      <c r="B60" s="107">
        <v>335791303</v>
      </c>
      <c r="C60" s="99">
        <v>44239.898692129631</v>
      </c>
      <c r="D60" s="113" t="s">
        <v>2190</v>
      </c>
      <c r="E60" s="97">
        <v>262</v>
      </c>
      <c r="F60" s="84" t="str">
        <f>VLOOKUP(E60,VIP!$A$2:$O11359,2,0)</f>
        <v>DRBR262</v>
      </c>
      <c r="G60" s="96" t="str">
        <f>VLOOKUP(E60,'LISTADO ATM'!$A$2:$B$896,2,0)</f>
        <v xml:space="preserve">ATM Oficina Obras Públicas (Santiago) </v>
      </c>
      <c r="H60" s="96" t="str">
        <f>VLOOKUP(E60,VIP!$A$2:$O16280,7,FALSE)</f>
        <v>Si</v>
      </c>
      <c r="I60" s="96" t="str">
        <f>VLOOKUP(E60,VIP!$A$2:$O8245,8,FALSE)</f>
        <v>Si</v>
      </c>
      <c r="J60" s="96" t="str">
        <f>VLOOKUP(E60,VIP!$A$2:$O8195,8,FALSE)</f>
        <v>Si</v>
      </c>
      <c r="K60" s="96" t="str">
        <f>VLOOKUP(E60,VIP!$A$2:$O11769,6,0)</f>
        <v>SI</v>
      </c>
      <c r="L60" s="102" t="s">
        <v>2228</v>
      </c>
      <c r="M60" s="116" t="s">
        <v>2513</v>
      </c>
      <c r="N60" s="131" t="s">
        <v>2531</v>
      </c>
      <c r="O60" s="126" t="s">
        <v>2499</v>
      </c>
      <c r="P60" s="116"/>
      <c r="Q60" s="130">
        <v>44240.446412037039</v>
      </c>
    </row>
    <row r="61" spans="1:17" ht="18" x14ac:dyDescent="0.25">
      <c r="A61" s="113" t="str">
        <f>VLOOKUP(E61,'LISTADO ATM'!$A$2:$C$897,3,0)</f>
        <v>SUR</v>
      </c>
      <c r="B61" s="107">
        <v>335791300</v>
      </c>
      <c r="C61" s="99">
        <v>44239.878032407411</v>
      </c>
      <c r="D61" s="113" t="s">
        <v>2189</v>
      </c>
      <c r="E61" s="97">
        <v>885</v>
      </c>
      <c r="F61" s="84" t="str">
        <f>VLOOKUP(E61,VIP!$A$2:$O11360,2,0)</f>
        <v>DRBR885</v>
      </c>
      <c r="G61" s="96" t="str">
        <f>VLOOKUP(E61,'LISTADO ATM'!$A$2:$B$896,2,0)</f>
        <v xml:space="preserve">ATM UNP Rancho Arriba </v>
      </c>
      <c r="H61" s="96" t="str">
        <f>VLOOKUP(E61,VIP!$A$2:$O16281,7,FALSE)</f>
        <v>Si</v>
      </c>
      <c r="I61" s="96" t="str">
        <f>VLOOKUP(E61,VIP!$A$2:$O8246,8,FALSE)</f>
        <v>Si</v>
      </c>
      <c r="J61" s="96" t="str">
        <f>VLOOKUP(E61,VIP!$A$2:$O8196,8,FALSE)</f>
        <v>Si</v>
      </c>
      <c r="K61" s="96" t="str">
        <f>VLOOKUP(E61,VIP!$A$2:$O11770,6,0)</f>
        <v>NO</v>
      </c>
      <c r="L61" s="102" t="s">
        <v>2254</v>
      </c>
      <c r="M61" s="116" t="s">
        <v>2513</v>
      </c>
      <c r="N61" s="129" t="s">
        <v>2479</v>
      </c>
      <c r="O61" s="126" t="s">
        <v>2481</v>
      </c>
      <c r="P61" s="116"/>
      <c r="Q61" s="130">
        <v>44240.606793981482</v>
      </c>
    </row>
    <row r="62" spans="1:17" ht="18" x14ac:dyDescent="0.25">
      <c r="A62" s="113" t="str">
        <f>VLOOKUP(E62,'LISTADO ATM'!$A$2:$C$897,3,0)</f>
        <v>DISTRITO NACIONAL</v>
      </c>
      <c r="B62" s="107">
        <v>335791299</v>
      </c>
      <c r="C62" s="99">
        <v>44239.876099537039</v>
      </c>
      <c r="D62" s="113" t="s">
        <v>2189</v>
      </c>
      <c r="E62" s="97">
        <v>382</v>
      </c>
      <c r="F62" s="84" t="str">
        <f>VLOOKUP(E62,VIP!$A$2:$O11361,2,0)</f>
        <v xml:space="preserve">DRBR382 </v>
      </c>
      <c r="G62" s="96" t="str">
        <f>VLOOKUP(E62,'LISTADO ATM'!$A$2:$B$896,2,0)</f>
        <v>ATM Estacion Del Metro Maria Montes</v>
      </c>
      <c r="H62" s="96" t="str">
        <f>VLOOKUP(E62,VIP!$A$2:$O16282,7,FALSE)</f>
        <v>N/A</v>
      </c>
      <c r="I62" s="96" t="str">
        <f>VLOOKUP(E62,VIP!$A$2:$O8247,8,FALSE)</f>
        <v>N/A</v>
      </c>
      <c r="J62" s="96" t="str">
        <f>VLOOKUP(E62,VIP!$A$2:$O8197,8,FALSE)</f>
        <v>N/A</v>
      </c>
      <c r="K62" s="96" t="str">
        <f>VLOOKUP(E62,VIP!$A$2:$O11771,6,0)</f>
        <v>N/A</v>
      </c>
      <c r="L62" s="102" t="s">
        <v>2254</v>
      </c>
      <c r="M62" s="116" t="s">
        <v>2513</v>
      </c>
      <c r="N62" s="129" t="s">
        <v>2479</v>
      </c>
      <c r="O62" s="126" t="s">
        <v>2481</v>
      </c>
      <c r="P62" s="116"/>
      <c r="Q62" s="130">
        <v>44240.606793981482</v>
      </c>
    </row>
    <row r="63" spans="1:17" ht="18" x14ac:dyDescent="0.25">
      <c r="A63" s="113" t="str">
        <f>VLOOKUP(E63,'LISTADO ATM'!$A$2:$C$897,3,0)</f>
        <v>DISTRITO NACIONAL</v>
      </c>
      <c r="B63" s="107">
        <v>335791297</v>
      </c>
      <c r="C63" s="99">
        <v>44239.840775462966</v>
      </c>
      <c r="D63" s="113" t="s">
        <v>2189</v>
      </c>
      <c r="E63" s="97">
        <v>14</v>
      </c>
      <c r="F63" s="84" t="str">
        <f>VLOOKUP(E63,VIP!$A$2:$O11362,2,0)</f>
        <v>DRBR014</v>
      </c>
      <c r="G63" s="96" t="str">
        <f>VLOOKUP(E63,'LISTADO ATM'!$A$2:$B$896,2,0)</f>
        <v xml:space="preserve">ATM Oficina Aeropuerto Las Américas I </v>
      </c>
      <c r="H63" s="96" t="str">
        <f>VLOOKUP(E63,VIP!$A$2:$O16283,7,FALSE)</f>
        <v>Si</v>
      </c>
      <c r="I63" s="96" t="str">
        <f>VLOOKUP(E63,VIP!$A$2:$O8248,8,FALSE)</f>
        <v>Si</v>
      </c>
      <c r="J63" s="96" t="str">
        <f>VLOOKUP(E63,VIP!$A$2:$O8198,8,FALSE)</f>
        <v>Si</v>
      </c>
      <c r="K63" s="96" t="str">
        <f>VLOOKUP(E63,VIP!$A$2:$O11772,6,0)</f>
        <v>NO</v>
      </c>
      <c r="L63" s="102" t="s">
        <v>2462</v>
      </c>
      <c r="M63" s="116" t="s">
        <v>2513</v>
      </c>
      <c r="N63" s="129" t="s">
        <v>2479</v>
      </c>
      <c r="O63" s="126" t="s">
        <v>2481</v>
      </c>
      <c r="P63" s="116"/>
      <c r="Q63" s="130">
        <v>44240.606793981482</v>
      </c>
    </row>
    <row r="64" spans="1:17" ht="18" x14ac:dyDescent="0.25">
      <c r="A64" s="113" t="str">
        <f>VLOOKUP(E64,'LISTADO ATM'!$A$2:$C$897,3,0)</f>
        <v>NORTE</v>
      </c>
      <c r="B64" s="107">
        <v>335791293</v>
      </c>
      <c r="C64" s="99">
        <v>44239.831793981481</v>
      </c>
      <c r="D64" s="113" t="s">
        <v>2190</v>
      </c>
      <c r="E64" s="97">
        <v>411</v>
      </c>
      <c r="F64" s="84" t="str">
        <f>VLOOKUP(E64,VIP!$A$2:$O11363,2,0)</f>
        <v>DRBR411</v>
      </c>
      <c r="G64" s="96" t="str">
        <f>VLOOKUP(E64,'LISTADO ATM'!$A$2:$B$896,2,0)</f>
        <v xml:space="preserve">ATM UNP Piedra Blanca </v>
      </c>
      <c r="H64" s="96" t="str">
        <f>VLOOKUP(E64,VIP!$A$2:$O16284,7,FALSE)</f>
        <v>Si</v>
      </c>
      <c r="I64" s="96" t="str">
        <f>VLOOKUP(E64,VIP!$A$2:$O8249,8,FALSE)</f>
        <v>Si</v>
      </c>
      <c r="J64" s="96" t="str">
        <f>VLOOKUP(E64,VIP!$A$2:$O8199,8,FALSE)</f>
        <v>Si</v>
      </c>
      <c r="K64" s="96" t="str">
        <f>VLOOKUP(E64,VIP!$A$2:$O11773,6,0)</f>
        <v>NO</v>
      </c>
      <c r="L64" s="102" t="s">
        <v>2254</v>
      </c>
      <c r="M64" s="116" t="s">
        <v>2513</v>
      </c>
      <c r="N64" s="131" t="s">
        <v>2531</v>
      </c>
      <c r="O64" s="126" t="s">
        <v>2503</v>
      </c>
      <c r="P64" s="116"/>
      <c r="Q64" s="130">
        <v>44240.446412037039</v>
      </c>
    </row>
    <row r="65" spans="1:17" ht="18" x14ac:dyDescent="0.25">
      <c r="A65" s="113" t="str">
        <f>VLOOKUP(E65,'LISTADO ATM'!$A$2:$C$897,3,0)</f>
        <v>DISTRITO NACIONAL</v>
      </c>
      <c r="B65" s="107">
        <v>335791288</v>
      </c>
      <c r="C65" s="99">
        <v>44239.808900462966</v>
      </c>
      <c r="D65" s="113" t="s">
        <v>2475</v>
      </c>
      <c r="E65" s="97">
        <v>786</v>
      </c>
      <c r="F65" s="84" t="str">
        <f>VLOOKUP(E65,VIP!$A$2:$O11364,2,0)</f>
        <v>DRBR786</v>
      </c>
      <c r="G65" s="96" t="str">
        <f>VLOOKUP(E65,'LISTADO ATM'!$A$2:$B$896,2,0)</f>
        <v xml:space="preserve">ATM Oficina Agora Mall II </v>
      </c>
      <c r="H65" s="96" t="str">
        <f>VLOOKUP(E65,VIP!$A$2:$O16285,7,FALSE)</f>
        <v>Si</v>
      </c>
      <c r="I65" s="96" t="str">
        <f>VLOOKUP(E65,VIP!$A$2:$O8250,8,FALSE)</f>
        <v>Si</v>
      </c>
      <c r="J65" s="96" t="str">
        <f>VLOOKUP(E65,VIP!$A$2:$O8200,8,FALSE)</f>
        <v>Si</v>
      </c>
      <c r="K65" s="96" t="str">
        <f>VLOOKUP(E65,VIP!$A$2:$O11774,6,0)</f>
        <v>SI</v>
      </c>
      <c r="L65" s="102" t="s">
        <v>2464</v>
      </c>
      <c r="M65" s="116" t="s">
        <v>2513</v>
      </c>
      <c r="N65" s="131" t="s">
        <v>2531</v>
      </c>
      <c r="O65" s="126" t="s">
        <v>2480</v>
      </c>
      <c r="P65" s="116"/>
      <c r="Q65" s="130">
        <v>44240.606793981482</v>
      </c>
    </row>
    <row r="66" spans="1:17" ht="18" x14ac:dyDescent="0.25">
      <c r="A66" s="113" t="str">
        <f>VLOOKUP(E66,'LISTADO ATM'!$A$2:$C$897,3,0)</f>
        <v>DISTRITO NACIONAL</v>
      </c>
      <c r="B66" s="107">
        <v>335791287</v>
      </c>
      <c r="C66" s="99">
        <v>44239.803437499999</v>
      </c>
      <c r="D66" s="113" t="s">
        <v>2189</v>
      </c>
      <c r="E66" s="97">
        <v>587</v>
      </c>
      <c r="F66" s="84" t="str">
        <f>VLOOKUP(E66,VIP!$A$2:$O11365,2,0)</f>
        <v>DRBR123</v>
      </c>
      <c r="G66" s="96" t="str">
        <f>VLOOKUP(E66,'LISTADO ATM'!$A$2:$B$896,2,0)</f>
        <v xml:space="preserve">ATM Cuerpo de Ayudantes Militares </v>
      </c>
      <c r="H66" s="96" t="str">
        <f>VLOOKUP(E66,VIP!$A$2:$O16286,7,FALSE)</f>
        <v>Si</v>
      </c>
      <c r="I66" s="96" t="str">
        <f>VLOOKUP(E66,VIP!$A$2:$O8251,8,FALSE)</f>
        <v>Si</v>
      </c>
      <c r="J66" s="96" t="str">
        <f>VLOOKUP(E66,VIP!$A$2:$O8201,8,FALSE)</f>
        <v>Si</v>
      </c>
      <c r="K66" s="96" t="str">
        <f>VLOOKUP(E66,VIP!$A$2:$O11775,6,0)</f>
        <v>NO</v>
      </c>
      <c r="L66" s="102" t="s">
        <v>2254</v>
      </c>
      <c r="M66" s="116" t="s">
        <v>2513</v>
      </c>
      <c r="N66" s="129" t="s">
        <v>2479</v>
      </c>
      <c r="O66" s="126" t="s">
        <v>2481</v>
      </c>
      <c r="P66" s="116"/>
      <c r="Q66" s="130">
        <v>44240.446412037039</v>
      </c>
    </row>
    <row r="67" spans="1:17" ht="18" x14ac:dyDescent="0.25">
      <c r="A67" s="113" t="str">
        <f>VLOOKUP(E67,'LISTADO ATM'!$A$2:$C$897,3,0)</f>
        <v>DISTRITO NACIONAL</v>
      </c>
      <c r="B67" s="107">
        <v>335791286</v>
      </c>
      <c r="C67" s="99">
        <v>44239.80265046296</v>
      </c>
      <c r="D67" s="113" t="s">
        <v>2189</v>
      </c>
      <c r="E67" s="97">
        <v>499</v>
      </c>
      <c r="F67" s="84" t="str">
        <f>VLOOKUP(E67,VIP!$A$2:$O11366,2,0)</f>
        <v>DRBR499</v>
      </c>
      <c r="G67" s="96" t="str">
        <f>VLOOKUP(E67,'LISTADO ATM'!$A$2:$B$896,2,0)</f>
        <v xml:space="preserve">ATM Estación Sunix Tiradentes </v>
      </c>
      <c r="H67" s="96" t="str">
        <f>VLOOKUP(E67,VIP!$A$2:$O16287,7,FALSE)</f>
        <v>Si</v>
      </c>
      <c r="I67" s="96" t="str">
        <f>VLOOKUP(E67,VIP!$A$2:$O8252,8,FALSE)</f>
        <v>Si</v>
      </c>
      <c r="J67" s="96" t="str">
        <f>VLOOKUP(E67,VIP!$A$2:$O8202,8,FALSE)</f>
        <v>Si</v>
      </c>
      <c r="K67" s="96" t="str">
        <f>VLOOKUP(E67,VIP!$A$2:$O11776,6,0)</f>
        <v>NO</v>
      </c>
      <c r="L67" s="102" t="s">
        <v>2462</v>
      </c>
      <c r="M67" s="116" t="s">
        <v>2513</v>
      </c>
      <c r="N67" s="129" t="s">
        <v>2479</v>
      </c>
      <c r="O67" s="126" t="s">
        <v>2481</v>
      </c>
      <c r="P67" s="116"/>
      <c r="Q67" s="130">
        <v>44240.446412037039</v>
      </c>
    </row>
    <row r="68" spans="1:17" ht="18" x14ac:dyDescent="0.25">
      <c r="A68" s="113" t="str">
        <f>VLOOKUP(E68,'LISTADO ATM'!$A$2:$C$897,3,0)</f>
        <v>ESTE</v>
      </c>
      <c r="B68" s="107">
        <v>335791248</v>
      </c>
      <c r="C68" s="99">
        <v>44239.737141203703</v>
      </c>
      <c r="D68" s="113" t="s">
        <v>2189</v>
      </c>
      <c r="E68" s="97">
        <v>660</v>
      </c>
      <c r="F68" s="84" t="str">
        <f>VLOOKUP(E68,VIP!$A$2:$O11358,2,0)</f>
        <v>DRBR660</v>
      </c>
      <c r="G68" s="96" t="str">
        <f>VLOOKUP(E68,'LISTADO ATM'!$A$2:$B$896,2,0)</f>
        <v>ATM Oficina Romana Norte II</v>
      </c>
      <c r="H68" s="96" t="str">
        <f>VLOOKUP(E68,VIP!$A$2:$O16279,7,FALSE)</f>
        <v>N/A</v>
      </c>
      <c r="I68" s="96" t="str">
        <f>VLOOKUP(E68,VIP!$A$2:$O8244,8,FALSE)</f>
        <v>N/A</v>
      </c>
      <c r="J68" s="96" t="str">
        <f>VLOOKUP(E68,VIP!$A$2:$O8194,8,FALSE)</f>
        <v>N/A</v>
      </c>
      <c r="K68" s="96" t="str">
        <f>VLOOKUP(E68,VIP!$A$2:$O11768,6,0)</f>
        <v>N/A</v>
      </c>
      <c r="L68" s="102" t="s">
        <v>2228</v>
      </c>
      <c r="M68" s="101" t="s">
        <v>2471</v>
      </c>
      <c r="N68" s="129" t="s">
        <v>2479</v>
      </c>
      <c r="O68" s="126" t="s">
        <v>2481</v>
      </c>
      <c r="P68" s="116"/>
      <c r="Q68" s="101" t="s">
        <v>2228</v>
      </c>
    </row>
    <row r="69" spans="1:17" ht="18" x14ac:dyDescent="0.25">
      <c r="A69" s="113" t="str">
        <f>VLOOKUP(E69,'LISTADO ATM'!$A$2:$C$897,3,0)</f>
        <v>DISTRITO NACIONAL</v>
      </c>
      <c r="B69" s="107">
        <v>335791247</v>
      </c>
      <c r="C69" s="99">
        <v>44239.736898148149</v>
      </c>
      <c r="D69" s="113" t="s">
        <v>2189</v>
      </c>
      <c r="E69" s="97">
        <v>235</v>
      </c>
      <c r="F69" s="84" t="str">
        <f>VLOOKUP(E69,VIP!$A$2:$O11359,2,0)</f>
        <v>DRBR235</v>
      </c>
      <c r="G69" s="96" t="str">
        <f>VLOOKUP(E69,'LISTADO ATM'!$A$2:$B$896,2,0)</f>
        <v xml:space="preserve">ATM Oficina Multicentro La Sirena San Isidro </v>
      </c>
      <c r="H69" s="96" t="str">
        <f>VLOOKUP(E69,VIP!$A$2:$O16280,7,FALSE)</f>
        <v>Si</v>
      </c>
      <c r="I69" s="96" t="str">
        <f>VLOOKUP(E69,VIP!$A$2:$O8245,8,FALSE)</f>
        <v>Si</v>
      </c>
      <c r="J69" s="96" t="str">
        <f>VLOOKUP(E69,VIP!$A$2:$O8195,8,FALSE)</f>
        <v>Si</v>
      </c>
      <c r="K69" s="96" t="str">
        <f>VLOOKUP(E69,VIP!$A$2:$O11769,6,0)</f>
        <v>SI</v>
      </c>
      <c r="L69" s="102" t="s">
        <v>2435</v>
      </c>
      <c r="M69" s="116" t="s">
        <v>2513</v>
      </c>
      <c r="N69" s="129" t="s">
        <v>2479</v>
      </c>
      <c r="O69" s="126" t="s">
        <v>2481</v>
      </c>
      <c r="P69" s="116"/>
      <c r="Q69" s="130">
        <v>44240.446412037039</v>
      </c>
    </row>
    <row r="70" spans="1:17" ht="18" x14ac:dyDescent="0.25">
      <c r="A70" s="113" t="str">
        <f>VLOOKUP(E70,'LISTADO ATM'!$A$2:$C$897,3,0)</f>
        <v>DISTRITO NACIONAL</v>
      </c>
      <c r="B70" s="107">
        <v>335791246</v>
      </c>
      <c r="C70" s="99">
        <v>44239.736655092594</v>
      </c>
      <c r="D70" s="113" t="s">
        <v>2189</v>
      </c>
      <c r="E70" s="97">
        <v>915</v>
      </c>
      <c r="F70" s="84" t="str">
        <f>VLOOKUP(E70,VIP!$A$2:$O11360,2,0)</f>
        <v>DRBR24F</v>
      </c>
      <c r="G70" s="96" t="str">
        <f>VLOOKUP(E70,'LISTADO ATM'!$A$2:$B$896,2,0)</f>
        <v xml:space="preserve">ATM Multicentro La Sirena Aut. Duarte </v>
      </c>
      <c r="H70" s="96" t="str">
        <f>VLOOKUP(E70,VIP!$A$2:$O16281,7,FALSE)</f>
        <v>Si</v>
      </c>
      <c r="I70" s="96" t="str">
        <f>VLOOKUP(E70,VIP!$A$2:$O8246,8,FALSE)</f>
        <v>Si</v>
      </c>
      <c r="J70" s="96" t="str">
        <f>VLOOKUP(E70,VIP!$A$2:$O8196,8,FALSE)</f>
        <v>Si</v>
      </c>
      <c r="K70" s="96" t="str">
        <f>VLOOKUP(E70,VIP!$A$2:$O11770,6,0)</f>
        <v>SI</v>
      </c>
      <c r="L70" s="102" t="s">
        <v>2506</v>
      </c>
      <c r="M70" s="116" t="s">
        <v>2513</v>
      </c>
      <c r="N70" s="129" t="s">
        <v>2479</v>
      </c>
      <c r="O70" s="126" t="s">
        <v>2481</v>
      </c>
      <c r="P70" s="116"/>
      <c r="Q70" s="130">
        <v>44240.606793981482</v>
      </c>
    </row>
    <row r="71" spans="1:17" ht="18" x14ac:dyDescent="0.25">
      <c r="A71" s="113" t="str">
        <f>VLOOKUP(E71,'LISTADO ATM'!$A$2:$C$897,3,0)</f>
        <v>ESTE</v>
      </c>
      <c r="B71" s="107">
        <v>335791243</v>
      </c>
      <c r="C71" s="99">
        <v>44239.734699074077</v>
      </c>
      <c r="D71" s="113" t="s">
        <v>2189</v>
      </c>
      <c r="E71" s="97">
        <v>613</v>
      </c>
      <c r="F71" s="84" t="str">
        <f>VLOOKUP(E71,VIP!$A$2:$O11361,2,0)</f>
        <v>DRBR145</v>
      </c>
      <c r="G71" s="96" t="str">
        <f>VLOOKUP(E71,'LISTADO ATM'!$A$2:$B$896,2,0)</f>
        <v xml:space="preserve">ATM Almacenes Zaglul (La Altagracia) </v>
      </c>
      <c r="H71" s="96" t="str">
        <f>VLOOKUP(E71,VIP!$A$2:$O16282,7,FALSE)</f>
        <v>Si</v>
      </c>
      <c r="I71" s="96" t="str">
        <f>VLOOKUP(E71,VIP!$A$2:$O8247,8,FALSE)</f>
        <v>Si</v>
      </c>
      <c r="J71" s="96" t="str">
        <f>VLOOKUP(E71,VIP!$A$2:$O8197,8,FALSE)</f>
        <v>Si</v>
      </c>
      <c r="K71" s="96" t="str">
        <f>VLOOKUP(E71,VIP!$A$2:$O11771,6,0)</f>
        <v>NO</v>
      </c>
      <c r="L71" s="102" t="s">
        <v>2506</v>
      </c>
      <c r="M71" s="116" t="s">
        <v>2513</v>
      </c>
      <c r="N71" s="129" t="s">
        <v>2479</v>
      </c>
      <c r="O71" s="126" t="s">
        <v>2481</v>
      </c>
      <c r="P71" s="116"/>
      <c r="Q71" s="130">
        <v>44240.446412037039</v>
      </c>
    </row>
    <row r="72" spans="1:17" ht="18" x14ac:dyDescent="0.25">
      <c r="A72" s="113" t="str">
        <f>VLOOKUP(E72,'LISTADO ATM'!$A$2:$C$897,3,0)</f>
        <v>ESTE</v>
      </c>
      <c r="B72" s="107">
        <v>335791242</v>
      </c>
      <c r="C72" s="99">
        <v>44239.734351851854</v>
      </c>
      <c r="D72" s="113" t="s">
        <v>2189</v>
      </c>
      <c r="E72" s="97">
        <v>294</v>
      </c>
      <c r="F72" s="84" t="str">
        <f>VLOOKUP(E72,VIP!$A$2:$O11362,2,0)</f>
        <v>DRBR294</v>
      </c>
      <c r="G72" s="96" t="str">
        <f>VLOOKUP(E72,'LISTADO ATM'!$A$2:$B$896,2,0)</f>
        <v xml:space="preserve">ATM Plaza Zaglul San Pedro II </v>
      </c>
      <c r="H72" s="96" t="str">
        <f>VLOOKUP(E72,VIP!$A$2:$O16283,7,FALSE)</f>
        <v>Si</v>
      </c>
      <c r="I72" s="96" t="str">
        <f>VLOOKUP(E72,VIP!$A$2:$O8248,8,FALSE)</f>
        <v>Si</v>
      </c>
      <c r="J72" s="96" t="str">
        <f>VLOOKUP(E72,VIP!$A$2:$O8198,8,FALSE)</f>
        <v>Si</v>
      </c>
      <c r="K72" s="96" t="str">
        <f>VLOOKUP(E72,VIP!$A$2:$O11772,6,0)</f>
        <v>NO</v>
      </c>
      <c r="L72" s="102" t="s">
        <v>2506</v>
      </c>
      <c r="M72" s="116" t="s">
        <v>2513</v>
      </c>
      <c r="N72" s="129" t="s">
        <v>2479</v>
      </c>
      <c r="O72" s="126" t="s">
        <v>2481</v>
      </c>
      <c r="P72" s="116"/>
      <c r="Q72" s="130">
        <v>44240.446412037039</v>
      </c>
    </row>
    <row r="73" spans="1:17" ht="18" x14ac:dyDescent="0.25">
      <c r="A73" s="113" t="str">
        <f>VLOOKUP(E73,'LISTADO ATM'!$A$2:$C$897,3,0)</f>
        <v>DISTRITO NACIONAL</v>
      </c>
      <c r="B73" s="107">
        <v>335791241</v>
      </c>
      <c r="C73" s="99">
        <v>44239.732638888891</v>
      </c>
      <c r="D73" s="113" t="s">
        <v>2189</v>
      </c>
      <c r="E73" s="97">
        <v>493</v>
      </c>
      <c r="F73" s="84" t="str">
        <f>VLOOKUP(E73,VIP!$A$2:$O11367,2,0)</f>
        <v>DRBR493</v>
      </c>
      <c r="G73" s="96" t="str">
        <f>VLOOKUP(E73,'LISTADO ATM'!$A$2:$B$896,2,0)</f>
        <v xml:space="preserve">ATM Oficina Haina Occidental II </v>
      </c>
      <c r="H73" s="96" t="str">
        <f>VLOOKUP(E73,VIP!$A$2:$O16288,7,FALSE)</f>
        <v>Si</v>
      </c>
      <c r="I73" s="96" t="str">
        <f>VLOOKUP(E73,VIP!$A$2:$O8253,8,FALSE)</f>
        <v>Si</v>
      </c>
      <c r="J73" s="96" t="str">
        <f>VLOOKUP(E73,VIP!$A$2:$O8203,8,FALSE)</f>
        <v>Si</v>
      </c>
      <c r="K73" s="96" t="str">
        <f>VLOOKUP(E73,VIP!$A$2:$O11777,6,0)</f>
        <v>NO</v>
      </c>
      <c r="L73" s="102" t="s">
        <v>2462</v>
      </c>
      <c r="M73" s="101" t="s">
        <v>2471</v>
      </c>
      <c r="N73" s="129" t="s">
        <v>2492</v>
      </c>
      <c r="O73" s="126" t="s">
        <v>2481</v>
      </c>
      <c r="P73" s="116"/>
      <c r="Q73" s="101" t="s">
        <v>2462</v>
      </c>
    </row>
    <row r="74" spans="1:17" ht="18" x14ac:dyDescent="0.25">
      <c r="A74" s="113" t="str">
        <f>VLOOKUP(E74,'LISTADO ATM'!$A$2:$C$897,3,0)</f>
        <v>NORTE</v>
      </c>
      <c r="B74" s="107">
        <v>335791239</v>
      </c>
      <c r="C74" s="99">
        <v>44239.73028935185</v>
      </c>
      <c r="D74" s="113" t="s">
        <v>2190</v>
      </c>
      <c r="E74" s="97">
        <v>315</v>
      </c>
      <c r="F74" s="84" t="str">
        <f>VLOOKUP(E74,VIP!$A$2:$O11364,2,0)</f>
        <v>DRBR315</v>
      </c>
      <c r="G74" s="96" t="str">
        <f>VLOOKUP(E74,'LISTADO ATM'!$A$2:$B$896,2,0)</f>
        <v xml:space="preserve">ATM Oficina Estrella Sadalá </v>
      </c>
      <c r="H74" s="96" t="str">
        <f>VLOOKUP(E74,VIP!$A$2:$O16285,7,FALSE)</f>
        <v>Si</v>
      </c>
      <c r="I74" s="96" t="str">
        <f>VLOOKUP(E74,VIP!$A$2:$O8250,8,FALSE)</f>
        <v>Si</v>
      </c>
      <c r="J74" s="96" t="str">
        <f>VLOOKUP(E74,VIP!$A$2:$O8200,8,FALSE)</f>
        <v>Si</v>
      </c>
      <c r="K74" s="96" t="str">
        <f>VLOOKUP(E74,VIP!$A$2:$O11774,6,0)</f>
        <v>NO</v>
      </c>
      <c r="L74" s="102" t="s">
        <v>2462</v>
      </c>
      <c r="M74" s="116" t="s">
        <v>2513</v>
      </c>
      <c r="N74" s="131" t="s">
        <v>2531</v>
      </c>
      <c r="O74" s="126" t="s">
        <v>2499</v>
      </c>
      <c r="P74" s="116"/>
      <c r="Q74" s="130">
        <v>44240.446412037039</v>
      </c>
    </row>
    <row r="75" spans="1:17" ht="18" x14ac:dyDescent="0.25">
      <c r="A75" s="113" t="str">
        <f>VLOOKUP(E75,'LISTADO ATM'!$A$2:$C$897,3,0)</f>
        <v>NORTE</v>
      </c>
      <c r="B75" s="107">
        <v>335791238</v>
      </c>
      <c r="C75" s="99">
        <v>44239.72996527778</v>
      </c>
      <c r="D75" s="113" t="s">
        <v>2190</v>
      </c>
      <c r="E75" s="97">
        <v>496</v>
      </c>
      <c r="F75" s="84" t="str">
        <f>VLOOKUP(E75,VIP!$A$2:$O11365,2,0)</f>
        <v>DRBR496</v>
      </c>
      <c r="G75" s="96" t="str">
        <f>VLOOKUP(E75,'LISTADO ATM'!$A$2:$B$896,2,0)</f>
        <v xml:space="preserve">ATM Multicentro La Sirena Bonao </v>
      </c>
      <c r="H75" s="96" t="str">
        <f>VLOOKUP(E75,VIP!$A$2:$O16286,7,FALSE)</f>
        <v>Si</v>
      </c>
      <c r="I75" s="96" t="str">
        <f>VLOOKUP(E75,VIP!$A$2:$O8251,8,FALSE)</f>
        <v>Si</v>
      </c>
      <c r="J75" s="96" t="str">
        <f>VLOOKUP(E75,VIP!$A$2:$O8201,8,FALSE)</f>
        <v>Si</v>
      </c>
      <c r="K75" s="96" t="str">
        <f>VLOOKUP(E75,VIP!$A$2:$O11775,6,0)</f>
        <v>NO</v>
      </c>
      <c r="L75" s="102" t="s">
        <v>2462</v>
      </c>
      <c r="M75" s="116" t="s">
        <v>2513</v>
      </c>
      <c r="N75" s="131" t="s">
        <v>2531</v>
      </c>
      <c r="O75" s="126" t="s">
        <v>2499</v>
      </c>
      <c r="P75" s="116"/>
      <c r="Q75" s="130">
        <v>44240.446412037039</v>
      </c>
    </row>
    <row r="76" spans="1:17" ht="18" x14ac:dyDescent="0.25">
      <c r="A76" s="113" t="str">
        <f>VLOOKUP(E76,'LISTADO ATM'!$A$2:$C$897,3,0)</f>
        <v>DISTRITO NACIONAL</v>
      </c>
      <c r="B76" s="107">
        <v>335791237</v>
      </c>
      <c r="C76" s="99">
        <v>44239.729641203703</v>
      </c>
      <c r="D76" s="113" t="s">
        <v>2189</v>
      </c>
      <c r="E76" s="97">
        <v>525</v>
      </c>
      <c r="F76" s="84" t="str">
        <f>VLOOKUP(E76,VIP!$A$2:$O11366,2,0)</f>
        <v>DRBR525</v>
      </c>
      <c r="G76" s="96" t="str">
        <f>VLOOKUP(E76,'LISTADO ATM'!$A$2:$B$896,2,0)</f>
        <v>ATM S/M Bravo Las Americas</v>
      </c>
      <c r="H76" s="96" t="str">
        <f>VLOOKUP(E76,VIP!$A$2:$O16287,7,FALSE)</f>
        <v>Si</v>
      </c>
      <c r="I76" s="96" t="str">
        <f>VLOOKUP(E76,VIP!$A$2:$O8252,8,FALSE)</f>
        <v>Si</v>
      </c>
      <c r="J76" s="96" t="str">
        <f>VLOOKUP(E76,VIP!$A$2:$O8202,8,FALSE)</f>
        <v>Si</v>
      </c>
      <c r="K76" s="96" t="str">
        <f>VLOOKUP(E76,VIP!$A$2:$O11776,6,0)</f>
        <v>NO</v>
      </c>
      <c r="L76" s="102" t="s">
        <v>2462</v>
      </c>
      <c r="M76" s="116" t="s">
        <v>2513</v>
      </c>
      <c r="N76" s="129" t="s">
        <v>2492</v>
      </c>
      <c r="O76" s="126" t="s">
        <v>2481</v>
      </c>
      <c r="P76" s="116"/>
      <c r="Q76" s="130">
        <v>44240.606793981482</v>
      </c>
    </row>
    <row r="77" spans="1:17" ht="18" x14ac:dyDescent="0.25">
      <c r="A77" s="113" t="str">
        <f>VLOOKUP(E77,'LISTADO ATM'!$A$2:$C$897,3,0)</f>
        <v>DISTRITO NACIONAL</v>
      </c>
      <c r="B77" s="107">
        <v>335791235</v>
      </c>
      <c r="C77" s="99">
        <v>44239.72929398148</v>
      </c>
      <c r="D77" s="113" t="s">
        <v>2189</v>
      </c>
      <c r="E77" s="97">
        <v>931</v>
      </c>
      <c r="F77" s="84" t="str">
        <f>VLOOKUP(E77,VIP!$A$2:$O11367,2,0)</f>
        <v>DRBR24N</v>
      </c>
      <c r="G77" s="96" t="str">
        <f>VLOOKUP(E77,'LISTADO ATM'!$A$2:$B$896,2,0)</f>
        <v xml:space="preserve">ATM Autobanco Luperón I </v>
      </c>
      <c r="H77" s="96" t="str">
        <f>VLOOKUP(E77,VIP!$A$2:$O16288,7,FALSE)</f>
        <v>Si</v>
      </c>
      <c r="I77" s="96" t="str">
        <f>VLOOKUP(E77,VIP!$A$2:$O8253,8,FALSE)</f>
        <v>Si</v>
      </c>
      <c r="J77" s="96" t="str">
        <f>VLOOKUP(E77,VIP!$A$2:$O8203,8,FALSE)</f>
        <v>Si</v>
      </c>
      <c r="K77" s="96" t="str">
        <f>VLOOKUP(E77,VIP!$A$2:$O11777,6,0)</f>
        <v>NO</v>
      </c>
      <c r="L77" s="102" t="s">
        <v>2462</v>
      </c>
      <c r="M77" s="116" t="s">
        <v>2513</v>
      </c>
      <c r="N77" s="129" t="s">
        <v>2492</v>
      </c>
      <c r="O77" s="126" t="s">
        <v>2481</v>
      </c>
      <c r="P77" s="116"/>
      <c r="Q77" s="130">
        <v>44240.606793981482</v>
      </c>
    </row>
    <row r="78" spans="1:17" ht="18" x14ac:dyDescent="0.25">
      <c r="A78" s="113" t="str">
        <f>VLOOKUP(E78,'LISTADO ATM'!$A$2:$C$897,3,0)</f>
        <v>DISTRITO NACIONAL</v>
      </c>
      <c r="B78" s="107">
        <v>335791231</v>
      </c>
      <c r="C78" s="99">
        <v>44239.725740740738</v>
      </c>
      <c r="D78" s="113" t="s">
        <v>2189</v>
      </c>
      <c r="E78" s="97">
        <v>623</v>
      </c>
      <c r="F78" s="84" t="str">
        <f>VLOOKUP(E78,VIP!$A$2:$O11368,2,0)</f>
        <v>DRBR623</v>
      </c>
      <c r="G78" s="96" t="str">
        <f>VLOOKUP(E78,'LISTADO ATM'!$A$2:$B$896,2,0)</f>
        <v xml:space="preserve">ATM Operaciones Especiales (Manoguayabo) </v>
      </c>
      <c r="H78" s="96" t="str">
        <f>VLOOKUP(E78,VIP!$A$2:$O16289,7,FALSE)</f>
        <v>Si</v>
      </c>
      <c r="I78" s="96" t="str">
        <f>VLOOKUP(E78,VIP!$A$2:$O8254,8,FALSE)</f>
        <v>Si</v>
      </c>
      <c r="J78" s="96" t="str">
        <f>VLOOKUP(E78,VIP!$A$2:$O8204,8,FALSE)</f>
        <v>Si</v>
      </c>
      <c r="K78" s="96" t="str">
        <f>VLOOKUP(E78,VIP!$A$2:$O11778,6,0)</f>
        <v>No</v>
      </c>
      <c r="L78" s="102" t="s">
        <v>2228</v>
      </c>
      <c r="M78" s="116" t="s">
        <v>2513</v>
      </c>
      <c r="N78" s="129" t="s">
        <v>2492</v>
      </c>
      <c r="O78" s="126" t="s">
        <v>2481</v>
      </c>
      <c r="P78" s="116"/>
      <c r="Q78" s="130">
        <v>44240.606793981482</v>
      </c>
    </row>
    <row r="79" spans="1:17" ht="18" x14ac:dyDescent="0.25">
      <c r="A79" s="113" t="str">
        <f>VLOOKUP(E79,'LISTADO ATM'!$A$2:$C$897,3,0)</f>
        <v>DISTRITO NACIONAL</v>
      </c>
      <c r="B79" s="107">
        <v>335791230</v>
      </c>
      <c r="C79" s="99">
        <v>44239.725370370368</v>
      </c>
      <c r="D79" s="113" t="s">
        <v>2189</v>
      </c>
      <c r="E79" s="97">
        <v>596</v>
      </c>
      <c r="F79" s="84" t="str">
        <f>VLOOKUP(E79,VIP!$A$2:$O11369,2,0)</f>
        <v>DRBR274</v>
      </c>
      <c r="G79" s="96" t="str">
        <f>VLOOKUP(E79,'LISTADO ATM'!$A$2:$B$896,2,0)</f>
        <v xml:space="preserve">ATM Autobanco Malecón Center </v>
      </c>
      <c r="H79" s="96" t="str">
        <f>VLOOKUP(E79,VIP!$A$2:$O16290,7,FALSE)</f>
        <v>Si</v>
      </c>
      <c r="I79" s="96" t="str">
        <f>VLOOKUP(E79,VIP!$A$2:$O8255,8,FALSE)</f>
        <v>Si</v>
      </c>
      <c r="J79" s="96" t="str">
        <f>VLOOKUP(E79,VIP!$A$2:$O8205,8,FALSE)</f>
        <v>Si</v>
      </c>
      <c r="K79" s="96" t="str">
        <f>VLOOKUP(E79,VIP!$A$2:$O11779,6,0)</f>
        <v>NO</v>
      </c>
      <c r="L79" s="102" t="s">
        <v>2228</v>
      </c>
      <c r="M79" s="116" t="s">
        <v>2513</v>
      </c>
      <c r="N79" s="129" t="s">
        <v>2492</v>
      </c>
      <c r="O79" s="126" t="s">
        <v>2481</v>
      </c>
      <c r="P79" s="116"/>
      <c r="Q79" s="130">
        <v>44240.606793981482</v>
      </c>
    </row>
    <row r="80" spans="1:17" ht="18" x14ac:dyDescent="0.25">
      <c r="A80" s="113" t="str">
        <f>VLOOKUP(E80,'LISTADO ATM'!$A$2:$C$897,3,0)</f>
        <v>DISTRITO NACIONAL</v>
      </c>
      <c r="B80" s="107">
        <v>335791229</v>
      </c>
      <c r="C80" s="99">
        <v>44239.72451388889</v>
      </c>
      <c r="D80" s="113" t="s">
        <v>2189</v>
      </c>
      <c r="E80" s="97">
        <v>39</v>
      </c>
      <c r="F80" s="84" t="str">
        <f>VLOOKUP(E80,VIP!$A$2:$O11370,2,0)</f>
        <v>DRBR039</v>
      </c>
      <c r="G80" s="96" t="str">
        <f>VLOOKUP(E80,'LISTADO ATM'!$A$2:$B$896,2,0)</f>
        <v xml:space="preserve">ATM Oficina Ovando </v>
      </c>
      <c r="H80" s="96" t="str">
        <f>VLOOKUP(E80,VIP!$A$2:$O16291,7,FALSE)</f>
        <v>Si</v>
      </c>
      <c r="I80" s="96" t="str">
        <f>VLOOKUP(E80,VIP!$A$2:$O8256,8,FALSE)</f>
        <v>No</v>
      </c>
      <c r="J80" s="96" t="str">
        <f>VLOOKUP(E80,VIP!$A$2:$O8206,8,FALSE)</f>
        <v>No</v>
      </c>
      <c r="K80" s="96" t="str">
        <f>VLOOKUP(E80,VIP!$A$2:$O11780,6,0)</f>
        <v>NO</v>
      </c>
      <c r="L80" s="102" t="s">
        <v>2228</v>
      </c>
      <c r="M80" s="116" t="s">
        <v>2513</v>
      </c>
      <c r="N80" s="129" t="s">
        <v>2492</v>
      </c>
      <c r="O80" s="126" t="s">
        <v>2481</v>
      </c>
      <c r="P80" s="116"/>
      <c r="Q80" s="130">
        <v>44240.606793981482</v>
      </c>
    </row>
    <row r="81" spans="1:17" ht="18" x14ac:dyDescent="0.25">
      <c r="A81" s="113" t="str">
        <f>VLOOKUP(E81,'LISTADO ATM'!$A$2:$C$897,3,0)</f>
        <v>ESTE</v>
      </c>
      <c r="B81" s="107">
        <v>335791226</v>
      </c>
      <c r="C81" s="99">
        <v>44239.723807870374</v>
      </c>
      <c r="D81" s="113" t="s">
        <v>2189</v>
      </c>
      <c r="E81" s="97">
        <v>513</v>
      </c>
      <c r="F81" s="84" t="str">
        <f>VLOOKUP(E81,VIP!$A$2:$O11371,2,0)</f>
        <v>DRBR513</v>
      </c>
      <c r="G81" s="96" t="str">
        <f>VLOOKUP(E81,'LISTADO ATM'!$A$2:$B$896,2,0)</f>
        <v xml:space="preserve">ATM UNP Lagunas de Nisibón </v>
      </c>
      <c r="H81" s="96" t="str">
        <f>VLOOKUP(E81,VIP!$A$2:$O16292,7,FALSE)</f>
        <v>Si</v>
      </c>
      <c r="I81" s="96" t="str">
        <f>VLOOKUP(E81,VIP!$A$2:$O8257,8,FALSE)</f>
        <v>Si</v>
      </c>
      <c r="J81" s="96" t="str">
        <f>VLOOKUP(E81,VIP!$A$2:$O8207,8,FALSE)</f>
        <v>Si</v>
      </c>
      <c r="K81" s="96" t="str">
        <f>VLOOKUP(E81,VIP!$A$2:$O11781,6,0)</f>
        <v>NO</v>
      </c>
      <c r="L81" s="102" t="s">
        <v>2228</v>
      </c>
      <c r="M81" s="116" t="s">
        <v>2513</v>
      </c>
      <c r="N81" s="129" t="s">
        <v>2492</v>
      </c>
      <c r="O81" s="126" t="s">
        <v>2481</v>
      </c>
      <c r="P81" s="116"/>
      <c r="Q81" s="130">
        <v>44240.446412037039</v>
      </c>
    </row>
    <row r="82" spans="1:17" ht="18" x14ac:dyDescent="0.25">
      <c r="A82" s="113" t="str">
        <f>VLOOKUP(E82,'LISTADO ATM'!$A$2:$C$897,3,0)</f>
        <v>DISTRITO NACIONAL</v>
      </c>
      <c r="B82" s="107">
        <v>335791223</v>
      </c>
      <c r="C82" s="99">
        <v>44239.723252314812</v>
      </c>
      <c r="D82" s="113" t="s">
        <v>2189</v>
      </c>
      <c r="E82" s="97">
        <v>490</v>
      </c>
      <c r="F82" s="84" t="str">
        <f>VLOOKUP(E82,VIP!$A$2:$O11372,2,0)</f>
        <v>DRBR490</v>
      </c>
      <c r="G82" s="96" t="str">
        <f>VLOOKUP(E82,'LISTADO ATM'!$A$2:$B$896,2,0)</f>
        <v xml:space="preserve">ATM Hospital Ney Arias Lora </v>
      </c>
      <c r="H82" s="96" t="str">
        <f>VLOOKUP(E82,VIP!$A$2:$O16293,7,FALSE)</f>
        <v>Si</v>
      </c>
      <c r="I82" s="96" t="str">
        <f>VLOOKUP(E82,VIP!$A$2:$O8258,8,FALSE)</f>
        <v>Si</v>
      </c>
      <c r="J82" s="96" t="str">
        <f>VLOOKUP(E82,VIP!$A$2:$O8208,8,FALSE)</f>
        <v>Si</v>
      </c>
      <c r="K82" s="96" t="str">
        <f>VLOOKUP(E82,VIP!$A$2:$O11782,6,0)</f>
        <v>NO</v>
      </c>
      <c r="L82" s="102" t="s">
        <v>2228</v>
      </c>
      <c r="M82" s="116" t="s">
        <v>2513</v>
      </c>
      <c r="N82" s="129" t="s">
        <v>2492</v>
      </c>
      <c r="O82" s="126" t="s">
        <v>2481</v>
      </c>
      <c r="P82" s="116"/>
      <c r="Q82" s="130">
        <v>44240.446412037039</v>
      </c>
    </row>
    <row r="83" spans="1:17" ht="18" x14ac:dyDescent="0.25">
      <c r="A83" s="113" t="str">
        <f>VLOOKUP(E83,'LISTADO ATM'!$A$2:$C$897,3,0)</f>
        <v>NORTE</v>
      </c>
      <c r="B83" s="107">
        <v>335791221</v>
      </c>
      <c r="C83" s="99">
        <v>44239.722719907404</v>
      </c>
      <c r="D83" s="113" t="s">
        <v>2190</v>
      </c>
      <c r="E83" s="97">
        <v>261</v>
      </c>
      <c r="F83" s="84" t="str">
        <f>VLOOKUP(E83,VIP!$A$2:$O11373,2,0)</f>
        <v>DRBR261</v>
      </c>
      <c r="G83" s="96" t="str">
        <f>VLOOKUP(E83,'LISTADO ATM'!$A$2:$B$896,2,0)</f>
        <v xml:space="preserve">ATM UNP Aeropuerto Cibao (Santiago) </v>
      </c>
      <c r="H83" s="96" t="str">
        <f>VLOOKUP(E83,VIP!$A$2:$O16294,7,FALSE)</f>
        <v>Si</v>
      </c>
      <c r="I83" s="96" t="str">
        <f>VLOOKUP(E83,VIP!$A$2:$O8259,8,FALSE)</f>
        <v>Si</v>
      </c>
      <c r="J83" s="96" t="str">
        <f>VLOOKUP(E83,VIP!$A$2:$O8209,8,FALSE)</f>
        <v>Si</v>
      </c>
      <c r="K83" s="96" t="str">
        <f>VLOOKUP(E83,VIP!$A$2:$O11783,6,0)</f>
        <v>NO</v>
      </c>
      <c r="L83" s="102" t="s">
        <v>2228</v>
      </c>
      <c r="M83" s="116" t="s">
        <v>2513</v>
      </c>
      <c r="N83" s="131" t="s">
        <v>2531</v>
      </c>
      <c r="O83" s="126" t="s">
        <v>2499</v>
      </c>
      <c r="P83" s="116"/>
      <c r="Q83" s="130">
        <v>44240.606793981482</v>
      </c>
    </row>
    <row r="84" spans="1:17" ht="18" x14ac:dyDescent="0.25">
      <c r="A84" s="113" t="str">
        <f>VLOOKUP(E84,'LISTADO ATM'!$A$2:$C$897,3,0)</f>
        <v>DISTRITO NACIONAL</v>
      </c>
      <c r="B84" s="107">
        <v>335791216</v>
      </c>
      <c r="C84" s="99">
        <v>44239.719224537039</v>
      </c>
      <c r="D84" s="113" t="s">
        <v>2189</v>
      </c>
      <c r="E84" s="97">
        <v>485</v>
      </c>
      <c r="F84" s="84" t="str">
        <f>VLOOKUP(E84,VIP!$A$2:$O11374,2,0)</f>
        <v>DRBR485</v>
      </c>
      <c r="G84" s="96" t="str">
        <f>VLOOKUP(E84,'LISTADO ATM'!$A$2:$B$896,2,0)</f>
        <v xml:space="preserve">ATM CEDIMAT </v>
      </c>
      <c r="H84" s="96" t="str">
        <f>VLOOKUP(E84,VIP!$A$2:$O16295,7,FALSE)</f>
        <v>Si</v>
      </c>
      <c r="I84" s="96" t="str">
        <f>VLOOKUP(E84,VIP!$A$2:$O8260,8,FALSE)</f>
        <v>Si</v>
      </c>
      <c r="J84" s="96" t="str">
        <f>VLOOKUP(E84,VIP!$A$2:$O8210,8,FALSE)</f>
        <v>Si</v>
      </c>
      <c r="K84" s="96" t="str">
        <f>VLOOKUP(E84,VIP!$A$2:$O11784,6,0)</f>
        <v>NO</v>
      </c>
      <c r="L84" s="102" t="s">
        <v>2228</v>
      </c>
      <c r="M84" s="116" t="s">
        <v>2513</v>
      </c>
      <c r="N84" s="129" t="s">
        <v>2492</v>
      </c>
      <c r="O84" s="126" t="s">
        <v>2481</v>
      </c>
      <c r="P84" s="116"/>
      <c r="Q84" s="130">
        <v>44240.446412037039</v>
      </c>
    </row>
    <row r="85" spans="1:17" ht="18" x14ac:dyDescent="0.25">
      <c r="A85" s="113" t="str">
        <f>VLOOKUP(E85,'LISTADO ATM'!$A$2:$C$897,3,0)</f>
        <v>NORTE</v>
      </c>
      <c r="B85" s="107">
        <v>335791194</v>
      </c>
      <c r="C85" s="99">
        <v>44239.705127314817</v>
      </c>
      <c r="D85" s="113" t="s">
        <v>2190</v>
      </c>
      <c r="E85" s="97">
        <v>809</v>
      </c>
      <c r="F85" s="84" t="str">
        <f>VLOOKUP(E85,VIP!$A$2:$O11375,2,0)</f>
        <v>DRBR809</v>
      </c>
      <c r="G85" s="96" t="str">
        <f>VLOOKUP(E85,'LISTADO ATM'!$A$2:$B$896,2,0)</f>
        <v>ATM Yoma (Cotuí)</v>
      </c>
      <c r="H85" s="96" t="str">
        <f>VLOOKUP(E85,VIP!$A$2:$O16296,7,FALSE)</f>
        <v>Si</v>
      </c>
      <c r="I85" s="96" t="str">
        <f>VLOOKUP(E85,VIP!$A$2:$O8261,8,FALSE)</f>
        <v>Si</v>
      </c>
      <c r="J85" s="96" t="str">
        <f>VLOOKUP(E85,VIP!$A$2:$O8211,8,FALSE)</f>
        <v>Si</v>
      </c>
      <c r="K85" s="96" t="str">
        <f>VLOOKUP(E85,VIP!$A$2:$O11785,6,0)</f>
        <v>NO</v>
      </c>
      <c r="L85" s="102" t="s">
        <v>2228</v>
      </c>
      <c r="M85" s="116" t="s">
        <v>2513</v>
      </c>
      <c r="N85" s="131" t="s">
        <v>2531</v>
      </c>
      <c r="O85" s="126" t="s">
        <v>2503</v>
      </c>
      <c r="P85" s="116"/>
      <c r="Q85" s="130">
        <v>44240.446412037039</v>
      </c>
    </row>
    <row r="86" spans="1:17" ht="18" x14ac:dyDescent="0.25">
      <c r="A86" s="113" t="str">
        <f>VLOOKUP(E86,'LISTADO ATM'!$A$2:$C$897,3,0)</f>
        <v>ESTE</v>
      </c>
      <c r="B86" s="107">
        <v>335791192</v>
      </c>
      <c r="C86" s="99">
        <v>44239.704236111109</v>
      </c>
      <c r="D86" s="113" t="s">
        <v>2189</v>
      </c>
      <c r="E86" s="97">
        <v>111</v>
      </c>
      <c r="F86" s="84" t="str">
        <f>VLOOKUP(E86,VIP!$A$2:$O11376,2,0)</f>
        <v>DRBR111</v>
      </c>
      <c r="G86" s="96" t="str">
        <f>VLOOKUP(E86,'LISTADO ATM'!$A$2:$B$896,2,0)</f>
        <v xml:space="preserve">ATM Oficina San Pedro </v>
      </c>
      <c r="H86" s="96" t="str">
        <f>VLOOKUP(E86,VIP!$A$2:$O16297,7,FALSE)</f>
        <v>Si</v>
      </c>
      <c r="I86" s="96" t="str">
        <f>VLOOKUP(E86,VIP!$A$2:$O8262,8,FALSE)</f>
        <v>Si</v>
      </c>
      <c r="J86" s="96" t="str">
        <f>VLOOKUP(E86,VIP!$A$2:$O8212,8,FALSE)</f>
        <v>Si</v>
      </c>
      <c r="K86" s="96" t="str">
        <f>VLOOKUP(E86,VIP!$A$2:$O11786,6,0)</f>
        <v>SI</v>
      </c>
      <c r="L86" s="102" t="s">
        <v>2228</v>
      </c>
      <c r="M86" s="101" t="s">
        <v>2471</v>
      </c>
      <c r="N86" s="129" t="s">
        <v>2492</v>
      </c>
      <c r="O86" s="126" t="s">
        <v>2481</v>
      </c>
      <c r="P86" s="116"/>
      <c r="Q86" s="101" t="s">
        <v>2228</v>
      </c>
    </row>
    <row r="87" spans="1:17" ht="18" x14ac:dyDescent="0.25">
      <c r="A87" s="113" t="str">
        <f>VLOOKUP(E87,'LISTADO ATM'!$A$2:$C$897,3,0)</f>
        <v>DISTRITO NACIONAL</v>
      </c>
      <c r="B87" s="107">
        <v>335791188</v>
      </c>
      <c r="C87" s="99">
        <v>44239.703287037039</v>
      </c>
      <c r="D87" s="113" t="s">
        <v>2189</v>
      </c>
      <c r="E87" s="97">
        <v>160</v>
      </c>
      <c r="F87" s="84" t="str">
        <f>VLOOKUP(E87,VIP!$A$2:$O11377,2,0)</f>
        <v>DRBR160</v>
      </c>
      <c r="G87" s="96" t="str">
        <f>VLOOKUP(E87,'LISTADO ATM'!$A$2:$B$896,2,0)</f>
        <v xml:space="preserve">ATM Oficina Herrera </v>
      </c>
      <c r="H87" s="96" t="str">
        <f>VLOOKUP(E87,VIP!$A$2:$O16298,7,FALSE)</f>
        <v>Si</v>
      </c>
      <c r="I87" s="96" t="str">
        <f>VLOOKUP(E87,VIP!$A$2:$O8263,8,FALSE)</f>
        <v>Si</v>
      </c>
      <c r="J87" s="96" t="str">
        <f>VLOOKUP(E87,VIP!$A$2:$O8213,8,FALSE)</f>
        <v>Si</v>
      </c>
      <c r="K87" s="96" t="str">
        <f>VLOOKUP(E87,VIP!$A$2:$O11787,6,0)</f>
        <v>NO</v>
      </c>
      <c r="L87" s="102" t="s">
        <v>2228</v>
      </c>
      <c r="M87" s="116" t="s">
        <v>2513</v>
      </c>
      <c r="N87" s="129" t="s">
        <v>2492</v>
      </c>
      <c r="O87" s="126" t="s">
        <v>2481</v>
      </c>
      <c r="P87" s="116"/>
      <c r="Q87" s="130">
        <v>44240.446412037039</v>
      </c>
    </row>
    <row r="88" spans="1:17" ht="18" x14ac:dyDescent="0.25">
      <c r="A88" s="113" t="str">
        <f>VLOOKUP(E88,'LISTADO ATM'!$A$2:$C$897,3,0)</f>
        <v>SUR</v>
      </c>
      <c r="B88" s="107">
        <v>335791184</v>
      </c>
      <c r="C88" s="99">
        <v>44239.702280092592</v>
      </c>
      <c r="D88" s="113" t="s">
        <v>2490</v>
      </c>
      <c r="E88" s="97">
        <v>870</v>
      </c>
      <c r="F88" s="84" t="str">
        <f>VLOOKUP(E88,VIP!$A$2:$O11378,2,0)</f>
        <v>DRBR870</v>
      </c>
      <c r="G88" s="96" t="str">
        <f>VLOOKUP(E88,'LISTADO ATM'!$A$2:$B$896,2,0)</f>
        <v xml:space="preserve">ATM Willbes Dominicana (Barahona) </v>
      </c>
      <c r="H88" s="96" t="str">
        <f>VLOOKUP(E88,VIP!$A$2:$O16299,7,FALSE)</f>
        <v>Si</v>
      </c>
      <c r="I88" s="96" t="str">
        <f>VLOOKUP(E88,VIP!$A$2:$O8264,8,FALSE)</f>
        <v>Si</v>
      </c>
      <c r="J88" s="96" t="str">
        <f>VLOOKUP(E88,VIP!$A$2:$O8214,8,FALSE)</f>
        <v>Si</v>
      </c>
      <c r="K88" s="96" t="str">
        <f>VLOOKUP(E88,VIP!$A$2:$O11788,6,0)</f>
        <v>NO</v>
      </c>
      <c r="L88" s="102" t="s">
        <v>2464</v>
      </c>
      <c r="M88" s="116" t="s">
        <v>2513</v>
      </c>
      <c r="N88" s="129" t="s">
        <v>2479</v>
      </c>
      <c r="O88" s="126" t="s">
        <v>2495</v>
      </c>
      <c r="P88" s="116"/>
      <c r="Q88" s="130">
        <v>44240.446412037039</v>
      </c>
    </row>
    <row r="89" spans="1:17" ht="18" x14ac:dyDescent="0.25">
      <c r="A89" s="113" t="str">
        <f>VLOOKUP(E89,'LISTADO ATM'!$A$2:$C$897,3,0)</f>
        <v>NORTE</v>
      </c>
      <c r="B89" s="107">
        <v>335791179</v>
      </c>
      <c r="C89" s="99">
        <v>44239.700648148151</v>
      </c>
      <c r="D89" s="113" t="s">
        <v>2190</v>
      </c>
      <c r="E89" s="97">
        <v>763</v>
      </c>
      <c r="F89" s="84" t="str">
        <f>VLOOKUP(E89,VIP!$A$2:$O11380,2,0)</f>
        <v>DRBR439</v>
      </c>
      <c r="G89" s="96" t="str">
        <f>VLOOKUP(E89,'LISTADO ATM'!$A$2:$B$896,2,0)</f>
        <v xml:space="preserve">ATM UNP Montellano </v>
      </c>
      <c r="H89" s="96" t="str">
        <f>VLOOKUP(E89,VIP!$A$2:$O16301,7,FALSE)</f>
        <v>Si</v>
      </c>
      <c r="I89" s="96" t="str">
        <f>VLOOKUP(E89,VIP!$A$2:$O8266,8,FALSE)</f>
        <v>Si</v>
      </c>
      <c r="J89" s="96" t="str">
        <f>VLOOKUP(E89,VIP!$A$2:$O8216,8,FALSE)</f>
        <v>Si</v>
      </c>
      <c r="K89" s="96" t="str">
        <f>VLOOKUP(E89,VIP!$A$2:$O11790,6,0)</f>
        <v>NO</v>
      </c>
      <c r="L89" s="102" t="s">
        <v>2228</v>
      </c>
      <c r="M89" s="116" t="s">
        <v>2513</v>
      </c>
      <c r="N89" s="131" t="s">
        <v>2531</v>
      </c>
      <c r="O89" s="126" t="s">
        <v>2503</v>
      </c>
      <c r="P89" s="116"/>
      <c r="Q89" s="130">
        <v>44240.446412037039</v>
      </c>
    </row>
    <row r="90" spans="1:17" ht="18" x14ac:dyDescent="0.25">
      <c r="A90" s="113" t="str">
        <f>VLOOKUP(E90,'LISTADO ATM'!$A$2:$C$897,3,0)</f>
        <v>DISTRITO NACIONAL</v>
      </c>
      <c r="B90" s="107">
        <v>335791175</v>
      </c>
      <c r="C90" s="99">
        <v>44239.699340277781</v>
      </c>
      <c r="D90" s="113" t="s">
        <v>2189</v>
      </c>
      <c r="E90" s="97">
        <v>488</v>
      </c>
      <c r="F90" s="84" t="str">
        <f>VLOOKUP(E90,VIP!$A$2:$O11381,2,0)</f>
        <v>DRBR488</v>
      </c>
      <c r="G90" s="96" t="str">
        <f>VLOOKUP(E90,'LISTADO ATM'!$A$2:$B$896,2,0)</f>
        <v xml:space="preserve">ATM Aeropuerto El Higuero </v>
      </c>
      <c r="H90" s="96" t="str">
        <f>VLOOKUP(E90,VIP!$A$2:$O16302,7,FALSE)</f>
        <v>Si</v>
      </c>
      <c r="I90" s="96" t="str">
        <f>VLOOKUP(E90,VIP!$A$2:$O8267,8,FALSE)</f>
        <v>Si</v>
      </c>
      <c r="J90" s="96" t="str">
        <f>VLOOKUP(E90,VIP!$A$2:$O8217,8,FALSE)</f>
        <v>Si</v>
      </c>
      <c r="K90" s="96" t="str">
        <f>VLOOKUP(E90,VIP!$A$2:$O11791,6,0)</f>
        <v>NO</v>
      </c>
      <c r="L90" s="102" t="s">
        <v>2254</v>
      </c>
      <c r="M90" s="116" t="s">
        <v>2513</v>
      </c>
      <c r="N90" s="129" t="s">
        <v>2492</v>
      </c>
      <c r="O90" s="126" t="s">
        <v>2481</v>
      </c>
      <c r="P90" s="116"/>
      <c r="Q90" s="130">
        <v>44240.606793981482</v>
      </c>
    </row>
    <row r="91" spans="1:17" ht="18" x14ac:dyDescent="0.25">
      <c r="A91" s="113" t="str">
        <f>VLOOKUP(E91,'LISTADO ATM'!$A$2:$C$897,3,0)</f>
        <v>DISTRITO NACIONAL</v>
      </c>
      <c r="B91" s="107">
        <v>335791169</v>
      </c>
      <c r="C91" s="99">
        <v>44239.69730324074</v>
      </c>
      <c r="D91" s="113" t="s">
        <v>2189</v>
      </c>
      <c r="E91" s="97">
        <v>390</v>
      </c>
      <c r="F91" s="84" t="str">
        <f>VLOOKUP(E91,VIP!$A$2:$O11382,2,0)</f>
        <v>DRBR390</v>
      </c>
      <c r="G91" s="96" t="str">
        <f>VLOOKUP(E91,'LISTADO ATM'!$A$2:$B$896,2,0)</f>
        <v xml:space="preserve">ATM Oficina Boca Chica II </v>
      </c>
      <c r="H91" s="96" t="str">
        <f>VLOOKUP(E91,VIP!$A$2:$O16303,7,FALSE)</f>
        <v>Si</v>
      </c>
      <c r="I91" s="96" t="str">
        <f>VLOOKUP(E91,VIP!$A$2:$O8268,8,FALSE)</f>
        <v>Si</v>
      </c>
      <c r="J91" s="96" t="str">
        <f>VLOOKUP(E91,VIP!$A$2:$O8218,8,FALSE)</f>
        <v>Si</v>
      </c>
      <c r="K91" s="96" t="str">
        <f>VLOOKUP(E91,VIP!$A$2:$O11792,6,0)</f>
        <v>NO</v>
      </c>
      <c r="L91" s="102" t="s">
        <v>2435</v>
      </c>
      <c r="M91" s="116" t="s">
        <v>2513</v>
      </c>
      <c r="N91" s="129" t="s">
        <v>2492</v>
      </c>
      <c r="O91" s="126" t="s">
        <v>2481</v>
      </c>
      <c r="P91" s="116"/>
      <c r="Q91" s="130">
        <v>44240.446412037039</v>
      </c>
    </row>
    <row r="92" spans="1:17" ht="18" x14ac:dyDescent="0.25">
      <c r="A92" s="113" t="str">
        <f>VLOOKUP(E92,'LISTADO ATM'!$A$2:$C$897,3,0)</f>
        <v>NORTE</v>
      </c>
      <c r="B92" s="107">
        <v>335791163</v>
      </c>
      <c r="C92" s="99">
        <v>44239.696064814816</v>
      </c>
      <c r="D92" s="113" t="s">
        <v>2190</v>
      </c>
      <c r="E92" s="97">
        <v>333</v>
      </c>
      <c r="F92" s="84" t="str">
        <f>VLOOKUP(E92,VIP!$A$2:$O11383,2,0)</f>
        <v>DRBR333</v>
      </c>
      <c r="G92" s="96" t="str">
        <f>VLOOKUP(E92,'LISTADO ATM'!$A$2:$B$896,2,0)</f>
        <v>ATM Oficina Turey Maimón</v>
      </c>
      <c r="H92" s="96" t="str">
        <f>VLOOKUP(E92,VIP!$A$2:$O16304,7,FALSE)</f>
        <v>Si</v>
      </c>
      <c r="I92" s="96" t="str">
        <f>VLOOKUP(E92,VIP!$A$2:$O8269,8,FALSE)</f>
        <v>Si</v>
      </c>
      <c r="J92" s="96" t="str">
        <f>VLOOKUP(E92,VIP!$A$2:$O8219,8,FALSE)</f>
        <v>Si</v>
      </c>
      <c r="K92" s="96" t="str">
        <f>VLOOKUP(E92,VIP!$A$2:$O11793,6,0)</f>
        <v>NO</v>
      </c>
      <c r="L92" s="102" t="s">
        <v>2435</v>
      </c>
      <c r="M92" s="116" t="s">
        <v>2513</v>
      </c>
      <c r="N92" s="129" t="s">
        <v>2479</v>
      </c>
      <c r="O92" s="126" t="s">
        <v>2503</v>
      </c>
      <c r="P92" s="116"/>
      <c r="Q92" s="130">
        <v>44240.606793981482</v>
      </c>
    </row>
    <row r="93" spans="1:17" ht="18" x14ac:dyDescent="0.25">
      <c r="A93" s="113" t="str">
        <f>VLOOKUP(E93,'LISTADO ATM'!$A$2:$C$897,3,0)</f>
        <v>DISTRITO NACIONAL</v>
      </c>
      <c r="B93" s="107">
        <v>335791136</v>
      </c>
      <c r="C93" s="99">
        <v>44239.68582175926</v>
      </c>
      <c r="D93" s="113" t="s">
        <v>2475</v>
      </c>
      <c r="E93" s="97">
        <v>212</v>
      </c>
      <c r="F93" s="84" t="str">
        <f>VLOOKUP(E93,VIP!$A$2:$O11384,2,0)</f>
        <v>DRBR212</v>
      </c>
      <c r="G93" s="96" t="str">
        <f>VLOOKUP(E93,'LISTADO ATM'!$A$2:$B$896,2,0)</f>
        <v>ATM Universidad Nacional Evangélica (Santo Domingo)</v>
      </c>
      <c r="H93" s="96" t="str">
        <f>VLOOKUP(E93,VIP!$A$2:$O16305,7,FALSE)</f>
        <v>Si</v>
      </c>
      <c r="I93" s="96" t="str">
        <f>VLOOKUP(E93,VIP!$A$2:$O8270,8,FALSE)</f>
        <v>No</v>
      </c>
      <c r="J93" s="96" t="str">
        <f>VLOOKUP(E93,VIP!$A$2:$O8220,8,FALSE)</f>
        <v>No</v>
      </c>
      <c r="K93" s="96" t="str">
        <f>VLOOKUP(E93,VIP!$A$2:$O11794,6,0)</f>
        <v>NO</v>
      </c>
      <c r="L93" s="102" t="s">
        <v>2430</v>
      </c>
      <c r="M93" s="116" t="s">
        <v>2513</v>
      </c>
      <c r="N93" s="129" t="s">
        <v>2479</v>
      </c>
      <c r="O93" s="126" t="s">
        <v>2480</v>
      </c>
      <c r="P93" s="116"/>
      <c r="Q93" s="130">
        <v>44240.606793981482</v>
      </c>
    </row>
    <row r="94" spans="1:17" ht="18" x14ac:dyDescent="0.25">
      <c r="A94" s="113" t="str">
        <f>VLOOKUP(E94,'LISTADO ATM'!$A$2:$C$897,3,0)</f>
        <v>DISTRITO NACIONAL</v>
      </c>
      <c r="B94" s="107">
        <v>335791049</v>
      </c>
      <c r="C94" s="99">
        <v>44239.658530092594</v>
      </c>
      <c r="D94" s="113" t="s">
        <v>2189</v>
      </c>
      <c r="E94" s="97">
        <v>153</v>
      </c>
      <c r="F94" s="84" t="str">
        <f>VLOOKUP(E94,VIP!$A$2:$O11381,2,0)</f>
        <v>DRBR153</v>
      </c>
      <c r="G94" s="96" t="str">
        <f>VLOOKUP(E94,'LISTADO ATM'!$A$2:$B$896,2,0)</f>
        <v xml:space="preserve">ATM Rehabilitación </v>
      </c>
      <c r="H94" s="96" t="str">
        <f>VLOOKUP(E94,VIP!$A$2:$O16302,7,FALSE)</f>
        <v>No</v>
      </c>
      <c r="I94" s="96" t="str">
        <f>VLOOKUP(E94,VIP!$A$2:$O8267,8,FALSE)</f>
        <v>No</v>
      </c>
      <c r="J94" s="96" t="str">
        <f>VLOOKUP(E94,VIP!$A$2:$O8217,8,FALSE)</f>
        <v>No</v>
      </c>
      <c r="K94" s="96" t="str">
        <f>VLOOKUP(E94,VIP!$A$2:$O11791,6,0)</f>
        <v>NO</v>
      </c>
      <c r="L94" s="102" t="s">
        <v>2462</v>
      </c>
      <c r="M94" s="101" t="s">
        <v>2471</v>
      </c>
      <c r="N94" s="129" t="s">
        <v>2492</v>
      </c>
      <c r="O94" s="126" t="s">
        <v>2481</v>
      </c>
      <c r="P94" s="116"/>
      <c r="Q94" s="101" t="s">
        <v>2462</v>
      </c>
    </row>
    <row r="95" spans="1:17" ht="18" x14ac:dyDescent="0.25">
      <c r="A95" s="113" t="str">
        <f>VLOOKUP(E95,'LISTADO ATM'!$A$2:$C$897,3,0)</f>
        <v>NORTE</v>
      </c>
      <c r="B95" s="107">
        <v>335791036</v>
      </c>
      <c r="C95" s="99">
        <v>44239.654756944445</v>
      </c>
      <c r="D95" s="113" t="s">
        <v>2190</v>
      </c>
      <c r="E95" s="97">
        <v>380</v>
      </c>
      <c r="F95" s="84" t="str">
        <f>VLOOKUP(E95,VIP!$A$2:$O11382,2,0)</f>
        <v>DRBR380</v>
      </c>
      <c r="G95" s="96" t="str">
        <f>VLOOKUP(E95,'LISTADO ATM'!$A$2:$B$896,2,0)</f>
        <v xml:space="preserve">ATM Oficina Navarrete </v>
      </c>
      <c r="H95" s="96" t="str">
        <f>VLOOKUP(E95,VIP!$A$2:$O16303,7,FALSE)</f>
        <v>Si</v>
      </c>
      <c r="I95" s="96" t="str">
        <f>VLOOKUP(E95,VIP!$A$2:$O8268,8,FALSE)</f>
        <v>Si</v>
      </c>
      <c r="J95" s="96" t="str">
        <f>VLOOKUP(E95,VIP!$A$2:$O8218,8,FALSE)</f>
        <v>Si</v>
      </c>
      <c r="K95" s="96" t="str">
        <f>VLOOKUP(E95,VIP!$A$2:$O11792,6,0)</f>
        <v>NO</v>
      </c>
      <c r="L95" s="102" t="s">
        <v>2228</v>
      </c>
      <c r="M95" s="116" t="s">
        <v>2513</v>
      </c>
      <c r="N95" s="131" t="s">
        <v>2531</v>
      </c>
      <c r="O95" s="126" t="s">
        <v>2503</v>
      </c>
      <c r="P95" s="116"/>
      <c r="Q95" s="130">
        <v>44240.606793981482</v>
      </c>
    </row>
    <row r="96" spans="1:17" ht="18" x14ac:dyDescent="0.25">
      <c r="A96" s="113" t="str">
        <f>VLOOKUP(E96,'LISTADO ATM'!$A$2:$C$897,3,0)</f>
        <v>NORTE</v>
      </c>
      <c r="B96" s="107">
        <v>335790918</v>
      </c>
      <c r="C96" s="99">
        <v>44239.61440972222</v>
      </c>
      <c r="D96" s="113" t="s">
        <v>2504</v>
      </c>
      <c r="E96" s="97">
        <v>599</v>
      </c>
      <c r="F96" s="84" t="str">
        <f>VLOOKUP(E96,VIP!$A$2:$O11380,2,0)</f>
        <v>DRBR258</v>
      </c>
      <c r="G96" s="96" t="str">
        <f>VLOOKUP(E96,'LISTADO ATM'!$A$2:$B$896,2,0)</f>
        <v xml:space="preserve">ATM Oficina Plaza Internacional (Santiago) </v>
      </c>
      <c r="H96" s="96" t="str">
        <f>VLOOKUP(E96,VIP!$A$2:$O16301,7,FALSE)</f>
        <v>Si</v>
      </c>
      <c r="I96" s="96" t="str">
        <f>VLOOKUP(E96,VIP!$A$2:$O8266,8,FALSE)</f>
        <v>Si</v>
      </c>
      <c r="J96" s="96" t="str">
        <f>VLOOKUP(E96,VIP!$A$2:$O8216,8,FALSE)</f>
        <v>Si</v>
      </c>
      <c r="K96" s="96" t="str">
        <f>VLOOKUP(E96,VIP!$A$2:$O11790,6,0)</f>
        <v>NO</v>
      </c>
      <c r="L96" s="102" t="s">
        <v>2430</v>
      </c>
      <c r="M96" s="116" t="s">
        <v>2513</v>
      </c>
      <c r="N96" s="129" t="s">
        <v>2479</v>
      </c>
      <c r="O96" s="126" t="s">
        <v>2502</v>
      </c>
      <c r="P96" s="116"/>
      <c r="Q96" s="130">
        <v>44240.446412037039</v>
      </c>
    </row>
    <row r="97" spans="1:17" ht="18" x14ac:dyDescent="0.25">
      <c r="A97" s="113" t="str">
        <f>VLOOKUP(E97,'LISTADO ATM'!$A$2:$C$897,3,0)</f>
        <v>DISTRITO NACIONAL</v>
      </c>
      <c r="B97" s="107">
        <v>335790722</v>
      </c>
      <c r="C97" s="99">
        <v>44239.514548611114</v>
      </c>
      <c r="D97" s="113" t="s">
        <v>2189</v>
      </c>
      <c r="E97" s="97">
        <v>192</v>
      </c>
      <c r="F97" s="84" t="str">
        <f>VLOOKUP(E97,VIP!$A$2:$O11391,2,0)</f>
        <v>DRBR192</v>
      </c>
      <c r="G97" s="96" t="str">
        <f>VLOOKUP(E97,'LISTADO ATM'!$A$2:$B$896,2,0)</f>
        <v xml:space="preserve">ATM Autobanco Luperón II </v>
      </c>
      <c r="H97" s="96" t="str">
        <f>VLOOKUP(E97,VIP!$A$2:$O16312,7,FALSE)</f>
        <v>Si</v>
      </c>
      <c r="I97" s="96" t="str">
        <f>VLOOKUP(E97,VIP!$A$2:$O8277,8,FALSE)</f>
        <v>Si</v>
      </c>
      <c r="J97" s="96" t="str">
        <f>VLOOKUP(E97,VIP!$A$2:$O8227,8,FALSE)</f>
        <v>Si</v>
      </c>
      <c r="K97" s="96" t="str">
        <f>VLOOKUP(E97,VIP!$A$2:$O11801,6,0)</f>
        <v>NO</v>
      </c>
      <c r="L97" s="102" t="s">
        <v>2462</v>
      </c>
      <c r="M97" s="116" t="s">
        <v>2513</v>
      </c>
      <c r="N97" s="129" t="s">
        <v>2492</v>
      </c>
      <c r="O97" s="126" t="s">
        <v>2481</v>
      </c>
      <c r="P97" s="116"/>
      <c r="Q97" s="130">
        <v>44240.513738425929</v>
      </c>
    </row>
    <row r="98" spans="1:17" ht="18" x14ac:dyDescent="0.25">
      <c r="A98" s="113" t="str">
        <f>VLOOKUP(E98,'LISTADO ATM'!$A$2:$C$897,3,0)</f>
        <v>DISTRITO NACIONAL</v>
      </c>
      <c r="B98" s="107">
        <v>335790479</v>
      </c>
      <c r="C98" s="99">
        <v>44239.436574074076</v>
      </c>
      <c r="D98" s="113" t="s">
        <v>2189</v>
      </c>
      <c r="E98" s="97">
        <v>321</v>
      </c>
      <c r="F98" s="84" t="str">
        <f>VLOOKUP(E98,VIP!$A$2:$O11371,2,0)</f>
        <v>DRBR321</v>
      </c>
      <c r="G98" s="96" t="str">
        <f>VLOOKUP(E98,'LISTADO ATM'!$A$2:$B$896,2,0)</f>
        <v xml:space="preserve">ATM Oficina Jiménez Moya I </v>
      </c>
      <c r="H98" s="96" t="str">
        <f>VLOOKUP(E98,VIP!$A$2:$O16292,7,FALSE)</f>
        <v>Si</v>
      </c>
      <c r="I98" s="96" t="str">
        <f>VLOOKUP(E98,VIP!$A$2:$O8257,8,FALSE)</f>
        <v>Si</v>
      </c>
      <c r="J98" s="96" t="str">
        <f>VLOOKUP(E98,VIP!$A$2:$O8207,8,FALSE)</f>
        <v>Si</v>
      </c>
      <c r="K98" s="96" t="str">
        <f>VLOOKUP(E98,VIP!$A$2:$O11781,6,0)</f>
        <v>NO</v>
      </c>
      <c r="L98" s="102" t="s">
        <v>2228</v>
      </c>
      <c r="M98" s="116" t="s">
        <v>2513</v>
      </c>
      <c r="N98" s="129" t="s">
        <v>2492</v>
      </c>
      <c r="O98" s="126" t="s">
        <v>2481</v>
      </c>
      <c r="P98" s="116"/>
      <c r="Q98" s="130">
        <v>44240.606793981482</v>
      </c>
    </row>
    <row r="99" spans="1:17" ht="18" x14ac:dyDescent="0.25">
      <c r="A99" s="113" t="str">
        <f>VLOOKUP(E99,'LISTADO ATM'!$A$2:$C$897,3,0)</f>
        <v>DISTRITO NACIONAL</v>
      </c>
      <c r="B99" s="107">
        <v>335790454</v>
      </c>
      <c r="C99" s="99">
        <v>44239.430150462962</v>
      </c>
      <c r="D99" s="113" t="s">
        <v>2189</v>
      </c>
      <c r="E99" s="97">
        <v>70</v>
      </c>
      <c r="F99" s="84" t="str">
        <f>VLOOKUP(E99,VIP!$A$2:$O11373,2,0)</f>
        <v>DRBR070</v>
      </c>
      <c r="G99" s="96" t="str">
        <f>VLOOKUP(E99,'LISTADO ATM'!$A$2:$B$896,2,0)</f>
        <v xml:space="preserve">ATM Autoservicio Plaza Lama Zona Oriental </v>
      </c>
      <c r="H99" s="96" t="str">
        <f>VLOOKUP(E99,VIP!$A$2:$O16294,7,FALSE)</f>
        <v>Si</v>
      </c>
      <c r="I99" s="96" t="str">
        <f>VLOOKUP(E99,VIP!$A$2:$O8259,8,FALSE)</f>
        <v>Si</v>
      </c>
      <c r="J99" s="96" t="str">
        <f>VLOOKUP(E99,VIP!$A$2:$O8209,8,FALSE)</f>
        <v>Si</v>
      </c>
      <c r="K99" s="96" t="str">
        <f>VLOOKUP(E99,VIP!$A$2:$O11783,6,0)</f>
        <v>NO</v>
      </c>
      <c r="L99" s="102" t="s">
        <v>2228</v>
      </c>
      <c r="M99" s="116" t="s">
        <v>2513</v>
      </c>
      <c r="N99" s="129" t="s">
        <v>2492</v>
      </c>
      <c r="O99" s="126" t="s">
        <v>2481</v>
      </c>
      <c r="P99" s="116"/>
      <c r="Q99" s="130">
        <v>44240.606793981482</v>
      </c>
    </row>
    <row r="100" spans="1:17" ht="18" x14ac:dyDescent="0.25">
      <c r="A100" s="113" t="str">
        <f>VLOOKUP(E100,'LISTADO ATM'!$A$2:$C$897,3,0)</f>
        <v>DISTRITO NACIONAL</v>
      </c>
      <c r="B100" s="107">
        <v>335790152</v>
      </c>
      <c r="C100" s="99">
        <v>44239.317083333335</v>
      </c>
      <c r="D100" s="113" t="s">
        <v>2475</v>
      </c>
      <c r="E100" s="97">
        <v>929</v>
      </c>
      <c r="F100" s="84" t="str">
        <f>VLOOKUP(E100,VIP!$A$2:$O11370,2,0)</f>
        <v>DRBR929</v>
      </c>
      <c r="G100" s="96" t="str">
        <f>VLOOKUP(E100,'LISTADO ATM'!$A$2:$B$896,2,0)</f>
        <v>ATM Autoservicio Nacional El Conde</v>
      </c>
      <c r="H100" s="96" t="str">
        <f>VLOOKUP(E100,VIP!$A$2:$O16291,7,FALSE)</f>
        <v>Si</v>
      </c>
      <c r="I100" s="96" t="str">
        <f>VLOOKUP(E100,VIP!$A$2:$O8256,8,FALSE)</f>
        <v>Si</v>
      </c>
      <c r="J100" s="96" t="str">
        <f>VLOOKUP(E100,VIP!$A$2:$O8206,8,FALSE)</f>
        <v>Si</v>
      </c>
      <c r="K100" s="96" t="str">
        <f>VLOOKUP(E100,VIP!$A$2:$O11780,6,0)</f>
        <v>NO</v>
      </c>
      <c r="L100" s="102" t="s">
        <v>2500</v>
      </c>
      <c r="M100" s="116" t="s">
        <v>2513</v>
      </c>
      <c r="N100" s="131" t="s">
        <v>2531</v>
      </c>
      <c r="O100" s="126" t="s">
        <v>2480</v>
      </c>
      <c r="P100" s="116"/>
      <c r="Q100" s="130">
        <v>44240.606793981482</v>
      </c>
    </row>
    <row r="101" spans="1:17" ht="18" x14ac:dyDescent="0.25">
      <c r="A101" s="113" t="str">
        <f>VLOOKUP(E101,'LISTADO ATM'!$A$2:$C$897,3,0)</f>
        <v>DISTRITO NACIONAL</v>
      </c>
      <c r="B101" s="107">
        <v>335790151</v>
      </c>
      <c r="C101" s="99">
        <v>44239.316296296296</v>
      </c>
      <c r="D101" s="113" t="s">
        <v>2189</v>
      </c>
      <c r="E101" s="97">
        <v>929</v>
      </c>
      <c r="F101" s="84" t="str">
        <f>VLOOKUP(E101,VIP!$A$2:$O11371,2,0)</f>
        <v>DRBR929</v>
      </c>
      <c r="G101" s="96" t="str">
        <f>VLOOKUP(E101,'LISTADO ATM'!$A$2:$B$896,2,0)</f>
        <v>ATM Autoservicio Nacional El Conde</v>
      </c>
      <c r="H101" s="96" t="str">
        <f>VLOOKUP(E101,VIP!$A$2:$O16292,7,FALSE)</f>
        <v>Si</v>
      </c>
      <c r="I101" s="96" t="str">
        <f>VLOOKUP(E101,VIP!$A$2:$O8257,8,FALSE)</f>
        <v>Si</v>
      </c>
      <c r="J101" s="96" t="str">
        <f>VLOOKUP(E101,VIP!$A$2:$O8207,8,FALSE)</f>
        <v>Si</v>
      </c>
      <c r="K101" s="96" t="str">
        <f>VLOOKUP(E101,VIP!$A$2:$O11781,6,0)</f>
        <v>NO</v>
      </c>
      <c r="L101" s="102" t="s">
        <v>2228</v>
      </c>
      <c r="M101" s="116" t="s">
        <v>2513</v>
      </c>
      <c r="N101" s="129" t="s">
        <v>2492</v>
      </c>
      <c r="O101" s="126" t="s">
        <v>2481</v>
      </c>
      <c r="P101" s="116"/>
      <c r="Q101" s="130">
        <v>44240.606793981482</v>
      </c>
    </row>
    <row r="102" spans="1:17" ht="18" x14ac:dyDescent="0.25">
      <c r="A102" s="113" t="str">
        <f>VLOOKUP(E102,'LISTADO ATM'!$A$2:$C$897,3,0)</f>
        <v>NORTE</v>
      </c>
      <c r="B102" s="107">
        <v>335790150</v>
      </c>
      <c r="C102" s="99">
        <v>44239.312523148146</v>
      </c>
      <c r="D102" s="113" t="s">
        <v>2504</v>
      </c>
      <c r="E102" s="97">
        <v>874</v>
      </c>
      <c r="F102" s="84" t="str">
        <f>VLOOKUP(E102,VIP!$A$2:$O11372,2,0)</f>
        <v>DRBR874</v>
      </c>
      <c r="G102" s="96" t="str">
        <f>VLOOKUP(E102,'LISTADO ATM'!$A$2:$B$896,2,0)</f>
        <v xml:space="preserve">ATM Zona Franca Esperanza II (Mao) </v>
      </c>
      <c r="H102" s="96" t="str">
        <f>VLOOKUP(E102,VIP!$A$2:$O16293,7,FALSE)</f>
        <v>Si</v>
      </c>
      <c r="I102" s="96" t="str">
        <f>VLOOKUP(E102,VIP!$A$2:$O8258,8,FALSE)</f>
        <v>Si</v>
      </c>
      <c r="J102" s="96" t="str">
        <f>VLOOKUP(E102,VIP!$A$2:$O8208,8,FALSE)</f>
        <v>Si</v>
      </c>
      <c r="K102" s="96" t="str">
        <f>VLOOKUP(E102,VIP!$A$2:$O11782,6,0)</f>
        <v>NO</v>
      </c>
      <c r="L102" s="102" t="s">
        <v>2501</v>
      </c>
      <c r="M102" s="116" t="s">
        <v>2513</v>
      </c>
      <c r="N102" s="129" t="s">
        <v>2479</v>
      </c>
      <c r="O102" s="126" t="s">
        <v>2502</v>
      </c>
      <c r="P102" s="116"/>
      <c r="Q102" s="130">
        <v>44240.606793981482</v>
      </c>
    </row>
    <row r="103" spans="1:17" s="117" customFormat="1" ht="18" x14ac:dyDescent="0.25">
      <c r="A103" s="113" t="str">
        <f>VLOOKUP(E103,'LISTADO ATM'!$A$2:$C$897,3,0)</f>
        <v>DISTRITO NACIONAL</v>
      </c>
      <c r="B103" s="107">
        <v>335789783</v>
      </c>
      <c r="C103" s="99">
        <v>44238.600069444445</v>
      </c>
      <c r="D103" s="113" t="s">
        <v>2490</v>
      </c>
      <c r="E103" s="97">
        <v>24</v>
      </c>
      <c r="F103" s="84" t="str">
        <f>VLOOKUP(E103,VIP!$A$2:$O11371,2,0)</f>
        <v>DRBR024</v>
      </c>
      <c r="G103" s="96" t="str">
        <f>VLOOKUP(E103,'LISTADO ATM'!$A$2:$B$896,2,0)</f>
        <v xml:space="preserve">ATM Oficina Eusebio Manzueta </v>
      </c>
      <c r="H103" s="96" t="str">
        <f>VLOOKUP(E103,VIP!$A$2:$O16292,7,FALSE)</f>
        <v>No</v>
      </c>
      <c r="I103" s="96" t="str">
        <f>VLOOKUP(E103,VIP!$A$2:$O8257,8,FALSE)</f>
        <v>No</v>
      </c>
      <c r="J103" s="96" t="str">
        <f>VLOOKUP(E103,VIP!$A$2:$O8207,8,FALSE)</f>
        <v>No</v>
      </c>
      <c r="K103" s="96" t="str">
        <f>VLOOKUP(E103,VIP!$A$2:$O11781,6,0)</f>
        <v>NO</v>
      </c>
      <c r="L103" s="102" t="s">
        <v>2430</v>
      </c>
      <c r="M103" s="101" t="s">
        <v>2471</v>
      </c>
      <c r="N103" s="129" t="s">
        <v>2479</v>
      </c>
      <c r="O103" s="126" t="s">
        <v>2495</v>
      </c>
      <c r="P103" s="116"/>
      <c r="Q103" s="101" t="s">
        <v>2430</v>
      </c>
    </row>
    <row r="104" spans="1:17" s="117" customFormat="1" ht="18" x14ac:dyDescent="0.25">
      <c r="A104" s="113" t="str">
        <f>VLOOKUP(E104,'LISTADO ATM'!$A$2:$C$897,3,0)</f>
        <v>DISTRITO NACIONAL</v>
      </c>
      <c r="B104" s="107">
        <v>335788945</v>
      </c>
      <c r="C104" s="99">
        <v>44237.979548611111</v>
      </c>
      <c r="D104" s="113" t="s">
        <v>2189</v>
      </c>
      <c r="E104" s="97">
        <v>35</v>
      </c>
      <c r="F104" s="84" t="str">
        <f>VLOOKUP(E104,VIP!$A$2:$O11369,2,0)</f>
        <v>DRBR035</v>
      </c>
      <c r="G104" s="96" t="str">
        <f>VLOOKUP(E104,'LISTADO ATM'!$A$2:$B$896,2,0)</f>
        <v xml:space="preserve">ATM Dirección General de Aduanas I </v>
      </c>
      <c r="H104" s="96" t="str">
        <f>VLOOKUP(E104,VIP!$A$2:$O16290,7,FALSE)</f>
        <v>Si</v>
      </c>
      <c r="I104" s="96" t="str">
        <f>VLOOKUP(E104,VIP!$A$2:$O8255,8,FALSE)</f>
        <v>Si</v>
      </c>
      <c r="J104" s="96" t="str">
        <f>VLOOKUP(E104,VIP!$A$2:$O8205,8,FALSE)</f>
        <v>Si</v>
      </c>
      <c r="K104" s="96" t="str">
        <f>VLOOKUP(E104,VIP!$A$2:$O11779,6,0)</f>
        <v>NO</v>
      </c>
      <c r="L104" s="102" t="s">
        <v>2228</v>
      </c>
      <c r="M104" s="101" t="s">
        <v>2471</v>
      </c>
      <c r="N104" s="129" t="s">
        <v>2492</v>
      </c>
      <c r="O104" s="126" t="s">
        <v>2481</v>
      </c>
      <c r="P104" s="116"/>
      <c r="Q104" s="101" t="s">
        <v>2228</v>
      </c>
    </row>
    <row r="105" spans="1:17" s="117" customFormat="1" ht="18" x14ac:dyDescent="0.25">
      <c r="A105" s="113" t="str">
        <f>VLOOKUP(E105,'LISTADO ATM'!$A$2:$C$897,3,0)</f>
        <v>DISTRITO NACIONAL</v>
      </c>
      <c r="B105" s="107">
        <v>335766639</v>
      </c>
      <c r="C105" s="99">
        <v>44214.57099537037</v>
      </c>
      <c r="D105" s="113" t="s">
        <v>2189</v>
      </c>
      <c r="E105" s="97">
        <v>384</v>
      </c>
      <c r="F105" s="84" t="e">
        <f>VLOOKUP(E105,VIP!$A$2:$O11357,2,0)</f>
        <v>#N/A</v>
      </c>
      <c r="G105" s="96" t="str">
        <f>VLOOKUP(E105,'LISTADO ATM'!$A$2:$B$896,2,0)</f>
        <v>ATM Sotano Torre Banreservas</v>
      </c>
      <c r="H105" s="96" t="e">
        <f>VLOOKUP(E105,VIP!$A$2:$O16278,7,FALSE)</f>
        <v>#N/A</v>
      </c>
      <c r="I105" s="96" t="e">
        <f>VLOOKUP(E105,VIP!$A$2:$O8243,8,FALSE)</f>
        <v>#N/A</v>
      </c>
      <c r="J105" s="96" t="e">
        <f>VLOOKUP(E105,VIP!$A$2:$O8193,8,FALSE)</f>
        <v>#N/A</v>
      </c>
      <c r="K105" s="96" t="e">
        <f>VLOOKUP(E105,VIP!$A$2:$O11767,6,0)</f>
        <v>#N/A</v>
      </c>
      <c r="L105" s="102" t="s">
        <v>2228</v>
      </c>
      <c r="M105" s="101" t="s">
        <v>2471</v>
      </c>
      <c r="N105" s="129" t="s">
        <v>2492</v>
      </c>
      <c r="O105" s="126" t="s">
        <v>2481</v>
      </c>
      <c r="P105" s="116"/>
      <c r="Q105" s="101" t="s">
        <v>2228</v>
      </c>
    </row>
    <row r="106" spans="1:17" x14ac:dyDescent="0.25">
      <c r="B106" s="86"/>
    </row>
    <row r="107" spans="1:17" x14ac:dyDescent="0.25">
      <c r="B107" s="86"/>
    </row>
    <row r="108" spans="1:17" x14ac:dyDescent="0.25">
      <c r="B108" s="86"/>
    </row>
    <row r="109" spans="1:17" x14ac:dyDescent="0.25">
      <c r="B109" s="86"/>
    </row>
    <row r="110" spans="1:17" x14ac:dyDescent="0.25">
      <c r="B110" s="86"/>
    </row>
    <row r="111" spans="1:17" x14ac:dyDescent="0.25">
      <c r="B111" s="86"/>
    </row>
    <row r="112" spans="1:17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</sheetData>
  <autoFilter ref="A4:Q4">
    <sortState ref="A5:Q105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6:B1048576 B1:B4">
    <cfRule type="duplicateValues" dxfId="223" priority="373044"/>
  </conditionalFormatting>
  <conditionalFormatting sqref="B106:B1048576">
    <cfRule type="duplicateValues" dxfId="222" priority="373048"/>
  </conditionalFormatting>
  <conditionalFormatting sqref="B106:B1048576 B1:B4">
    <cfRule type="duplicateValues" dxfId="221" priority="373052"/>
    <cfRule type="duplicateValues" dxfId="220" priority="373053"/>
    <cfRule type="duplicateValues" dxfId="219" priority="373054"/>
  </conditionalFormatting>
  <conditionalFormatting sqref="B106:B1048576 B1:B4">
    <cfRule type="duplicateValues" dxfId="218" priority="373064"/>
    <cfRule type="duplicateValues" dxfId="217" priority="373065"/>
  </conditionalFormatting>
  <conditionalFormatting sqref="B106:B1048576">
    <cfRule type="duplicateValues" dxfId="216" priority="373072"/>
    <cfRule type="duplicateValues" dxfId="215" priority="373073"/>
    <cfRule type="duplicateValues" dxfId="214" priority="373074"/>
  </conditionalFormatting>
  <conditionalFormatting sqref="B106:B1048576">
    <cfRule type="duplicateValues" dxfId="213" priority="373084"/>
    <cfRule type="duplicateValues" dxfId="212" priority="373085"/>
  </conditionalFormatting>
  <conditionalFormatting sqref="B106:B1048576">
    <cfRule type="duplicateValues" dxfId="211" priority="176"/>
  </conditionalFormatting>
  <conditionalFormatting sqref="B106:B1048576">
    <cfRule type="duplicateValues" dxfId="210" priority="157"/>
  </conditionalFormatting>
  <conditionalFormatting sqref="B15:B19">
    <cfRule type="duplicateValues" dxfId="209" priority="146"/>
  </conditionalFormatting>
  <conditionalFormatting sqref="B15:B19">
    <cfRule type="duplicateValues" dxfId="208" priority="143"/>
    <cfRule type="duplicateValues" dxfId="207" priority="144"/>
    <cfRule type="duplicateValues" dxfId="206" priority="145"/>
  </conditionalFormatting>
  <conditionalFormatting sqref="B15:B19">
    <cfRule type="duplicateValues" dxfId="205" priority="141"/>
    <cfRule type="duplicateValues" dxfId="204" priority="142"/>
  </conditionalFormatting>
  <conditionalFormatting sqref="B15:B19">
    <cfRule type="duplicateValues" dxfId="203" priority="140"/>
  </conditionalFormatting>
  <conditionalFormatting sqref="B15:B19">
    <cfRule type="duplicateValues" dxfId="202" priority="137"/>
  </conditionalFormatting>
  <conditionalFormatting sqref="B106:B1048576 B1:B19">
    <cfRule type="duplicateValues" dxfId="201" priority="134"/>
    <cfRule type="duplicateValues" dxfId="200" priority="135"/>
    <cfRule type="duplicateValues" dxfId="199" priority="136"/>
  </conditionalFormatting>
  <conditionalFormatting sqref="B43">
    <cfRule type="duplicateValues" dxfId="198" priority="107"/>
  </conditionalFormatting>
  <conditionalFormatting sqref="B43">
    <cfRule type="duplicateValues" dxfId="197" priority="104"/>
    <cfRule type="duplicateValues" dxfId="196" priority="105"/>
    <cfRule type="duplicateValues" dxfId="195" priority="106"/>
  </conditionalFormatting>
  <conditionalFormatting sqref="B43">
    <cfRule type="duplicateValues" dxfId="194" priority="102"/>
    <cfRule type="duplicateValues" dxfId="193" priority="103"/>
  </conditionalFormatting>
  <conditionalFormatting sqref="B43">
    <cfRule type="duplicateValues" dxfId="192" priority="101"/>
  </conditionalFormatting>
  <conditionalFormatting sqref="B43">
    <cfRule type="duplicateValues" dxfId="191" priority="98"/>
  </conditionalFormatting>
  <conditionalFormatting sqref="B43">
    <cfRule type="duplicateValues" dxfId="190" priority="95"/>
    <cfRule type="duplicateValues" dxfId="189" priority="96"/>
    <cfRule type="duplicateValues" dxfId="188" priority="97"/>
  </conditionalFormatting>
  <conditionalFormatting sqref="B20:B21">
    <cfRule type="duplicateValues" dxfId="187" priority="373144"/>
  </conditionalFormatting>
  <conditionalFormatting sqref="B20:B21">
    <cfRule type="duplicateValues" dxfId="186" priority="373145"/>
    <cfRule type="duplicateValues" dxfId="185" priority="373146"/>
    <cfRule type="duplicateValues" dxfId="184" priority="373147"/>
  </conditionalFormatting>
  <conditionalFormatting sqref="B20:B21">
    <cfRule type="duplicateValues" dxfId="183" priority="373148"/>
    <cfRule type="duplicateValues" dxfId="182" priority="373149"/>
  </conditionalFormatting>
  <conditionalFormatting sqref="B44:B49">
    <cfRule type="duplicateValues" dxfId="181" priority="373256"/>
  </conditionalFormatting>
  <conditionalFormatting sqref="B44:B49">
    <cfRule type="duplicateValues" dxfId="180" priority="373258"/>
    <cfRule type="duplicateValues" dxfId="179" priority="373259"/>
    <cfRule type="duplicateValues" dxfId="178" priority="373260"/>
  </conditionalFormatting>
  <conditionalFormatting sqref="B44:B49">
    <cfRule type="duplicateValues" dxfId="177" priority="373264"/>
    <cfRule type="duplicateValues" dxfId="176" priority="373265"/>
  </conditionalFormatting>
  <conditionalFormatting sqref="B106:B1048576 B1:B56">
    <cfRule type="duplicateValues" dxfId="175" priority="74"/>
  </conditionalFormatting>
  <conditionalFormatting sqref="B50:B56">
    <cfRule type="duplicateValues" dxfId="174" priority="373480"/>
  </conditionalFormatting>
  <conditionalFormatting sqref="B50:B56">
    <cfRule type="duplicateValues" dxfId="173" priority="373482"/>
    <cfRule type="duplicateValues" dxfId="172" priority="373483"/>
    <cfRule type="duplicateValues" dxfId="171" priority="373484"/>
  </conditionalFormatting>
  <conditionalFormatting sqref="B50:B56">
    <cfRule type="duplicateValues" dxfId="170" priority="373488"/>
    <cfRule type="duplicateValues" dxfId="169" priority="373489"/>
  </conditionalFormatting>
  <conditionalFormatting sqref="B22:B42">
    <cfRule type="duplicateValues" dxfId="168" priority="373503"/>
  </conditionalFormatting>
  <conditionalFormatting sqref="B22:B42">
    <cfRule type="duplicateValues" dxfId="167" priority="373505"/>
    <cfRule type="duplicateValues" dxfId="166" priority="373506"/>
    <cfRule type="duplicateValues" dxfId="165" priority="373507"/>
  </conditionalFormatting>
  <conditionalFormatting sqref="B22:B42">
    <cfRule type="duplicateValues" dxfId="164" priority="373511"/>
    <cfRule type="duplicateValues" dxfId="163" priority="373512"/>
  </conditionalFormatting>
  <conditionalFormatting sqref="B5:B14">
    <cfRule type="duplicateValues" dxfId="162" priority="373567"/>
  </conditionalFormatting>
  <conditionalFormatting sqref="B5:B14">
    <cfRule type="duplicateValues" dxfId="161" priority="373568"/>
    <cfRule type="duplicateValues" dxfId="160" priority="373569"/>
    <cfRule type="duplicateValues" dxfId="159" priority="373570"/>
  </conditionalFormatting>
  <conditionalFormatting sqref="B5:B14">
    <cfRule type="duplicateValues" dxfId="158" priority="373571"/>
    <cfRule type="duplicateValues" dxfId="157" priority="373572"/>
  </conditionalFormatting>
  <conditionalFormatting sqref="B57:B62">
    <cfRule type="duplicateValues" dxfId="156" priority="73"/>
  </conditionalFormatting>
  <conditionalFormatting sqref="B57:B62">
    <cfRule type="duplicateValues" dxfId="155" priority="72"/>
  </conditionalFormatting>
  <conditionalFormatting sqref="B57:B62">
    <cfRule type="duplicateValues" dxfId="154" priority="69"/>
    <cfRule type="duplicateValues" dxfId="153" priority="70"/>
    <cfRule type="duplicateValues" dxfId="152" priority="71"/>
  </conditionalFormatting>
  <conditionalFormatting sqref="B57:B62">
    <cfRule type="duplicateValues" dxfId="151" priority="67"/>
    <cfRule type="duplicateValues" dxfId="150" priority="68"/>
  </conditionalFormatting>
  <conditionalFormatting sqref="B66:B71">
    <cfRule type="duplicateValues" dxfId="149" priority="53"/>
  </conditionalFormatting>
  <conditionalFormatting sqref="B66:B71">
    <cfRule type="duplicateValues" dxfId="148" priority="52"/>
  </conditionalFormatting>
  <conditionalFormatting sqref="B66:B71">
    <cfRule type="duplicateValues" dxfId="147" priority="49"/>
    <cfRule type="duplicateValues" dxfId="146" priority="50"/>
    <cfRule type="duplicateValues" dxfId="145" priority="51"/>
  </conditionalFormatting>
  <conditionalFormatting sqref="B66:B71">
    <cfRule type="duplicateValues" dxfId="144" priority="47"/>
    <cfRule type="duplicateValues" dxfId="143" priority="48"/>
  </conditionalFormatting>
  <conditionalFormatting sqref="B72:B79">
    <cfRule type="duplicateValues" dxfId="142" priority="46"/>
  </conditionalFormatting>
  <conditionalFormatting sqref="B72:B79">
    <cfRule type="duplicateValues" dxfId="141" priority="45"/>
  </conditionalFormatting>
  <conditionalFormatting sqref="B72:B79">
    <cfRule type="duplicateValues" dxfId="140" priority="42"/>
    <cfRule type="duplicateValues" dxfId="139" priority="43"/>
    <cfRule type="duplicateValues" dxfId="138" priority="44"/>
  </conditionalFormatting>
  <conditionalFormatting sqref="B72:B79">
    <cfRule type="duplicateValues" dxfId="137" priority="40"/>
    <cfRule type="duplicateValues" dxfId="136" priority="41"/>
  </conditionalFormatting>
  <conditionalFormatting sqref="E1:E79 E106:E1048576">
    <cfRule type="duplicateValues" dxfId="135" priority="39"/>
  </conditionalFormatting>
  <conditionalFormatting sqref="B63:B65">
    <cfRule type="duplicateValues" dxfId="134" priority="373744"/>
  </conditionalFormatting>
  <conditionalFormatting sqref="B63:B65">
    <cfRule type="duplicateValues" dxfId="133" priority="373746"/>
    <cfRule type="duplicateValues" dxfId="132" priority="373747"/>
    <cfRule type="duplicateValues" dxfId="131" priority="373748"/>
  </conditionalFormatting>
  <conditionalFormatting sqref="B63:B65">
    <cfRule type="duplicateValues" dxfId="130" priority="373749"/>
    <cfRule type="duplicateValues" dxfId="129" priority="373750"/>
  </conditionalFormatting>
  <conditionalFormatting sqref="B80:B94">
    <cfRule type="duplicateValues" dxfId="128" priority="38"/>
  </conditionalFormatting>
  <conditionalFormatting sqref="B80:B94">
    <cfRule type="duplicateValues" dxfId="127" priority="37"/>
  </conditionalFormatting>
  <conditionalFormatting sqref="B80:B94">
    <cfRule type="duplicateValues" dxfId="126" priority="34"/>
    <cfRule type="duplicateValues" dxfId="125" priority="35"/>
    <cfRule type="duplicateValues" dxfId="124" priority="36"/>
  </conditionalFormatting>
  <conditionalFormatting sqref="B80:B94">
    <cfRule type="duplicateValues" dxfId="123" priority="32"/>
    <cfRule type="duplicateValues" dxfId="122" priority="33"/>
  </conditionalFormatting>
  <conditionalFormatting sqref="E80:E94">
    <cfRule type="duplicateValues" dxfId="121" priority="31"/>
  </conditionalFormatting>
  <conditionalFormatting sqref="B95:B97">
    <cfRule type="duplicateValues" dxfId="120" priority="30"/>
  </conditionalFormatting>
  <conditionalFormatting sqref="B95:B97">
    <cfRule type="duplicateValues" dxfId="119" priority="29"/>
  </conditionalFormatting>
  <conditionalFormatting sqref="B95:B97">
    <cfRule type="duplicateValues" dxfId="118" priority="26"/>
    <cfRule type="duplicateValues" dxfId="117" priority="27"/>
    <cfRule type="duplicateValues" dxfId="116" priority="28"/>
  </conditionalFormatting>
  <conditionalFormatting sqref="B95:B97">
    <cfRule type="duplicateValues" dxfId="115" priority="24"/>
    <cfRule type="duplicateValues" dxfId="114" priority="25"/>
  </conditionalFormatting>
  <conditionalFormatting sqref="E95:E97">
    <cfRule type="duplicateValues" dxfId="113" priority="23"/>
  </conditionalFormatting>
  <conditionalFormatting sqref="E1:E97 E106:E1048576">
    <cfRule type="duplicateValues" dxfId="112" priority="22"/>
  </conditionalFormatting>
  <conditionalFormatting sqref="B1:B97 B106:B1048576">
    <cfRule type="duplicateValues" dxfId="111" priority="21"/>
  </conditionalFormatting>
  <conditionalFormatting sqref="B98:B102">
    <cfRule type="duplicateValues" dxfId="110" priority="20"/>
  </conditionalFormatting>
  <conditionalFormatting sqref="B98:B102">
    <cfRule type="duplicateValues" dxfId="109" priority="19"/>
  </conditionalFormatting>
  <conditionalFormatting sqref="B98:B102">
    <cfRule type="duplicateValues" dxfId="108" priority="16"/>
    <cfRule type="duplicateValues" dxfId="107" priority="17"/>
    <cfRule type="duplicateValues" dxfId="106" priority="18"/>
  </conditionalFormatting>
  <conditionalFormatting sqref="B98:B102">
    <cfRule type="duplicateValues" dxfId="105" priority="14"/>
    <cfRule type="duplicateValues" dxfId="104" priority="15"/>
  </conditionalFormatting>
  <conditionalFormatting sqref="E98:E102">
    <cfRule type="duplicateValues" dxfId="103" priority="13"/>
  </conditionalFormatting>
  <conditionalFormatting sqref="E98:E102">
    <cfRule type="duplicateValues" dxfId="102" priority="12"/>
  </conditionalFormatting>
  <conditionalFormatting sqref="B98:B102">
    <cfRule type="duplicateValues" dxfId="101" priority="11"/>
  </conditionalFormatting>
  <conditionalFormatting sqref="B103:B105">
    <cfRule type="duplicateValues" dxfId="9" priority="10"/>
  </conditionalFormatting>
  <conditionalFormatting sqref="B103:B105">
    <cfRule type="duplicateValues" dxfId="8" priority="9"/>
  </conditionalFormatting>
  <conditionalFormatting sqref="B103:B105">
    <cfRule type="duplicateValues" dxfId="7" priority="6"/>
    <cfRule type="duplicateValues" dxfId="6" priority="7"/>
    <cfRule type="duplicateValues" dxfId="5" priority="8"/>
  </conditionalFormatting>
  <conditionalFormatting sqref="B103:B105">
    <cfRule type="duplicateValues" dxfId="4" priority="4"/>
    <cfRule type="duplicateValues" dxfId="3" priority="5"/>
  </conditionalFormatting>
  <conditionalFormatting sqref="E103:E105">
    <cfRule type="duplicateValues" dxfId="2" priority="3"/>
  </conditionalFormatting>
  <conditionalFormatting sqref="E103:E105">
    <cfRule type="duplicateValues" dxfId="1" priority="2"/>
  </conditionalFormatting>
  <conditionalFormatting sqref="B103:B10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80" zoomScaleNormal="80" workbookViewId="0">
      <selection activeCell="A2" sqref="A2:E2"/>
    </sheetView>
  </sheetViews>
  <sheetFormatPr baseColWidth="10" defaultColWidth="52.85546875" defaultRowHeight="15" x14ac:dyDescent="0.25"/>
  <cols>
    <col min="1" max="1" width="25.7109375" style="86" bestFit="1" customWidth="1"/>
    <col min="2" max="2" width="26.7109375" style="86" customWidth="1"/>
    <col min="3" max="3" width="62.42578125" style="86" bestFit="1" customWidth="1"/>
    <col min="4" max="4" width="39.28515625" style="86" bestFit="1" customWidth="1"/>
    <col min="5" max="5" width="31.42578125" style="86" customWidth="1"/>
    <col min="6" max="16384" width="52.85546875" style="86"/>
  </cols>
  <sheetData>
    <row r="1" spans="1:5" ht="22.5" x14ac:dyDescent="0.25">
      <c r="A1" s="142" t="s">
        <v>2477</v>
      </c>
      <c r="B1" s="143"/>
      <c r="C1" s="143"/>
      <c r="D1" s="143"/>
      <c r="E1" s="144"/>
    </row>
    <row r="2" spans="1:5" ht="22.5" x14ac:dyDescent="0.25">
      <c r="A2" s="142" t="s">
        <v>2158</v>
      </c>
      <c r="B2" s="143"/>
      <c r="C2" s="143"/>
      <c r="D2" s="143"/>
      <c r="E2" s="144"/>
    </row>
    <row r="3" spans="1:5" ht="25.5" x14ac:dyDescent="0.25">
      <c r="A3" s="145" t="s">
        <v>2477</v>
      </c>
      <c r="B3" s="146"/>
      <c r="C3" s="146"/>
      <c r="D3" s="146"/>
      <c r="E3" s="147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44240.25</v>
      </c>
      <c r="C5" s="88"/>
      <c r="D5" s="89"/>
      <c r="E5" s="90"/>
    </row>
    <row r="6" spans="1:5" ht="18.75" thickBot="1" x14ac:dyDescent="0.3">
      <c r="A6" s="87" t="s">
        <v>2424</v>
      </c>
      <c r="B6" s="103">
        <v>44240.708333333336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thickBot="1" x14ac:dyDescent="0.3">
      <c r="A8" s="152" t="s">
        <v>2425</v>
      </c>
      <c r="B8" s="153"/>
      <c r="C8" s="153"/>
      <c r="D8" s="153"/>
      <c r="E8" s="154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s="117" customFormat="1" ht="18" x14ac:dyDescent="0.25">
      <c r="A10" s="119" t="str">
        <f>VLOOKUP(B10,'[1]LISTADO ATM'!$A$2:$C$817,3,0)</f>
        <v>DISTRITO NACIONAL</v>
      </c>
      <c r="B10" s="118">
        <v>515</v>
      </c>
      <c r="C10" s="119" t="str">
        <f>VLOOKUP(B10,'[1]LISTADO ATM'!$A$2:$B$816,2,0)</f>
        <v xml:space="preserve">ATM Oficina Agora Mall I </v>
      </c>
      <c r="D10" s="122" t="s">
        <v>2494</v>
      </c>
      <c r="E10" s="128">
        <v>335791316</v>
      </c>
    </row>
    <row r="11" spans="1:5" s="117" customFormat="1" ht="18" x14ac:dyDescent="0.25">
      <c r="A11" s="119" t="str">
        <f>VLOOKUP(B11,'[1]LISTADO ATM'!$A$2:$C$817,3,0)</f>
        <v>SUR</v>
      </c>
      <c r="B11" s="118">
        <v>870</v>
      </c>
      <c r="C11" s="119" t="str">
        <f>VLOOKUP(B11,'[1]LISTADO ATM'!$A$2:$B$816,2,0)</f>
        <v xml:space="preserve">ATM Willbes Dominicana (Barahona) </v>
      </c>
      <c r="D11" s="122" t="s">
        <v>2494</v>
      </c>
      <c r="E11" s="128">
        <v>335791184</v>
      </c>
    </row>
    <row r="12" spans="1:5" s="117" customFormat="1" ht="18" x14ac:dyDescent="0.25">
      <c r="A12" s="119" t="str">
        <f>VLOOKUP(B12,'[1]LISTADO ATM'!$A$2:$C$817,3,0)</f>
        <v>NORTE</v>
      </c>
      <c r="B12" s="118">
        <v>599</v>
      </c>
      <c r="C12" s="119" t="str">
        <f>VLOOKUP(B12,'[1]LISTADO ATM'!$A$2:$B$816,2,0)</f>
        <v xml:space="preserve">ATM Oficina Plaza Internacional (Santiago) </v>
      </c>
      <c r="D12" s="122" t="s">
        <v>2494</v>
      </c>
      <c r="E12" s="128">
        <v>335790918</v>
      </c>
    </row>
    <row r="13" spans="1:5" s="117" customFormat="1" ht="18" x14ac:dyDescent="0.25">
      <c r="A13" s="119" t="str">
        <f>VLOOKUP(B13,'[1]LISTADO ATM'!$A$2:$C$817,3,0)</f>
        <v>DISTRITO NACIONAL</v>
      </c>
      <c r="B13" s="118">
        <v>884</v>
      </c>
      <c r="C13" s="119" t="str">
        <f>VLOOKUP(B13,'[1]LISTADO ATM'!$A$2:$B$816,2,0)</f>
        <v xml:space="preserve">ATM UNP Olé Sabana Perdida </v>
      </c>
      <c r="D13" s="122" t="s">
        <v>2494</v>
      </c>
      <c r="E13" s="128">
        <v>335791315</v>
      </c>
    </row>
    <row r="14" spans="1:5" s="117" customFormat="1" ht="18" x14ac:dyDescent="0.25">
      <c r="A14" s="119" t="str">
        <f>VLOOKUP(B14,'[1]LISTADO ATM'!$A$2:$C$817,3,0)</f>
        <v>DISTRITO NACIONAL</v>
      </c>
      <c r="B14" s="118">
        <v>212</v>
      </c>
      <c r="C14" s="119" t="str">
        <f>VLOOKUP(B14,'[1]LISTADO ATM'!$A$2:$B$816,2,0)</f>
        <v>ATM Universidad Nacional Evangélica (Santo Domingo)</v>
      </c>
      <c r="D14" s="122" t="s">
        <v>2494</v>
      </c>
      <c r="E14" s="128">
        <v>335791136</v>
      </c>
    </row>
    <row r="15" spans="1:5" s="117" customFormat="1" ht="18" x14ac:dyDescent="0.25">
      <c r="A15" s="119" t="str">
        <f>VLOOKUP(B15,'[1]LISTADO ATM'!$A$2:$C$817,3,0)</f>
        <v>SUR</v>
      </c>
      <c r="B15" s="118">
        <v>403</v>
      </c>
      <c r="C15" s="119" t="str">
        <f>VLOOKUP(B15,'[1]LISTADO ATM'!$A$2:$B$816,2,0)</f>
        <v xml:space="preserve">ATM Oficina Vicente Noble </v>
      </c>
      <c r="D15" s="122" t="s">
        <v>2494</v>
      </c>
      <c r="E15" s="128">
        <v>335791419</v>
      </c>
    </row>
    <row r="16" spans="1:5" s="117" customFormat="1" ht="18" x14ac:dyDescent="0.25">
      <c r="A16" s="119" t="str">
        <f>VLOOKUP(B16,'[1]LISTADO ATM'!$A$2:$C$817,3,0)</f>
        <v>DISTRITO NACIONAL</v>
      </c>
      <c r="B16" s="118">
        <v>194</v>
      </c>
      <c r="C16" s="119" t="str">
        <f>VLOOKUP(B16,'[1]LISTADO ATM'!$A$2:$B$816,2,0)</f>
        <v xml:space="preserve">ATM UNP Pantoja </v>
      </c>
      <c r="D16" s="122" t="s">
        <v>2494</v>
      </c>
      <c r="E16" s="128">
        <v>335791448</v>
      </c>
    </row>
    <row r="17" spans="1:5" s="117" customFormat="1" ht="18" x14ac:dyDescent="0.25">
      <c r="A17" s="119" t="str">
        <f>VLOOKUP(B17,'[1]LISTADO ATM'!$A$2:$C$817,3,0)</f>
        <v>DISTRITO NACIONAL</v>
      </c>
      <c r="B17" s="118">
        <v>786</v>
      </c>
      <c r="C17" s="119" t="str">
        <f>VLOOKUP(B17,'[1]LISTADO ATM'!$A$2:$B$816,2,0)</f>
        <v xml:space="preserve">ATM Oficina Agora Mall II </v>
      </c>
      <c r="D17" s="122" t="s">
        <v>2494</v>
      </c>
      <c r="E17" s="128">
        <v>335791288</v>
      </c>
    </row>
    <row r="18" spans="1:5" ht="18" x14ac:dyDescent="0.25">
      <c r="A18" s="119" t="e">
        <f>VLOOKUP(B18,'[1]LISTADO ATM'!$A$2:$C$817,3,0)</f>
        <v>#N/A</v>
      </c>
      <c r="B18" s="118"/>
      <c r="C18" s="119" t="e">
        <f>VLOOKUP(B18,'[1]LISTADO ATM'!$A$2:$B$816,2,0)</f>
        <v>#N/A</v>
      </c>
      <c r="D18" s="122" t="s">
        <v>2494</v>
      </c>
      <c r="E18" s="128"/>
    </row>
    <row r="19" spans="1:5" ht="18.75" thickBot="1" x14ac:dyDescent="0.3">
      <c r="A19" s="93" t="s">
        <v>2428</v>
      </c>
      <c r="B19" s="121">
        <f>COUNT(B10:B18)</f>
        <v>8</v>
      </c>
      <c r="C19" s="150"/>
      <c r="D19" s="155"/>
      <c r="E19" s="151"/>
    </row>
    <row r="20" spans="1:5" ht="15.75" thickBot="1" x14ac:dyDescent="0.3">
      <c r="A20" s="117"/>
      <c r="B20" s="104"/>
      <c r="C20" s="117"/>
      <c r="D20" s="117"/>
      <c r="E20" s="104"/>
    </row>
    <row r="21" spans="1:5" ht="18.75" thickBot="1" x14ac:dyDescent="0.3">
      <c r="A21" s="152" t="s">
        <v>2430</v>
      </c>
      <c r="B21" s="153"/>
      <c r="C21" s="153"/>
      <c r="D21" s="153"/>
      <c r="E21" s="154"/>
    </row>
    <row r="22" spans="1:5" ht="18" x14ac:dyDescent="0.25">
      <c r="A22" s="91" t="s">
        <v>15</v>
      </c>
      <c r="B22" s="91" t="s">
        <v>2426</v>
      </c>
      <c r="C22" s="92" t="s">
        <v>46</v>
      </c>
      <c r="D22" s="92" t="s">
        <v>2433</v>
      </c>
      <c r="E22" s="92" t="s">
        <v>2427</v>
      </c>
    </row>
    <row r="23" spans="1:5" ht="18" x14ac:dyDescent="0.25">
      <c r="A23" s="118" t="str">
        <f>VLOOKUP(B23,'[1]LISTADO ATM'!$A$2:$C$817,3,0)</f>
        <v>DISTRITO NACIONAL</v>
      </c>
      <c r="B23" s="118">
        <v>24</v>
      </c>
      <c r="C23" s="119" t="str">
        <f>VLOOKUP(B23,'[1]LISTADO ATM'!$A$2:$B$816,2,0)</f>
        <v xml:space="preserve">ATM Oficina Eusebio Manzueta </v>
      </c>
      <c r="D23" s="120" t="s">
        <v>2455</v>
      </c>
      <c r="E23" s="128">
        <v>335789783</v>
      </c>
    </row>
    <row r="24" spans="1:5" s="117" customFormat="1" ht="18" x14ac:dyDescent="0.25">
      <c r="A24" s="118" t="str">
        <f>VLOOKUP(B24,'[1]LISTADO ATM'!$A$2:$C$817,3,0)</f>
        <v>DISTRITO NACIONAL</v>
      </c>
      <c r="B24" s="118">
        <v>527</v>
      </c>
      <c r="C24" s="119" t="str">
        <f>VLOOKUP(B24,'[1]LISTADO ATM'!$A$2:$B$816,2,0)</f>
        <v>ATM Oficina Zona Oriental II</v>
      </c>
      <c r="D24" s="120" t="s">
        <v>2455</v>
      </c>
      <c r="E24" s="128">
        <v>335791311</v>
      </c>
    </row>
    <row r="25" spans="1:5" s="117" customFormat="1" ht="18" x14ac:dyDescent="0.25">
      <c r="A25" s="118" t="str">
        <f>VLOOKUP(B25,'[1]LISTADO ATM'!$A$2:$C$817,3,0)</f>
        <v>NORTE</v>
      </c>
      <c r="B25" s="118">
        <v>965</v>
      </c>
      <c r="C25" s="119" t="str">
        <f>VLOOKUP(B25,'[1]LISTADO ATM'!$A$2:$B$816,2,0)</f>
        <v xml:space="preserve">ATM S/M La Fuente FUN (Santiago) </v>
      </c>
      <c r="D25" s="120" t="s">
        <v>2455</v>
      </c>
      <c r="E25" s="128">
        <v>335791543</v>
      </c>
    </row>
    <row r="26" spans="1:5" s="117" customFormat="1" ht="18" x14ac:dyDescent="0.25">
      <c r="A26" s="118" t="str">
        <f>VLOOKUP(B26,'[1]LISTADO ATM'!$A$2:$C$817,3,0)</f>
        <v>ESTE</v>
      </c>
      <c r="B26" s="118">
        <v>480</v>
      </c>
      <c r="C26" s="119" t="str">
        <f>VLOOKUP(B26,'[1]LISTADO ATM'!$A$2:$B$816,2,0)</f>
        <v>ATM UNP Farmaconal Higuey</v>
      </c>
      <c r="D26" s="120" t="s">
        <v>2455</v>
      </c>
      <c r="E26" s="128">
        <v>335791546</v>
      </c>
    </row>
    <row r="27" spans="1:5" s="117" customFormat="1" ht="18" x14ac:dyDescent="0.25">
      <c r="A27" s="118" t="str">
        <f>VLOOKUP(B27,'[1]LISTADO ATM'!$A$2:$C$817,3,0)</f>
        <v>DISTRITO NACIONAL</v>
      </c>
      <c r="B27" s="118">
        <v>192</v>
      </c>
      <c r="C27" s="119" t="str">
        <f>VLOOKUP(B27,'[1]LISTADO ATM'!$A$2:$B$816,2,0)</f>
        <v xml:space="preserve">ATM Autobanco Luperón II </v>
      </c>
      <c r="D27" s="120" t="s">
        <v>2455</v>
      </c>
      <c r="E27" s="128">
        <v>335791547</v>
      </c>
    </row>
    <row r="28" spans="1:5" s="117" customFormat="1" ht="18" x14ac:dyDescent="0.25">
      <c r="A28" s="118" t="str">
        <f>VLOOKUP(B28,'[1]LISTADO ATM'!$A$2:$C$817,3,0)</f>
        <v>NORTE</v>
      </c>
      <c r="B28" s="118">
        <v>747</v>
      </c>
      <c r="C28" s="119" t="str">
        <f>VLOOKUP(B28,'[1]LISTADO ATM'!$A$2:$B$816,2,0)</f>
        <v xml:space="preserve">ATM Club BR (Santiago) </v>
      </c>
      <c r="D28" s="120" t="s">
        <v>2455</v>
      </c>
      <c r="E28" s="128">
        <v>335791549</v>
      </c>
    </row>
    <row r="29" spans="1:5" s="117" customFormat="1" ht="18" x14ac:dyDescent="0.25">
      <c r="A29" s="118" t="str">
        <f>VLOOKUP(B29,'[1]LISTADO ATM'!$A$2:$C$817,3,0)</f>
        <v>SUR</v>
      </c>
      <c r="B29" s="118">
        <v>48</v>
      </c>
      <c r="C29" s="119" t="str">
        <f>VLOOKUP(B29,'[1]LISTADO ATM'!$A$2:$B$816,2,0)</f>
        <v xml:space="preserve">ATM Autoservicio Neiba I </v>
      </c>
      <c r="D29" s="120" t="s">
        <v>2455</v>
      </c>
      <c r="E29" s="128">
        <v>335791580</v>
      </c>
    </row>
    <row r="30" spans="1:5" s="117" customFormat="1" ht="18" x14ac:dyDescent="0.25">
      <c r="A30" s="118" t="str">
        <f>VLOOKUP(B30,'[1]LISTADO ATM'!$A$2:$C$817,3,0)</f>
        <v>NORTE</v>
      </c>
      <c r="B30" s="118">
        <v>635</v>
      </c>
      <c r="C30" s="119" t="str">
        <f>VLOOKUP(B30,'[1]LISTADO ATM'!$A$2:$B$816,2,0)</f>
        <v xml:space="preserve">ATM Zona Franca Tamboril </v>
      </c>
      <c r="D30" s="120" t="s">
        <v>2455</v>
      </c>
      <c r="E30" s="128">
        <v>335791579</v>
      </c>
    </row>
    <row r="31" spans="1:5" ht="18.75" thickBot="1" x14ac:dyDescent="0.3">
      <c r="A31" s="114" t="s">
        <v>2428</v>
      </c>
      <c r="B31" s="121">
        <f>COUNT(B23:B30)</f>
        <v>8</v>
      </c>
      <c r="C31" s="115"/>
      <c r="D31" s="115"/>
      <c r="E31" s="115"/>
    </row>
    <row r="32" spans="1:5" ht="15.75" thickBot="1" x14ac:dyDescent="0.3">
      <c r="A32" s="117"/>
      <c r="B32" s="104"/>
      <c r="C32" s="117"/>
      <c r="D32" s="117"/>
      <c r="E32" s="104"/>
    </row>
    <row r="33" spans="1:5" ht="18.75" thickBot="1" x14ac:dyDescent="0.3">
      <c r="A33" s="152" t="s">
        <v>2431</v>
      </c>
      <c r="B33" s="153"/>
      <c r="C33" s="153"/>
      <c r="D33" s="153"/>
      <c r="E33" s="154"/>
    </row>
    <row r="34" spans="1:5" ht="18" x14ac:dyDescent="0.25">
      <c r="A34" s="91" t="s">
        <v>15</v>
      </c>
      <c r="B34" s="91" t="s">
        <v>2426</v>
      </c>
      <c r="C34" s="92" t="s">
        <v>46</v>
      </c>
      <c r="D34" s="92" t="s">
        <v>2433</v>
      </c>
      <c r="E34" s="91" t="s">
        <v>2427</v>
      </c>
    </row>
    <row r="35" spans="1:5" s="117" customFormat="1" ht="18" x14ac:dyDescent="0.25">
      <c r="A35" s="119" t="str">
        <f>VLOOKUP(B35,'[1]LISTADO ATM'!$A$2:$C$817,3,0)</f>
        <v>NORTE</v>
      </c>
      <c r="B35" s="118">
        <v>538</v>
      </c>
      <c r="C35" s="119" t="str">
        <f>VLOOKUP(B35,'[1]LISTADO ATM'!$A$2:$B$816,2,0)</f>
        <v>ATM  Autoservicio San Fco. Macorís</v>
      </c>
      <c r="D35" s="127" t="s">
        <v>2505</v>
      </c>
      <c r="E35" s="128">
        <v>335791445</v>
      </c>
    </row>
    <row r="36" spans="1:5" s="117" customFormat="1" ht="18" x14ac:dyDescent="0.25">
      <c r="A36" s="119" t="str">
        <f>VLOOKUP(B36,'[1]LISTADO ATM'!$A$2:$C$817,3,0)</f>
        <v>DISTRITO NACIONAL</v>
      </c>
      <c r="B36" s="118">
        <v>769</v>
      </c>
      <c r="C36" s="119" t="str">
        <f>VLOOKUP(B36,'[1]LISTADO ATM'!$A$2:$B$816,2,0)</f>
        <v>ATM UNP Pablo Mella Morales</v>
      </c>
      <c r="D36" s="127" t="s">
        <v>2505</v>
      </c>
      <c r="E36" s="128">
        <v>335791538</v>
      </c>
    </row>
    <row r="37" spans="1:5" s="117" customFormat="1" ht="18" x14ac:dyDescent="0.25">
      <c r="A37" s="119" t="e">
        <f>VLOOKUP(B37,'[1]LISTADO ATM'!$A$2:$C$817,3,0)</f>
        <v>#N/A</v>
      </c>
      <c r="B37" s="118"/>
      <c r="C37" s="119" t="e">
        <f>VLOOKUP(B37,'[1]LISTADO ATM'!$A$2:$B$816,2,0)</f>
        <v>#N/A</v>
      </c>
      <c r="D37" s="127" t="s">
        <v>2505</v>
      </c>
      <c r="E37" s="128"/>
    </row>
    <row r="38" spans="1:5" ht="18.75" thickBot="1" x14ac:dyDescent="0.3">
      <c r="A38" s="93" t="s">
        <v>2428</v>
      </c>
      <c r="B38" s="121">
        <f>COUNT(B35:B37)</f>
        <v>2</v>
      </c>
      <c r="C38" s="115"/>
      <c r="D38" s="123"/>
      <c r="E38" s="124"/>
    </row>
    <row r="39" spans="1:5" ht="15.75" thickBot="1" x14ac:dyDescent="0.3">
      <c r="A39" s="117"/>
      <c r="B39" s="104"/>
      <c r="C39" s="117"/>
      <c r="D39" s="117"/>
      <c r="E39" s="104"/>
    </row>
    <row r="40" spans="1:5" ht="18.75" thickBot="1" x14ac:dyDescent="0.3">
      <c r="A40" s="140" t="s">
        <v>2429</v>
      </c>
      <c r="B40" s="141"/>
      <c r="C40" s="117"/>
      <c r="D40" s="117"/>
      <c r="E40" s="104"/>
    </row>
    <row r="41" spans="1:5" ht="18.75" thickBot="1" x14ac:dyDescent="0.3">
      <c r="A41" s="156">
        <f>+B31+B38</f>
        <v>10</v>
      </c>
      <c r="B41" s="157"/>
      <c r="C41" s="117"/>
      <c r="D41" s="117"/>
      <c r="E41" s="104"/>
    </row>
    <row r="42" spans="1:5" ht="15.75" thickBot="1" x14ac:dyDescent="0.3">
      <c r="A42" s="117"/>
      <c r="B42" s="104"/>
      <c r="C42" s="117"/>
      <c r="D42" s="117"/>
      <c r="E42" s="104"/>
    </row>
    <row r="43" spans="1:5" ht="18.75" thickBot="1" x14ac:dyDescent="0.3">
      <c r="A43" s="152" t="s">
        <v>2432</v>
      </c>
      <c r="B43" s="153"/>
      <c r="C43" s="153"/>
      <c r="D43" s="153"/>
      <c r="E43" s="154"/>
    </row>
    <row r="44" spans="1:5" ht="18" x14ac:dyDescent="0.25">
      <c r="A44" s="91" t="s">
        <v>15</v>
      </c>
      <c r="B44" s="91" t="s">
        <v>2426</v>
      </c>
      <c r="C44" s="94" t="s">
        <v>46</v>
      </c>
      <c r="D44" s="138" t="s">
        <v>2433</v>
      </c>
      <c r="E44" s="139"/>
    </row>
    <row r="45" spans="1:5" ht="18" x14ac:dyDescent="0.25">
      <c r="A45" s="118" t="str">
        <f>VLOOKUP(B45,'[1]LISTADO ATM'!$A$2:$C$817,3,0)</f>
        <v>ESTE</v>
      </c>
      <c r="B45" s="118">
        <v>838</v>
      </c>
      <c r="C45" s="119" t="str">
        <f>VLOOKUP(B45,'[1]LISTADO ATM'!$A$2:$B$816,2,0)</f>
        <v xml:space="preserve">ATM UNP Consuelo </v>
      </c>
      <c r="D45" s="148" t="s">
        <v>2474</v>
      </c>
      <c r="E45" s="149"/>
    </row>
    <row r="46" spans="1:5" s="117" customFormat="1" ht="18" x14ac:dyDescent="0.25">
      <c r="A46" s="118" t="str">
        <f>VLOOKUP(B46,'[1]LISTADO ATM'!$A$2:$C$817,3,0)</f>
        <v>DISTRITO NACIONAL</v>
      </c>
      <c r="B46" s="118">
        <v>557</v>
      </c>
      <c r="C46" s="119" t="str">
        <f>VLOOKUP(B46,'[1]LISTADO ATM'!$A$2:$B$816,2,0)</f>
        <v xml:space="preserve">ATM Multicentro La Sirena Ave. Mella </v>
      </c>
      <c r="D46" s="148" t="s">
        <v>2508</v>
      </c>
      <c r="E46" s="149"/>
    </row>
    <row r="47" spans="1:5" s="117" customFormat="1" ht="18" x14ac:dyDescent="0.25">
      <c r="A47" s="118" t="str">
        <f>VLOOKUP(B47,'[1]LISTADO ATM'!$A$2:$C$817,3,0)</f>
        <v>DISTRITO NACIONAL</v>
      </c>
      <c r="B47" s="118">
        <v>232</v>
      </c>
      <c r="C47" s="119" t="str">
        <f>VLOOKUP(B47,'[1]LISTADO ATM'!$A$2:$B$816,2,0)</f>
        <v xml:space="preserve">ATM S/M Nacional Charles de Gaulle </v>
      </c>
      <c r="D47" s="148" t="s">
        <v>2474</v>
      </c>
      <c r="E47" s="149"/>
    </row>
    <row r="48" spans="1:5" s="117" customFormat="1" ht="18" x14ac:dyDescent="0.25">
      <c r="A48" s="118" t="str">
        <f>VLOOKUP(B48,'[1]LISTADO ATM'!$A$2:$C$817,3,0)</f>
        <v>ESTE</v>
      </c>
      <c r="B48" s="118">
        <v>630</v>
      </c>
      <c r="C48" s="119" t="str">
        <f>VLOOKUP(B48,'[1]LISTADO ATM'!$A$2:$B$816,2,0)</f>
        <v xml:space="preserve">ATM Oficina Plaza Zaglul (SPM) </v>
      </c>
      <c r="D48" s="148" t="s">
        <v>2474</v>
      </c>
      <c r="E48" s="149"/>
    </row>
    <row r="49" spans="1:5" s="117" customFormat="1" ht="18" x14ac:dyDescent="0.25">
      <c r="A49" s="118" t="str">
        <f>VLOOKUP(B49,'[1]LISTADO ATM'!$A$2:$C$817,3,0)</f>
        <v>DISTRITO NACIONAL</v>
      </c>
      <c r="B49" s="118">
        <v>735</v>
      </c>
      <c r="C49" s="119" t="str">
        <f>VLOOKUP(B49,'[1]LISTADO ATM'!$A$2:$B$816,2,0)</f>
        <v xml:space="preserve">ATM Oficina Independencia II  </v>
      </c>
      <c r="D49" s="148" t="s">
        <v>2508</v>
      </c>
      <c r="E49" s="149"/>
    </row>
    <row r="50" spans="1:5" s="117" customFormat="1" ht="18" x14ac:dyDescent="0.25">
      <c r="A50" s="118" t="e">
        <f>VLOOKUP(B50,'[1]LISTADO ATM'!$A$2:$C$817,3,0)</f>
        <v>#N/A</v>
      </c>
      <c r="B50" s="118"/>
      <c r="C50" s="119" t="e">
        <f>VLOOKUP(B50,'[1]LISTADO ATM'!$A$2:$B$816,2,0)</f>
        <v>#N/A</v>
      </c>
      <c r="D50" s="148"/>
      <c r="E50" s="149"/>
    </row>
    <row r="51" spans="1:5" s="117" customFormat="1" ht="18" x14ac:dyDescent="0.25">
      <c r="A51" s="118" t="e">
        <f>VLOOKUP(B51,'[1]LISTADO ATM'!$A$2:$C$817,3,0)</f>
        <v>#N/A</v>
      </c>
      <c r="B51" s="118"/>
      <c r="C51" s="119" t="e">
        <f>VLOOKUP(B51,'[1]LISTADO ATM'!$A$2:$B$816,2,0)</f>
        <v>#N/A</v>
      </c>
      <c r="D51" s="148"/>
      <c r="E51" s="149"/>
    </row>
    <row r="52" spans="1:5" ht="18.75" thickBot="1" x14ac:dyDescent="0.3">
      <c r="A52" s="93" t="s">
        <v>2428</v>
      </c>
      <c r="B52" s="121">
        <f>COUNT(B45:B51)</f>
        <v>5</v>
      </c>
      <c r="C52" s="115"/>
      <c r="D52" s="150"/>
      <c r="E52" s="151"/>
    </row>
  </sheetData>
  <mergeCells count="19">
    <mergeCell ref="D52:E52"/>
    <mergeCell ref="A1:E1"/>
    <mergeCell ref="A8:E8"/>
    <mergeCell ref="C19:E19"/>
    <mergeCell ref="A21:E21"/>
    <mergeCell ref="A33:E33"/>
    <mergeCell ref="D46:E46"/>
    <mergeCell ref="D45:E45"/>
    <mergeCell ref="A41:B41"/>
    <mergeCell ref="A43:E43"/>
    <mergeCell ref="D44:E44"/>
    <mergeCell ref="A40:B40"/>
    <mergeCell ref="A2:E2"/>
    <mergeCell ref="A3:E3"/>
    <mergeCell ref="D51:E51"/>
    <mergeCell ref="D47:E47"/>
    <mergeCell ref="D50:E50"/>
    <mergeCell ref="D48:E48"/>
    <mergeCell ref="D49:E49"/>
  </mergeCells>
  <phoneticPr fontId="47" type="noConversion"/>
  <conditionalFormatting sqref="E23">
    <cfRule type="duplicateValues" dxfId="100" priority="64"/>
  </conditionalFormatting>
  <conditionalFormatting sqref="B23">
    <cfRule type="duplicateValues" dxfId="99" priority="65"/>
  </conditionalFormatting>
  <conditionalFormatting sqref="E52 E31:E33 E1:E8 E19:E21 E38:E44">
    <cfRule type="duplicateValues" dxfId="98" priority="66"/>
  </conditionalFormatting>
  <conditionalFormatting sqref="E52 E23 E1:E8 E19:E21 E31:E33 E38:E44">
    <cfRule type="duplicateValues" dxfId="97" priority="67"/>
  </conditionalFormatting>
  <conditionalFormatting sqref="E45">
    <cfRule type="duplicateValues" dxfId="96" priority="56"/>
  </conditionalFormatting>
  <conditionalFormatting sqref="B52 B31:B33 B19:B21 B1:B8 B35:B43">
    <cfRule type="duplicateValues" dxfId="95" priority="71"/>
  </conditionalFormatting>
  <conditionalFormatting sqref="B52 B23 B19:B21 B31:B33 B1:B8 B35:B43">
    <cfRule type="duplicateValues" dxfId="94" priority="72"/>
  </conditionalFormatting>
  <conditionalFormatting sqref="B52">
    <cfRule type="duplicateValues" dxfId="93" priority="73"/>
  </conditionalFormatting>
  <conditionalFormatting sqref="B23:B33 B1:B8 B10:B21 B35:B1048576">
    <cfRule type="duplicateValues" dxfId="92" priority="53"/>
  </conditionalFormatting>
  <conditionalFormatting sqref="E52:E1048576 E1:E8 E10:E21 E23:E45">
    <cfRule type="duplicateValues" dxfId="91" priority="52"/>
  </conditionalFormatting>
  <conditionalFormatting sqref="E46">
    <cfRule type="duplicateValues" dxfId="90" priority="49"/>
  </conditionalFormatting>
  <conditionalFormatting sqref="E46">
    <cfRule type="duplicateValues" dxfId="89" priority="48"/>
  </conditionalFormatting>
  <conditionalFormatting sqref="E12">
    <cfRule type="duplicateValues" dxfId="88" priority="28"/>
  </conditionalFormatting>
  <conditionalFormatting sqref="E12">
    <cfRule type="duplicateValues" dxfId="87" priority="29"/>
  </conditionalFormatting>
  <conditionalFormatting sqref="E13">
    <cfRule type="duplicateValues" dxfId="86" priority="27"/>
  </conditionalFormatting>
  <conditionalFormatting sqref="E11">
    <cfRule type="duplicateValues" dxfId="85" priority="25"/>
  </conditionalFormatting>
  <conditionalFormatting sqref="E11">
    <cfRule type="duplicateValues" dxfId="84" priority="26"/>
  </conditionalFormatting>
  <conditionalFormatting sqref="E10">
    <cfRule type="duplicateValues" dxfId="83" priority="23"/>
  </conditionalFormatting>
  <conditionalFormatting sqref="E10">
    <cfRule type="duplicateValues" dxfId="82" priority="24"/>
  </conditionalFormatting>
  <conditionalFormatting sqref="E47">
    <cfRule type="duplicateValues" dxfId="81" priority="18"/>
  </conditionalFormatting>
  <conditionalFormatting sqref="E47">
    <cfRule type="duplicateValues" dxfId="80" priority="17"/>
  </conditionalFormatting>
  <conditionalFormatting sqref="E48">
    <cfRule type="duplicateValues" dxfId="79" priority="14"/>
  </conditionalFormatting>
  <conditionalFormatting sqref="E48">
    <cfRule type="duplicateValues" dxfId="78" priority="13"/>
  </conditionalFormatting>
  <conditionalFormatting sqref="E49">
    <cfRule type="duplicateValues" dxfId="77" priority="12"/>
  </conditionalFormatting>
  <conditionalFormatting sqref="E49">
    <cfRule type="duplicateValues" dxfId="76" priority="11"/>
  </conditionalFormatting>
  <conditionalFormatting sqref="E14">
    <cfRule type="duplicateValues" dxfId="75" priority="8"/>
  </conditionalFormatting>
  <conditionalFormatting sqref="E15">
    <cfRule type="duplicateValues" dxfId="74" priority="7"/>
  </conditionalFormatting>
  <conditionalFormatting sqref="E16">
    <cfRule type="duplicateValues" dxfId="73" priority="6"/>
  </conditionalFormatting>
  <conditionalFormatting sqref="E24:E30">
    <cfRule type="duplicateValues" dxfId="72" priority="374013"/>
  </conditionalFormatting>
  <conditionalFormatting sqref="B24:B30">
    <cfRule type="duplicateValues" dxfId="71" priority="374015"/>
  </conditionalFormatting>
  <conditionalFormatting sqref="E17">
    <cfRule type="duplicateValues" dxfId="70" priority="5"/>
  </conditionalFormatting>
  <conditionalFormatting sqref="B45:B52 B35:B43 B23:B33 B1:B8 B10:B21">
    <cfRule type="duplicateValues" dxfId="69" priority="374147"/>
  </conditionalFormatting>
  <conditionalFormatting sqref="B45:B51">
    <cfRule type="duplicateValues" dxfId="68" priority="374152"/>
  </conditionalFormatting>
  <conditionalFormatting sqref="E35:E37">
    <cfRule type="duplicateValues" dxfId="67" priority="374178"/>
  </conditionalFormatting>
  <conditionalFormatting sqref="E10:E18">
    <cfRule type="duplicateValues" dxfId="11" priority="374179"/>
  </conditionalFormatting>
  <conditionalFormatting sqref="B10:B18">
    <cfRule type="duplicateValues" dxfId="10" priority="37420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2482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2491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2476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2487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2483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2493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2497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75" x14ac:dyDescent="0.25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75" x14ac:dyDescent="0.25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75" x14ac:dyDescent="0.25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75" x14ac:dyDescent="0.25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75" x14ac:dyDescent="0.25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75" x14ac:dyDescent="0.25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75" x14ac:dyDescent="0.25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75" x14ac:dyDescent="0.25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75" x14ac:dyDescent="0.25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75" x14ac:dyDescent="0.25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75" x14ac:dyDescent="0.25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75" x14ac:dyDescent="0.25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75" x14ac:dyDescent="0.25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75" x14ac:dyDescent="0.25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75" x14ac:dyDescent="0.25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75" x14ac:dyDescent="0.25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75" x14ac:dyDescent="0.25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75" x14ac:dyDescent="0.25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86.5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85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85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91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2486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2488</v>
      </c>
      <c r="C407" s="106" t="s">
        <v>2489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2498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2021-02-13T22:50:14Z</dcterms:modified>
</cp:coreProperties>
</file>