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6\"/>
    </mc:Choice>
  </mc:AlternateContent>
  <bookViews>
    <workbookView xWindow="0" yWindow="0" windowWidth="12255" windowHeight="61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8" i="1" l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A163" i="1"/>
  <c r="A162" i="1"/>
  <c r="A171" i="1"/>
  <c r="A170" i="1"/>
  <c r="A169" i="1"/>
  <c r="A168" i="1"/>
  <c r="A167" i="1"/>
  <c r="A166" i="1"/>
  <c r="A165" i="1"/>
  <c r="A164" i="1"/>
  <c r="F160" i="1" l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60" i="1"/>
  <c r="A159" i="1"/>
  <c r="A158" i="1"/>
  <c r="A157" i="1"/>
  <c r="F161" i="1"/>
  <c r="G161" i="1"/>
  <c r="H161" i="1"/>
  <c r="I161" i="1"/>
  <c r="J161" i="1"/>
  <c r="K161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61" i="1"/>
  <c r="A156" i="1"/>
  <c r="A155" i="1"/>
  <c r="A154" i="1"/>
  <c r="A153" i="1"/>
  <c r="A152" i="1"/>
  <c r="A136" i="1"/>
  <c r="A138" i="1"/>
  <c r="A151" i="1"/>
  <c r="A146" i="1"/>
  <c r="A145" i="1"/>
  <c r="A143" i="1"/>
  <c r="A142" i="1"/>
  <c r="A141" i="1"/>
  <c r="A140" i="1"/>
  <c r="A139" i="1"/>
  <c r="A31" i="1"/>
  <c r="A104" i="1"/>
  <c r="A117" i="1"/>
  <c r="A149" i="1"/>
  <c r="A148" i="1"/>
  <c r="A98" i="1"/>
  <c r="A131" i="1"/>
  <c r="A144" i="1"/>
  <c r="A91" i="1"/>
  <c r="A5" i="1"/>
  <c r="A6" i="1"/>
  <c r="A18" i="1"/>
  <c r="A29" i="1"/>
  <c r="A63" i="1"/>
  <c r="A81" i="1"/>
  <c r="A82" i="1"/>
  <c r="A103" i="1"/>
  <c r="A120" i="1"/>
  <c r="A126" i="1"/>
  <c r="A128" i="1"/>
  <c r="A129" i="1"/>
  <c r="A132" i="1"/>
  <c r="A147" i="1"/>
  <c r="A24" i="1"/>
  <c r="A54" i="1"/>
  <c r="A150" i="1"/>
  <c r="A122" i="1"/>
  <c r="A133" i="1"/>
  <c r="A101" i="1"/>
  <c r="A30" i="1"/>
  <c r="A56" i="1"/>
  <c r="A85" i="1"/>
  <c r="A90" i="1"/>
  <c r="A119" i="1"/>
  <c r="A137" i="1"/>
  <c r="A78" i="1"/>
  <c r="A106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1" i="1"/>
  <c r="G121" i="1"/>
  <c r="H121" i="1"/>
  <c r="I121" i="1"/>
  <c r="J121" i="1"/>
  <c r="K121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1" i="1"/>
  <c r="A111" i="1"/>
  <c r="A109" i="1"/>
  <c r="A108" i="1"/>
  <c r="A10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35" i="1"/>
  <c r="A134" i="1"/>
  <c r="A130" i="1"/>
  <c r="A127" i="1"/>
  <c r="A125" i="1"/>
  <c r="A124" i="1"/>
  <c r="A123" i="1"/>
  <c r="A118" i="1"/>
  <c r="A116" i="1"/>
  <c r="A115" i="1"/>
  <c r="A114" i="1"/>
  <c r="A113" i="1"/>
  <c r="A112" i="1"/>
  <c r="A110" i="1"/>
  <c r="A105" i="1"/>
  <c r="F86" i="1" l="1"/>
  <c r="G86" i="1"/>
  <c r="H86" i="1"/>
  <c r="I86" i="1"/>
  <c r="J86" i="1"/>
  <c r="K86" i="1"/>
  <c r="F80" i="1"/>
  <c r="G80" i="1"/>
  <c r="H80" i="1"/>
  <c r="I80" i="1"/>
  <c r="J80" i="1"/>
  <c r="K80" i="1"/>
  <c r="F79" i="1"/>
  <c r="G79" i="1"/>
  <c r="H79" i="1"/>
  <c r="I79" i="1"/>
  <c r="J79" i="1"/>
  <c r="K79" i="1"/>
  <c r="F77" i="1"/>
  <c r="G77" i="1"/>
  <c r="H77" i="1"/>
  <c r="I77" i="1"/>
  <c r="J77" i="1"/>
  <c r="K77" i="1"/>
  <c r="F57" i="1"/>
  <c r="G57" i="1"/>
  <c r="H57" i="1"/>
  <c r="I57" i="1"/>
  <c r="J57" i="1"/>
  <c r="K57" i="1"/>
  <c r="A86" i="1"/>
  <c r="A80" i="1"/>
  <c r="A79" i="1"/>
  <c r="A77" i="1"/>
  <c r="A5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102" i="1"/>
  <c r="A100" i="1"/>
  <c r="A99" i="1"/>
  <c r="A97" i="1"/>
  <c r="A96" i="1"/>
  <c r="A95" i="1"/>
  <c r="A94" i="1"/>
  <c r="A93" i="1"/>
  <c r="A92" i="1"/>
  <c r="A89" i="1"/>
  <c r="A88" i="1"/>
  <c r="A87" i="1"/>
  <c r="A84" i="1"/>
  <c r="A83" i="1"/>
  <c r="A76" i="1"/>
  <c r="A75" i="1"/>
  <c r="A74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5" i="1"/>
  <c r="A64" i="1"/>
  <c r="A62" i="1"/>
  <c r="A61" i="1"/>
  <c r="A60" i="1"/>
  <c r="A59" i="1"/>
  <c r="A58" i="1"/>
  <c r="A55" i="1"/>
  <c r="A53" i="1"/>
  <c r="A52" i="1"/>
  <c r="A51" i="1"/>
  <c r="A50" i="1"/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9" i="1"/>
  <c r="A48" i="1"/>
  <c r="A47" i="1"/>
  <c r="A46" i="1"/>
  <c r="A45" i="1"/>
  <c r="A44" i="1"/>
  <c r="A43" i="1"/>
  <c r="A42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1" i="1"/>
  <c r="A40" i="1"/>
  <c r="A39" i="1"/>
  <c r="A38" i="1"/>
  <c r="A37" i="1"/>
  <c r="A36" i="1"/>
  <c r="A35" i="1"/>
  <c r="A26" i="1"/>
  <c r="A94" i="16" l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4" i="1"/>
  <c r="A33" i="1"/>
  <c r="A32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5" i="1"/>
  <c r="A23" i="1"/>
  <c r="A22" i="1"/>
  <c r="A21" i="1"/>
  <c r="A20" i="1"/>
  <c r="A19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5" i="1"/>
  <c r="A14" i="1"/>
  <c r="A13" i="1"/>
  <c r="A12" i="1"/>
  <c r="A11" i="1"/>
  <c r="A10" i="1" l="1"/>
  <c r="F10" i="1" l="1"/>
  <c r="G10" i="1"/>
  <c r="H10" i="1"/>
  <c r="I10" i="1"/>
  <c r="J10" i="1"/>
  <c r="K10" i="1"/>
  <c r="F5" i="1" l="1"/>
  <c r="G5" i="1"/>
  <c r="H5" i="1"/>
  <c r="I5" i="1"/>
  <c r="J5" i="1"/>
  <c r="K5" i="1"/>
  <c r="F6" i="1"/>
  <c r="G6" i="1"/>
  <c r="H6" i="1"/>
  <c r="I6" i="1"/>
  <c r="J6" i="1"/>
  <c r="K6" i="1"/>
  <c r="A9" i="1"/>
  <c r="F9" i="1"/>
  <c r="G9" i="1"/>
  <c r="H9" i="1"/>
  <c r="I9" i="1"/>
  <c r="J9" i="1"/>
  <c r="K9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<sst xmlns="http://schemas.openxmlformats.org/spreadsheetml/2006/main" count="13937" uniqueCount="2691">
  <si>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</si>
  <si>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</si>
  <si>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</si>
  <si>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</si>
  <si>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</si>
  <si>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</si>
  <si>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</si>
  <si>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</si>
  <si>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</si>
  <si>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</si>
  <si>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</si>
  <si>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</si>
  <si>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</si>
  <si>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</si>
  <si>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</si>
  <si>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</si>
  <si>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</si>
  <si>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</si>
  <si>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</si>
  <si>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</si>
  <si>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</si>
  <si>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</si>
  <si>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</si>
  <si>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</si>
  <si>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</si>
  <si>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</si>
  <si>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</si>
  <si>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</si>
  <si>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</si>
  <si>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</si>
  <si>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</si>
  <si>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</si>
  <si>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</si>
  <si>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</si>
  <si>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</si>
  <si>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</si>
  <si>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</si>
  <si>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</si>
  <si>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</si>
  <si>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</si>
  <si>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</si>
  <si>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</si>
  <si>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</si>
  <si>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</si>
  <si>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</si>
  <si>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</si>
  <si>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</si>
  <si>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</si>
  <si>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</si>
  <si>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</si>
  <si>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</si>
  <si>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</si>
  <si>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</si>
  <si>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</si>
  <si>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</si>
  <si>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</si>
  <si>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</si>
  <si>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</si>
  <si>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</si>
  <si>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</si>
  <si>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</si>
  <si>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</si>
  <si>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</si>
  <si>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</si>
  <si>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</si>
  <si>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</si>
  <si>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</si>
  <si>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</si>
  <si>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</si>
  <si>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</si>
  <si>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</si>
  <si>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</si>
  <si>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</si>
  <si>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</si>
  <si>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</si>
  <si>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</si>
  <si>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</si>
  <si>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</si>
  <si>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</si>
  <si>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</si>
  <si>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</si>
  <si>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</si>
  <si>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</si>
  <si>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</si>
  <si>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</si>
  <si>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</si>
  <si>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</si>
  <si>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</si>
  <si>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</si>
  <si>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</si>
  <si>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</si>
  <si>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</si>
  <si>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</si>
  <si>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</si>
  <si>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</si>
  <si>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</si>
  <si>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</si>
  <si>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</si>
  <si>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</si>
  <si>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</si>
  <si>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</si>
  <si>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</si>
  <si>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</si>
  <si>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</si>
  <si>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</si>
  <si>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</si>
  <si>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</si>
  <si>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</si>
  <si>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</si>
  <si>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</si>
  <si>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</si>
  <si>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</si>
  <si>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</si>
  <si>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</si>
  <si>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</si>
  <si>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</si>
  <si>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</si>
  <si>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</si>
  <si>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</si>
  <si>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</si>
  <si>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</si>
  <si>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</si>
  <si>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</si>
  <si>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</si>
  <si>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</si>
  <si>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</si>
  <si>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</si>
  <si>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</si>
  <si>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</si>
  <si>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</si>
  <si>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</si>
  <si>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</si>
  <si>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</si>
  <si>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</si>
  <si>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</si>
  <si>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</si>
  <si>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</si>
  <si>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</si>
  <si>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</si>
  <si>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</si>
  <si>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</si>
  <si>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</si>
  <si>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</si>
  <si>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</si>
  <si>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</si>
  <si>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</si>
  <si>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</si>
  <si>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</si>
  <si>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</si>
  <si>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</si>
  <si>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</si>
  <si>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</si>
  <si>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</si>
  <si>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</si>
  <si>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</si>
  <si>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</si>
  <si>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</si>
  <si>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</si>
  <si>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</si>
  <si>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</si>
  <si>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</si>
  <si>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</si>
  <si>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</si>
  <si>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</si>
  <si>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</si>
  <si>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</si>
  <si>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</si>
  <si>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</si>
  <si>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</si>
  <si>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</si>
  <si>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</si>
  <si>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</si>
  <si>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</si>
  <si>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</si>
  <si>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</si>
  <si>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</si>
  <si>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</si>
  <si>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</si>
  <si>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</si>
  <si>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</si>
  <si>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</si>
  <si>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</si>
  <si>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</si>
  <si>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</si>
  <si>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</si>
  <si>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</si>
  <si>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</si>
  <si>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</si>
  <si>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</si>
  <si>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</si>
  <si>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</si>
  <si>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</si>
  <si>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</si>
  <si>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</si>
  <si>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</si>
  <si>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</si>
  <si>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</si>
  <si>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</si>
  <si>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</si>
  <si>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</si>
  <si>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</si>
  <si>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</si>
  <si>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</si>
  <si>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</si>
  <si>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</si>
  <si>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</si>
  <si>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</si>
  <si>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</si>
  <si>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</si>
  <si>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</si>
  <si>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</si>
  <si>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</si>
  <si>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</si>
  <si>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</si>
  <si>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</si>
  <si>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</si>
  <si>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</si>
  <si>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</si>
  <si>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</si>
  <si>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</si>
  <si>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</si>
  <si>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</si>
  <si>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</si>
  <si>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</si>
  <si>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</si>
  <si>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</si>
  <si>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</si>
  <si>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</si>
  <si>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</si>
  <si>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</si>
  <si>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</si>
  <si>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</si>
  <si>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</si>
  <si>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</si>
  <si>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</si>
  <si>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</si>
  <si>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</si>
  <si>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</si>
  <si>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</si>
  <si>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</si>
  <si>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</si>
  <si>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</si>
  <si>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</si>
  <si>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</si>
  <si>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</si>
  <si>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</si>
  <si>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</si>
  <si>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</si>
  <si>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</si>
  <si>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</si>
  <si>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</si>
  <si>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</si>
  <si>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</si>
  <si>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</si>
  <si>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</si>
  <si>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</si>
  <si>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</si>
  <si>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</si>
  <si>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</si>
  <si>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</si>
  <si>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</si>
  <si>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</si>
  <si>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</si>
  <si>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</si>
  <si>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</si>
  <si>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</si>
  <si>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</si>
  <si>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</si>
  <si>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</si>
  <si>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</si>
  <si>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</si>
  <si>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</si>
  <si>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</si>
  <si>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</si>
  <si>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</si>
  <si>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</si>
  <si>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</si>
  <si>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</si>
  <si>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</si>
  <si>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</si>
  <si>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</si>
  <si>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</si>
  <si>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</si>
  <si>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</si>
  <si>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</si>
  <si>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</si>
  <si>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</si>
  <si>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</si>
  <si>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</si>
  <si>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</si>
  <si>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</si>
  <si>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</si>
  <si>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</si>
  <si>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</si>
  <si>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</si>
  <si>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</si>
  <si>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</si>
  <si>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</si>
  <si>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</si>
  <si>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</si>
  <si>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</si>
  <si>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</si>
  <si>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</si>
  <si>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</si>
  <si>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</si>
  <si>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</si>
  <si>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</si>
  <si>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</si>
  <si>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</si>
  <si>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</si>
  <si>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</si>
  <si>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</si>
  <si>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</si>
  <si>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</si>
  <si>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</si>
  <si>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</si>
  <si>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</si>
  <si>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</si>
  <si>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</si>
  <si>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</si>
  <si>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</si>
  <si>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</si>
  <si>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</si>
  <si>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</si>
  <si>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</si>
  <si>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</si>
  <si>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</si>
  <si>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</si>
  <si>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</si>
  <si>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</si>
  <si>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</si>
  <si>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</si>
  <si>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</si>
  <si>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</si>
  <si>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</si>
  <si>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</si>
  <si>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</si>
  <si>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</si>
  <si>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</si>
  <si>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</si>
  <si>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</si>
  <si>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</si>
  <si>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</si>
  <si>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</si>
  <si>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</si>
  <si>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</si>
  <si>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</si>
  <si>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</si>
  <si>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</si>
  <si>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</si>
  <si>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</si>
  <si>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</si>
  <si>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</si>
  <si>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</si>
  <si>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</si>
  <si>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</si>
  <si>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</si>
  <si>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</si>
  <si>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</si>
  <si>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</si>
  <si>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</si>
  <si>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</si>
  <si>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</si>
  <si>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</si>
  <si>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</si>
  <si>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</si>
  <si>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</si>
  <si>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</si>
  <si>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</si>
  <si>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</si>
  <si>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</si>
  <si>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</si>
  <si>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</si>
  <si>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</si>
  <si>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</si>
  <si>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</si>
  <si>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</si>
  <si>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</si>
  <si>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</si>
  <si>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</si>
  <si>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</si>
  <si>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</si>
  <si>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</si>
  <si>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</si>
  <si>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</si>
  <si>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</si>
  <si>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</si>
  <si>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</si>
  <si>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</si>
  <si>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</si>
  <si>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</si>
  <si>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</si>
  <si>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</si>
  <si>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</si>
  <si>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</si>
  <si>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</si>
  <si>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</si>
  <si>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</si>
  <si>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</si>
  <si>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</si>
  <si>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</si>
  <si>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</si>
  <si>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</si>
  <si>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</si>
  <si>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</si>
  <si>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</si>
  <si>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</si>
  <si>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</si>
  <si>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</si>
  <si>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</si>
  <si>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</si>
  <si>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</si>
  <si>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</si>
  <si>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</si>
  <si>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</si>
  <si>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</si>
  <si>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</si>
  <si>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</si>
  <si>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</si>
  <si>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</si>
  <si>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</si>
  <si>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</si>
  <si>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</si>
  <si>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</si>
  <si>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</si>
  <si>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</si>
  <si>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</si>
  <si>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</si>
  <si>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</si>
  <si>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</si>
  <si>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</si>
  <si>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</si>
  <si>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</si>
  <si>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</si>
  <si>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</si>
  <si>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</si>
  <si>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</si>
  <si>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</si>
  <si>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</si>
  <si>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</si>
  <si>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</si>
  <si>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</si>
  <si>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</si>
  <si>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</si>
  <si>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</si>
  <si>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</si>
  <si>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</si>
  <si>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</si>
  <si>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</si>
  <si>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</si>
  <si>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</si>
  <si>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</si>
  <si>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</si>
  <si>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</si>
  <si>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</si>
  <si>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</si>
  <si>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</si>
  <si>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</si>
  <si>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</si>
  <si>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</si>
  <si>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</si>
  <si>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</si>
  <si>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</si>
  <si>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</si>
  <si>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</si>
  <si>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</si>
  <si>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</si>
  <si>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</si>
  <si>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</si>
  <si>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</si>
  <si>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</si>
  <si>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</si>
  <si>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</si>
  <si>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</si>
  <si>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</si>
  <si>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</si>
  <si>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</si>
  <si>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</si>
  <si>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</si>
  <si>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</si>
  <si>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</si>
  <si>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</si>
  <si>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</si>
  <si>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</si>
  <si>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</si>
  <si>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</si>
  <si>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</si>
  <si>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</si>
  <si>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</si>
  <si>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</si>
  <si>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</si>
  <si>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</si>
  <si>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</si>
  <si>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</si>
  <si>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</si>
  <si>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</si>
  <si>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</si>
  <si>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</si>
  <si>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</si>
  <si>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</si>
  <si>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</si>
  <si>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</si>
  <si>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</si>
  <si>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</si>
  <si>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</si>
  <si>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</si>
  <si>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</si>
  <si>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</si>
  <si>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</si>
  <si>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</si>
  <si>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</si>
  <si>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</si>
  <si>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</si>
  <si>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</si>
  <si>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</si>
  <si>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</si>
  <si>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</si>
  <si>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</si>
  <si>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</si>
  <si>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</si>
  <si>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</si>
  <si>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</si>
  <si>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</si>
  <si>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</si>
  <si>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</si>
  <si>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</si>
  <si>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</si>
  <si>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</si>
  <si>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</si>
  <si>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</si>
  <si>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</si>
  <si>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</si>
  <si>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</si>
  <si>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</si>
  <si>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</si>
  <si>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</si>
  <si>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</si>
  <si>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</si>
  <si>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</si>
  <si>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</si>
  <si>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</si>
  <si>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</si>
  <si>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</si>
  <si>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</si>
  <si>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</si>
  <si>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</si>
  <si>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</si>
  <si>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</si>
  <si>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</si>
  <si>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</si>
  <si>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</si>
  <si>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</si>
  <si>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</si>
  <si>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</si>
  <si>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</si>
  <si>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</si>
  <si>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</si>
  <si>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</si>
  <si>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</si>
  <si>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</si>
  <si>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</si>
  <si>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</si>
  <si>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</si>
  <si>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</si>
  <si>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</si>
  <si>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</si>
  <si>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</si>
  <si>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</si>
  <si>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</si>
  <si>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</si>
  <si>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</si>
  <si>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</si>
  <si>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</si>
  <si>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</si>
  <si>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</si>
  <si>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</si>
  <si>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</si>
  <si>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</si>
  <si>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</si>
  <si>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</si>
  <si>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</si>
  <si>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</si>
  <si>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</si>
  <si>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</si>
  <si>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</si>
  <si>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</si>
  <si>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</si>
  <si>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</si>
  <si>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</si>
  <si>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</si>
  <si>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</si>
  <si>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</si>
  <si>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</si>
  <si>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</si>
  <si>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</si>
  <si>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</si>
  <si>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</si>
  <si>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</si>
  <si>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</si>
  <si>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</si>
  <si>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</si>
  <si>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</si>
  <si>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</si>
  <si>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</si>
  <si>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</si>
  <si>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</si>
  <si>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</si>
  <si>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</si>
  <si>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</si>
  <si>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</si>
  <si>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</si>
  <si>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</si>
  <si>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</si>
  <si>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</si>
  <si>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</si>
  <si>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</si>
  <si>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</si>
  <si>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</si>
  <si>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</si>
  <si>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</si>
  <si>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</si>
  <si>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</si>
  <si>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</si>
  <si>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</si>
  <si>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</si>
  <si>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</si>
  <si>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</si>
  <si>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</si>
  <si>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</si>
  <si>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</si>
  <si>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</si>
  <si>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</si>
  <si>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</si>
  <si>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</si>
  <si>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</si>
  <si>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</si>
  <si>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</si>
  <si>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</si>
  <si>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</si>
  <si>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</si>
  <si>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</si>
  <si>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</si>
  <si>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</si>
  <si>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</si>
  <si>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</si>
  <si>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</si>
  <si>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</si>
  <si>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</si>
  <si>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</si>
  <si>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</si>
  <si>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</si>
  <si>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</si>
  <si>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</si>
  <si>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</si>
  <si>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</si>
  <si>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</si>
  <si>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</si>
  <si>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</si>
  <si>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</si>
  <si>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</si>
  <si>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</si>
  <si>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</si>
  <si>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</si>
  <si>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</si>
  <si>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</si>
  <si>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</si>
  <si>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</si>
  <si>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</si>
  <si>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</si>
  <si>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</si>
  <si>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</si>
  <si>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</si>
  <si>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</si>
  <si>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</si>
  <si>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</si>
  <si>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</si>
  <si>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</si>
  <si>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</si>
  <si>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</si>
  <si>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</si>
  <si>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</si>
  <si>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</si>
  <si>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</si>
  <si>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</si>
  <si>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</si>
  <si>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</si>
  <si>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</si>
  <si>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</si>
  <si>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</si>
  <si>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</si>
  <si>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</si>
  <si>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</si>
  <si>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</si>
  <si>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</si>
  <si>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</si>
  <si>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</si>
  <si>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</si>
  <si>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</si>
  <si>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</si>
  <si>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</si>
  <si>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</si>
  <si>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</si>
  <si>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</si>
  <si>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</si>
  <si>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</si>
  <si>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</si>
  <si>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</si>
  <si>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</si>
  <si>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</si>
  <si>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</si>
  <si>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</si>
  <si>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</si>
  <si>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</si>
  <si>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</si>
  <si>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</si>
  <si>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</si>
  <si>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</si>
  <si>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</si>
  <si>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</si>
  <si>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</si>
  <si>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</si>
  <si>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</si>
  <si>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</si>
  <si>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</si>
  <si>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</si>
  <si>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</si>
  <si>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</si>
  <si>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</si>
  <si>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</si>
  <si>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</si>
  <si>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</si>
  <si>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</si>
  <si>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</si>
  <si>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</si>
  <si>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</si>
  <si>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</si>
  <si>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</si>
  <si>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</si>
  <si>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</si>
  <si>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</si>
  <si>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</si>
  <si>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</si>
  <si>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</si>
  <si>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</si>
  <si>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</si>
  <si>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</si>
  <si>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</si>
  <si>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</si>
  <si>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</si>
  <si>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</si>
  <si>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</si>
  <si>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</si>
  <si>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</si>
  <si>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</si>
  <si>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</si>
  <si>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</si>
  <si>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</si>
  <si>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</si>
  <si>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</si>
  <si>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</si>
  <si>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</si>
  <si>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</si>
  <si>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</si>
  <si>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</si>
  <si>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</si>
  <si>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</si>
  <si>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</si>
  <si>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</si>
  <si>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</si>
  <si>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</si>
  <si>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</si>
  <si>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</si>
  <si>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</si>
  <si>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</si>
  <si>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</si>
  <si>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</si>
  <si>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</si>
  <si>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</si>
  <si>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</si>
  <si>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</si>
  <si>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</si>
  <si>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</si>
  <si>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</si>
  <si>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</si>
  <si>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</si>
  <si>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</si>
  <si>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</si>
  <si>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</si>
  <si>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</si>
  <si>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</si>
  <si>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</si>
  <si>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</si>
  <si>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</si>
  <si>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</si>
  <si>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</si>
  <si>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</si>
  <si>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</si>
  <si>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</si>
  <si>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</si>
  <si>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</si>
  <si>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</si>
  <si>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</si>
  <si>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</si>
  <si>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</si>
  <si>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</si>
  <si>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</si>
  <si>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</si>
  <si>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</si>
  <si>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</si>
  <si>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</si>
  <si>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</si>
  <si>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</si>
  <si>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</si>
  <si>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</si>
  <si>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</si>
  <si>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</si>
  <si>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</si>
  <si>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</si>
  <si>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</si>
  <si>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</si>
  <si>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</si>
  <si>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</si>
  <si>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</si>
  <si>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</si>
  <si>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</si>
  <si>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</si>
  <si>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</si>
  <si>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</si>
  <si>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</si>
  <si>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</si>
  <si>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</si>
  <si>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</si>
  <si>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</si>
  <si>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</si>
  <si>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</si>
  <si>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</si>
  <si>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</si>
  <si>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</si>
  <si>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</si>
  <si>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</si>
  <si>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</si>
  <si>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</si>
  <si>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</si>
  <si>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</si>
  <si>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</si>
  <si>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</si>
  <si>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</si>
  <si>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</si>
  <si>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</si>
  <si>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</si>
  <si>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</si>
  <si>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</si>
  <si>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</si>
  <si>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</si>
  <si>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</si>
  <si>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</si>
  <si>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</si>
  <si>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</si>
  <si>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</si>
  <si>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</si>
  <si>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</si>
  <si>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</si>
  <si>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</si>
  <si>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</si>
  <si>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</si>
  <si>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</si>
  <si>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</si>
  <si>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</si>
  <si>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</si>
  <si>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</si>
  <si>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</si>
  <si>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</si>
  <si>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</si>
  <si>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</si>
  <si>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</si>
  <si>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</si>
  <si>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</si>
  <si>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</si>
  <si>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</si>
  <si>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</si>
  <si>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</si>
  <si>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</si>
  <si>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</si>
  <si>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</si>
  <si>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</si>
  <si>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</si>
  <si>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</si>
  <si>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</si>
  <si>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</si>
  <si>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</si>
  <si>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</si>
  <si>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</si>
  <si>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</si>
  <si>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</si>
  <si>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</si>
  <si>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</si>
  <si>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</si>
  <si>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</si>
  <si>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</si>
  <si>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</si>
  <si>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</si>
  <si>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</si>
  <si>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</si>
  <si>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</si>
  <si>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</si>
  <si>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</si>
  <si>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</si>
  <si>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</si>
  <si>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</si>
  <si>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</si>
  <si>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</si>
  <si>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</si>
  <si>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</si>
  <si>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</si>
  <si>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</si>
  <si>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</si>
  <si>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</si>
  <si>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</si>
  <si>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</si>
  <si>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</si>
  <si>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</si>
  <si>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</si>
  <si>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</si>
  <si>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</si>
  <si>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</si>
  <si>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</si>
  <si>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</si>
  <si>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</si>
  <si>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</si>
  <si>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</si>
  <si>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</si>
  <si>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</si>
  <si>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</si>
  <si>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</si>
  <si>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</si>
  <si>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</si>
  <si>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</si>
  <si>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</si>
  <si>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</si>
  <si>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</si>
  <si>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</si>
  <si>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</si>
  <si>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</si>
  <si>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</si>
  <si>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</si>
  <si>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</si>
  <si>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</si>
  <si>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</si>
  <si>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</si>
  <si>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</si>
  <si>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</si>
  <si>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</si>
  <si>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</si>
  <si>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</si>
  <si>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</si>
  <si>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</si>
  <si>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</si>
  <si>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</si>
  <si>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</si>
  <si>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</si>
  <si>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</si>
  <si>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</si>
  <si>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</si>
  <si>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</si>
  <si>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</si>
  <si>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</si>
  <si>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</si>
  <si>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</si>
  <si>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</si>
  <si>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</si>
  <si>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</si>
  <si>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</si>
  <si>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</si>
  <si>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</si>
  <si>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</si>
  <si>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</si>
  <si>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</si>
  <si>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</si>
  <si>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</si>
  <si>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</si>
  <si>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</si>
  <si>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</si>
  <si>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</si>
  <si>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</si>
  <si>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</si>
  <si>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</si>
  <si>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</si>
  <si>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</si>
  <si>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</si>
  <si>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</si>
  <si>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</si>
  <si>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</si>
  <si>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</si>
  <si>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</si>
  <si>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</si>
  <si>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</si>
  <si>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</si>
  <si>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</si>
  <si>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</si>
  <si>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</si>
  <si>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</si>
  <si>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</si>
  <si>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</si>
  <si>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</si>
  <si>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</si>
  <si>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</si>
  <si>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</si>
  <si>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</si>
  <si>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</si>
  <si>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</si>
  <si>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</si>
  <si>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</si>
  <si>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</si>
  <si>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</si>
  <si>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</si>
  <si>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</si>
  <si>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</si>
  <si>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</si>
  <si>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</si>
  <si>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</si>
  <si>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</si>
  <si>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</si>
  <si>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</si>
  <si>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</si>
  <si>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</si>
  <si>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</si>
  <si>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</si>
  <si>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</si>
  <si>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</si>
  <si>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</si>
  <si>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</si>
  <si>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</si>
  <si>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</si>
  <si>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</si>
  <si>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</si>
  <si>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</si>
  <si>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</si>
  <si>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</si>
  <si>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</si>
  <si>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</si>
  <si>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</si>
  <si>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</si>
  <si>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</si>
  <si>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</si>
  <si>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</si>
  <si>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</si>
  <si>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</si>
  <si>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</si>
  <si>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</si>
  <si>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</si>
  <si>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</si>
  <si>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</si>
  <si>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</si>
  <si>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</si>
  <si>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</si>
  <si>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</si>
  <si>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</si>
  <si>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</si>
  <si>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</si>
  <si>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</si>
  <si>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</si>
  <si>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</si>
  <si>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</si>
  <si>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</si>
  <si>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</si>
  <si>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</si>
  <si>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</si>
  <si>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</si>
  <si>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</si>
  <si>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</si>
  <si>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</si>
  <si>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</si>
  <si>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</si>
  <si>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</si>
  <si>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</si>
  <si>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</si>
  <si>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</si>
  <si>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</si>
  <si>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</si>
  <si>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</si>
  <si>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</si>
  <si>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</si>
  <si>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</si>
  <si>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</si>
  <si>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</si>
  <si>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</si>
  <si>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</si>
  <si>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</si>
  <si>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</si>
  <si>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</si>
  <si>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</si>
  <si>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</si>
  <si>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</si>
  <si>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</si>
  <si>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</si>
  <si>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</si>
  <si>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</si>
  <si>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</si>
  <si>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</si>
  <si>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</si>
  <si>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</si>
  <si>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</si>
  <si>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</si>
  <si>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</si>
  <si>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</si>
  <si>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</si>
  <si>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</si>
  <si>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</si>
  <si>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</si>
  <si>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</si>
  <si>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</si>
  <si>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</si>
  <si>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</si>
  <si>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</si>
  <si>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</si>
  <si>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</si>
  <si>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</si>
  <si>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</si>
  <si>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</si>
  <si>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</si>
  <si>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</si>
  <si>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</si>
  <si>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</si>
  <si>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</si>
  <si>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</si>
  <si>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</si>
  <si>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</si>
  <si>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</si>
  <si>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</si>
  <si>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</si>
  <si>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</si>
  <si>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</si>
  <si>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</si>
  <si>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</si>
  <si>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</si>
  <si>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</si>
  <si>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</si>
  <si>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</si>
  <si>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</si>
  <si>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</si>
  <si>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</si>
  <si>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</si>
  <si>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</si>
  <si>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</si>
  <si>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</si>
  <si>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</si>
  <si>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</si>
  <si>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</si>
  <si>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</si>
  <si>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</si>
  <si>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</si>
  <si>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</si>
  <si>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</si>
  <si>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</si>
  <si>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</si>
  <si>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</si>
  <si>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</si>
  <si>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</si>
  <si>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</si>
  <si>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</si>
  <si>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</si>
  <si>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</si>
  <si>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</si>
  <si>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</si>
  <si>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</si>
  <si>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</si>
  <si>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</si>
  <si>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</si>
  <si>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</si>
  <si>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</si>
  <si>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</si>
  <si>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</si>
  <si>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</si>
  <si>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</si>
  <si>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</si>
  <si>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</si>
  <si>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</si>
  <si>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</si>
  <si>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</si>
  <si>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</si>
  <si>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</si>
  <si>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</si>
  <si>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</si>
  <si>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</si>
  <si>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</si>
  <si>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</si>
  <si>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</si>
  <si>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</si>
  <si>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</si>
  <si>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</si>
  <si>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</si>
  <si>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</si>
  <si>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</si>
  <si>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</si>
  <si>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</si>
  <si>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</si>
  <si>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</si>
  <si>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</si>
  <si>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</si>
  <si>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</si>
  <si>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</si>
  <si>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</si>
  <si>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</si>
  <si>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</si>
  <si>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</si>
  <si>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</si>
  <si>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</si>
  <si>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</si>
  <si>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</si>
  <si>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</si>
  <si>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</si>
  <si>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</si>
  <si>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</si>
  <si>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</si>
  <si>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</si>
  <si>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</si>
  <si>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</si>
  <si>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</si>
  <si>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</si>
  <si>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</si>
  <si>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</si>
  <si>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</si>
  <si>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</si>
  <si>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</si>
  <si>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</si>
  <si>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</si>
  <si>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</si>
  <si>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</si>
  <si>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</si>
  <si>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</si>
  <si>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</si>
  <si>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</si>
  <si>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</si>
  <si>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</si>
  <si>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</si>
  <si>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</si>
  <si>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</si>
  <si>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</si>
  <si>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</si>
  <si>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</si>
  <si>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</si>
  <si>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</si>
  <si>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</si>
  <si>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</si>
  <si>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</si>
  <si>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</si>
  <si>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</si>
  <si>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</si>
  <si>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</si>
  <si>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</si>
  <si>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</si>
  <si>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</si>
  <si>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</si>
  <si>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</si>
  <si>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</si>
  <si>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</si>
  <si>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</si>
  <si>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</si>
  <si>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</si>
  <si>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</si>
  <si>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</si>
  <si>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</si>
  <si>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</si>
  <si>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</si>
  <si>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</si>
  <si>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</si>
  <si>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</si>
  <si>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</si>
  <si>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</si>
  <si>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</si>
  <si>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</si>
  <si>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</si>
  <si>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</si>
  <si>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</si>
  <si>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</si>
  <si>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</si>
  <si>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</si>
  <si>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</si>
  <si>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</si>
  <si>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</si>
  <si>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</si>
  <si>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</si>
  <si>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</si>
  <si>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</si>
  <si>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</si>
  <si>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</si>
  <si>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</si>
  <si>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</si>
  <si>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</si>
  <si>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</si>
  <si>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</si>
  <si>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</si>
  <si>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</si>
  <si>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</si>
  <si>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</si>
  <si>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</si>
  <si>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</si>
  <si>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</si>
  <si>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</si>
  <si>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</si>
  <si>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</si>
  <si>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</si>
  <si>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</si>
  <si>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</si>
  <si>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</si>
  <si>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</si>
  <si>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</si>
  <si>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</si>
  <si>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</si>
  <si>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</si>
  <si>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</si>
  <si>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</si>
  <si>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</si>
  <si>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</si>
  <si>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</si>
  <si>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</si>
  <si>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</si>
  <si>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</si>
  <si>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</si>
  <si>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</si>
  <si>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</si>
  <si>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</si>
  <si>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</si>
  <si>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</si>
  <si>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</si>
  <si>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</si>
  <si>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</si>
  <si>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</si>
  <si>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</si>
  <si>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</si>
  <si>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</si>
  <si>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</si>
  <si>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</si>
  <si>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</si>
  <si>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</si>
  <si>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</si>
  <si>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</si>
  <si>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</si>
  <si>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</si>
  <si>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</si>
  <si>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</si>
  <si>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</si>
  <si>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</si>
  <si>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</si>
  <si>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</si>
  <si>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</si>
  <si>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</si>
  <si>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</si>
  <si>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</si>
  <si>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</si>
  <si>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</si>
  <si>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</si>
  <si>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</si>
  <si>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</si>
  <si>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</si>
  <si>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</si>
  <si>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</si>
  <si>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</si>
  <si>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</si>
  <si>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</si>
  <si>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</si>
  <si>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</si>
  <si>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</si>
  <si>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</si>
  <si>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</si>
  <si>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</si>
  <si>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</si>
  <si>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</si>
  <si>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</si>
  <si>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</si>
  <si>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</si>
  <si>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</si>
  <si>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</si>
  <si>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</si>
  <si>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</si>
  <si>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</si>
  <si>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</si>
  <si>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</si>
  <si>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</si>
  <si>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</si>
  <si>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</si>
  <si>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</si>
  <si>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</si>
  <si>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</si>
  <si>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</si>
  <si>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</si>
  <si>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</si>
  <si>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</si>
  <si>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</si>
  <si>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</si>
  <si>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</si>
  <si>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</si>
  <si>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</si>
  <si>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</si>
  <si>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</si>
  <si>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</si>
  <si>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</si>
  <si>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</si>
  <si>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</si>
  <si>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</si>
  <si>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</si>
  <si>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</si>
  <si>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</si>
  <si>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</si>
  <si>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</si>
  <si>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</si>
  <si>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</si>
  <si>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</si>
  <si>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</si>
  <si>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</si>
  <si>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</si>
  <si>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</si>
  <si>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</si>
  <si>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</si>
  <si>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</si>
  <si>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</si>
  <si>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</si>
  <si>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</si>
  <si>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</si>
  <si>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</si>
  <si>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</si>
  <si>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</si>
  <si>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</si>
  <si>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</si>
  <si>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</si>
  <si>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</si>
  <si>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</si>
  <si>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</si>
  <si>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</si>
  <si>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</si>
  <si>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</si>
  <si>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</si>
  <si>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</si>
  <si>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</si>
  <si>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</si>
  <si>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</si>
  <si>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</si>
  <si>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</si>
  <si>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</si>
  <si>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</si>
  <si>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</si>
  <si>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</si>
  <si>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</si>
  <si>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</si>
  <si>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</si>
  <si>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</si>
  <si>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</si>
  <si>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</si>
  <si>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</si>
  <si>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</si>
  <si>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</si>
  <si>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</si>
  <si>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</si>
  <si>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</si>
  <si>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</si>
  <si>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</si>
  <si>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</si>
  <si>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</si>
  <si>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</si>
  <si>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</si>
  <si>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</si>
  <si>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</si>
  <si>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</si>
  <si>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</si>
  <si>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</si>
  <si>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</si>
  <si>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</si>
  <si>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</si>
  <si>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</si>
  <si>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</si>
  <si>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</si>
  <si>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</si>
  <si>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</si>
  <si>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</si>
  <si>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</si>
  <si>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</si>
  <si>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</si>
  <si>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</si>
  <si>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</si>
  <si>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</si>
  <si>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</si>
  <si>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</si>
  <si>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</si>
  <si>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</si>
  <si>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</si>
  <si>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</si>
  <si>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</si>
  <si>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</si>
  <si>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</si>
  <si>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</si>
  <si>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</si>
  <si>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</si>
  <si>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</si>
  <si>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</si>
  <si>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</si>
  <si>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</si>
  <si>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</si>
  <si>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</si>
  <si>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</si>
  <si>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</si>
  <si>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</si>
  <si>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</si>
  <si>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</si>
  <si>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</si>
  <si>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</si>
  <si>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</si>
  <si>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</si>
  <si>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</si>
  <si>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</si>
  <si>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</si>
  <si>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</si>
  <si>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</si>
  <si>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</si>
  <si>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</si>
  <si>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</si>
  <si>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</si>
  <si>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</si>
  <si>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</si>
  <si>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</si>
  <si>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</si>
  <si>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</si>
  <si>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</si>
  <si>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</si>
  <si>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</si>
  <si>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</si>
  <si>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</si>
  <si>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</si>
  <si>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</si>
  <si>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</si>
  <si>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</si>
  <si>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</si>
  <si>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</si>
  <si>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</si>
  <si>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</si>
  <si>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</si>
  <si>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</si>
  <si>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</si>
  <si>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</si>
  <si>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</si>
  <si>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</si>
  <si>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</si>
  <si>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</si>
  <si>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</si>
  <si>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</si>
  <si>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</si>
  <si>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</si>
  <si>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</si>
  <si>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</si>
  <si>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</si>
  <si>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</si>
  <si>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</si>
  <si>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</si>
  <si>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</si>
  <si>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</si>
  <si>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</si>
  <si>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</si>
  <si>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</si>
  <si>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</si>
  <si>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</si>
  <si>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</si>
  <si>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</si>
  <si>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</si>
  <si>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</si>
  <si>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</si>
  <si>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</si>
  <si>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</si>
  <si>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</si>
  <si>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</si>
  <si>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</si>
  <si>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</si>
  <si>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</si>
  <si>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</si>
  <si>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</si>
  <si>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</si>
  <si>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</si>
  <si>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</si>
  <si>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</si>
  <si>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</si>
  <si>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</si>
  <si>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</si>
  <si>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</si>
  <si>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</si>
  <si>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</si>
  <si>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</si>
  <si>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</si>
  <si>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</si>
  <si>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</si>
  <si>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</si>
  <si>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</si>
  <si>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</si>
  <si>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</si>
  <si>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</si>
  <si>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</si>
  <si>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</si>
  <si>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</si>
  <si>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</si>
  <si>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</si>
  <si>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</si>
  <si>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</si>
  <si>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</si>
  <si>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</si>
  <si>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</si>
  <si>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</si>
  <si>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</si>
  <si>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</si>
  <si>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</si>
  <si>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</si>
  <si>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</si>
  <si>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</si>
  <si>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</si>
  <si>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</si>
  <si>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</si>
  <si>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</si>
  <si>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</si>
  <si>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</si>
  <si>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</si>
  <si>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</si>
  <si>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</si>
  <si>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</si>
  <si>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</si>
  <si>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</si>
  <si>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</si>
  <si>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</si>
  <si>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</si>
  <si>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</si>
  <si>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</si>
  <si>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</si>
  <si>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</si>
  <si>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</si>
  <si>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</si>
  <si>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</si>
  <si>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</si>
  <si>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</si>
  <si>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</si>
  <si>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</si>
  <si>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</si>
  <si>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</si>
  <si>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</si>
  <si>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</si>
  <si>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</si>
  <si>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</si>
  <si>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</si>
  <si>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</si>
  <si>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</si>
  <si>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</si>
  <si>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</si>
  <si>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</si>
  <si>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</si>
  <si>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</si>
  <si>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</si>
  <si>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</si>
  <si>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</si>
  <si>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</si>
  <si>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</si>
  <si>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</si>
  <si>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</si>
  <si>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</si>
  <si>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</si>
  <si>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</si>
  <si>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</si>
  <si>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</si>
  <si>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</si>
  <si>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</si>
  <si>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</si>
  <si>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</si>
  <si>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</si>
  <si>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</si>
  <si>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</si>
  <si>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</si>
  <si>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</si>
  <si>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</si>
  <si>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</si>
  <si>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</si>
  <si>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</si>
  <si>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</si>
  <si>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</si>
  <si>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</si>
  <si>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</si>
  <si>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</si>
  <si>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</si>
  <si>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</si>
  <si>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</si>
  <si>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</si>
  <si>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</si>
  <si>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</si>
  <si>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</si>
  <si>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</si>
  <si>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</si>
  <si>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</si>
  <si>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</si>
  <si>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</si>
  <si>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</si>
  <si>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</si>
  <si>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</si>
  <si>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</si>
  <si>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</si>
  <si>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</si>
  <si>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</si>
  <si>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</si>
  <si>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</si>
  <si>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</si>
  <si>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</si>
  <si>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</si>
  <si>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</si>
  <si>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</si>
  <si>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</si>
  <si>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</si>
  <si>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</si>
  <si>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</si>
  <si>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</si>
  <si>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</si>
  <si>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</si>
  <si>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</si>
  <si>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</si>
  <si>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</si>
  <si>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</si>
  <si>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</si>
  <si>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</si>
  <si>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</si>
  <si>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</si>
  <si>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</si>
  <si>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</si>
  <si>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</si>
  <si>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</si>
  <si>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</si>
  <si>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</si>
  <si>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</si>
  <si>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</si>
  <si>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</si>
  <si>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</si>
  <si>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</si>
  <si>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</si>
  <si>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</si>
  <si>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</si>
  <si>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</si>
  <si>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</si>
  <si>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</si>
  <si>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</si>
  <si>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</si>
  <si>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</si>
  <si>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</si>
  <si>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</si>
  <si>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</si>
  <si>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</si>
  <si>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</si>
  <si>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</si>
  <si>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</si>
  <si>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</si>
  <si>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</si>
  <si>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</si>
  <si>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</si>
  <si>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</si>
  <si>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</si>
  <si>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</si>
  <si>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</si>
  <si>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</si>
  <si>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</si>
  <si>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</si>
  <si>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</si>
  <si>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</si>
  <si>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</si>
  <si>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</si>
  <si>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</si>
  <si>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</si>
  <si>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</si>
  <si>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</si>
  <si>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</si>
  <si>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</si>
  <si>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</si>
  <si>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</si>
  <si>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</si>
  <si>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</si>
  <si>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</si>
  <si>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</si>
  <si>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</si>
  <si>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</si>
  <si>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</si>
  <si>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</si>
  <si>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</si>
  <si>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</si>
  <si>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</si>
  <si>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</si>
  <si>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</si>
  <si>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</si>
  <si>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</si>
  <si>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</si>
  <si>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</si>
  <si>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</si>
  <si>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</si>
  <si>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</si>
  <si>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</si>
  <si>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</si>
  <si>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</si>
  <si>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</si>
  <si>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</si>
  <si>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</si>
  <si>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</si>
  <si>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</si>
  <si>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</si>
  <si>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</si>
  <si>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</si>
  <si>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</si>
  <si>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</si>
  <si>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</si>
  <si>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</si>
  <si>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</si>
  <si>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</si>
  <si>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</si>
  <si>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</si>
  <si>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</si>
  <si>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</si>
  <si>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</si>
  <si>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</si>
  <si>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</si>
  <si>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</si>
  <si>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</si>
  <si>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</si>
  <si>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</si>
  <si>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</si>
  <si>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</si>
  <si>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</si>
  <si>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</si>
  <si>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</si>
  <si>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</si>
  <si>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</si>
  <si>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</si>
  <si>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</si>
  <si>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</si>
  <si>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</si>
  <si>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</si>
  <si>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</si>
  <si>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</si>
  <si>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</si>
  <si>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</si>
  <si>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</si>
  <si>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</si>
  <si>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</si>
  <si>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</si>
  <si>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</si>
  <si>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</si>
  <si>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</si>
  <si>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</si>
  <si>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</si>
  <si>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</si>
  <si>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</si>
  <si>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</si>
  <si>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</si>
  <si>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</si>
  <si>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</si>
  <si>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</si>
  <si>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</si>
  <si>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</si>
  <si>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</si>
  <si>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</si>
  <si>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</si>
  <si>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</si>
  <si>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</si>
  <si>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</si>
  <si>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</si>
  <si>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</si>
  <si>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</si>
  <si>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</si>
  <si>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</si>
  <si>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</si>
  <si>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</si>
  <si>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</si>
  <si>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</si>
  <si>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</si>
  <si>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</si>
  <si>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</si>
  <si>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</si>
  <si>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</si>
  <si>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</si>
  <si>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</si>
  <si>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</si>
  <si>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</si>
  <si>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</si>
  <si>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</si>
  <si>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</si>
  <si>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</si>
  <si>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</si>
  <si>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</si>
  <si>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</si>
  <si>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</si>
  <si>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</si>
  <si>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</si>
  <si>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</si>
  <si>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</si>
  <si>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</si>
  <si>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</si>
  <si>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</si>
  <si>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</si>
  <si>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</si>
  <si>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</si>
  <si>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</si>
  <si>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</si>
  <si>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</si>
  <si>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</si>
  <si>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</si>
  <si>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</si>
  <si>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</si>
  <si>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</si>
  <si>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</si>
  <si>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</si>
  <si>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</si>
  <si>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</si>
  <si>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</si>
  <si>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</si>
  <si>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</si>
  <si>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</si>
  <si>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</si>
  <si>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</si>
  <si>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</si>
  <si>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</si>
  <si>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</si>
  <si>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</si>
  <si>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</si>
  <si>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</si>
  <si>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</si>
  <si>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</si>
  <si>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</si>
  <si>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</si>
  <si>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</si>
  <si>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</si>
  <si>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</si>
  <si>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</si>
  <si>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</si>
  <si>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</si>
  <si>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</si>
  <si>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</si>
  <si>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</si>
  <si>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</si>
  <si>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</si>
  <si>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</si>
  <si>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</si>
  <si>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</si>
  <si>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</si>
  <si>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</si>
  <si>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</si>
  <si>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</si>
  <si>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</si>
  <si>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</si>
  <si>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</si>
  <si>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</si>
  <si>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</si>
  <si>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</si>
  <si>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</si>
  <si>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</si>
  <si>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</si>
  <si>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</si>
  <si>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</si>
  <si>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</si>
  <si>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</si>
  <si>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</si>
  <si>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</si>
  <si>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</si>
  <si>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</si>
  <si>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</si>
  <si>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</si>
  <si>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</si>
  <si>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</si>
  <si>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</si>
  <si>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</si>
  <si>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</si>
  <si>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</si>
  <si>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</si>
  <si>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</si>
  <si>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</si>
  <si>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</si>
  <si>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</si>
  <si>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</si>
  <si>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</si>
  <si>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</si>
  <si>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</si>
  <si>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</si>
  <si>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</si>
  <si>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</si>
  <si>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</si>
  <si>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</si>
  <si>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</si>
  <si>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</si>
  <si>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</si>
  <si>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</si>
  <si>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</si>
  <si>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</si>
  <si>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</si>
  <si>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</si>
  <si>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</si>
  <si>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</si>
  <si>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</si>
  <si>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</si>
  <si>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</si>
  <si>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</si>
  <si>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</si>
  <si>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</si>
  <si>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</si>
  <si>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</si>
  <si>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</si>
  <si>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</si>
  <si>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</si>
  <si>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</si>
  <si>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</si>
  <si>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</si>
  <si>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</si>
  <si>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</si>
  <si>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</si>
  <si>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</si>
  <si>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</si>
  <si>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</si>
  <si>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</si>
  <si>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</si>
  <si>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</si>
  <si>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</si>
  <si>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</si>
  <si>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</si>
  <si>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</si>
  <si>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</si>
  <si>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</si>
  <si>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</si>
  <si>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</si>
  <si>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</si>
  <si>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</si>
  <si>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</si>
  <si>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</si>
  <si>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</si>
  <si>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</si>
  <si>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</si>
  <si>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</si>
  <si>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</si>
  <si>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</si>
  <si>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</si>
  <si>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</si>
  <si>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</si>
  <si>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</si>
  <si>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</si>
  <si>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</si>
  <si>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</si>
  <si>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</si>
  <si>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</si>
  <si>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</si>
  <si>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</si>
  <si>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</si>
  <si>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</si>
  <si>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</si>
  <si>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</si>
  <si>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</si>
  <si>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</si>
  <si>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</si>
  <si>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</si>
  <si>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</si>
  <si>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</si>
  <si>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</si>
  <si>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</si>
  <si>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</si>
  <si>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</si>
  <si>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</si>
  <si>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</si>
  <si>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</si>
  <si>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</si>
  <si>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</si>
  <si>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</si>
  <si>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</si>
  <si>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</si>
  <si>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</si>
  <si>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</si>
  <si>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</si>
  <si>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</si>
  <si>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</si>
  <si>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</si>
  <si>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</si>
  <si>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</si>
  <si>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</si>
  <si>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</si>
  <si>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</si>
  <si>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</si>
  <si>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</si>
  <si>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</si>
  <si>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</si>
  <si>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</si>
  <si>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</si>
  <si>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</si>
  <si>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</si>
  <si>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</si>
  <si>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</si>
  <si>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</si>
  <si>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</si>
  <si>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</si>
  <si>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</si>
  <si>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</si>
  <si>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</si>
  <si>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</si>
  <si>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</si>
  <si>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</si>
  <si>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</si>
  <si>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</si>
  <si>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</si>
  <si>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</si>
  <si>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</si>
  <si>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</si>
  <si>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</si>
  <si>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</si>
  <si>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</si>
  <si>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</si>
  <si>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</si>
  <si>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</si>
  <si>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</si>
  <si>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</si>
  <si>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</si>
  <si>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</si>
  <si>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</si>
  <si>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</si>
  <si>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</si>
  <si>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</si>
  <si>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</si>
  <si>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</si>
  <si>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</si>
  <si>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</si>
  <si>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</si>
  <si>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</si>
  <si>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</si>
  <si>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</si>
  <si>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</si>
  <si>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</si>
  <si>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</si>
  <si>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</si>
  <si>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</si>
  <si>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</si>
  <si>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</si>
  <si>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</si>
  <si>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</si>
  <si>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</si>
  <si>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</si>
  <si>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</si>
  <si>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</si>
  <si>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</si>
  <si>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</si>
  <si>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</si>
  <si>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</si>
  <si>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</si>
  <si>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</si>
  <si>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</si>
  <si>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</si>
  <si>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</si>
  <si>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</si>
  <si>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</si>
  <si>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</si>
  <si>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</si>
  <si>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</si>
  <si>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</si>
  <si>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</si>
  <si>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</si>
  <si>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</si>
  <si>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</si>
  <si>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</si>
  <si>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</si>
  <si>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</si>
  <si>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</si>
  <si>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</si>
  <si>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</si>
  <si>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</si>
  <si>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</si>
  <si>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</si>
  <si>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</si>
  <si>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</si>
  <si>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</si>
  <si>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</si>
  <si>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</si>
  <si>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</si>
  <si>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</si>
  <si>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</si>
  <si>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</si>
  <si>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</si>
  <si>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</si>
  <si>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</si>
  <si>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</si>
  <si>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</si>
  <si>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</si>
  <si>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</si>
  <si>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</si>
  <si>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</si>
  <si>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</si>
  <si>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</si>
  <si>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</si>
  <si>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</si>
  <si>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</si>
  <si>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</si>
  <si>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</si>
  <si>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</si>
  <si>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</si>
  <si>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</si>
  <si>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</si>
  <si>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</si>
  <si>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</si>
  <si>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</si>
  <si>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</si>
  <si>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</si>
  <si>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</si>
  <si>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</si>
  <si>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</si>
  <si>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</si>
  <si>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</si>
  <si>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</si>
  <si>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</si>
  <si>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</si>
  <si>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</si>
  <si>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</si>
  <si>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</si>
  <si>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</si>
  <si>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</si>
  <si>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</si>
  <si>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</si>
  <si>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</si>
  <si>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</si>
  <si>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</si>
  <si>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</si>
  <si>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</si>
  <si>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</si>
  <si>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</si>
  <si>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</si>
  <si>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</si>
  <si>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</si>
  <si>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</si>
  <si>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</si>
  <si>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</si>
  <si>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</si>
  <si>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</si>
  <si>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</si>
  <si>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</si>
  <si>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</si>
  <si>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</si>
  <si>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</si>
  <si>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</si>
  <si>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</si>
  <si>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</si>
  <si>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</si>
  <si>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</si>
  <si>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</si>
  <si>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</si>
  <si>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</si>
  <si>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</si>
  <si>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</si>
  <si>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</si>
  <si>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</si>
  <si>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</si>
  <si>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</si>
  <si>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</si>
  <si>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</si>
  <si>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</si>
  <si>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</si>
  <si>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</si>
  <si>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</si>
  <si>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</si>
  <si>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</si>
  <si>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</si>
  <si>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</si>
  <si>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</si>
  <si>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</si>
  <si>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</si>
  <si>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</si>
  <si>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</si>
  <si>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</si>
  <si>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</si>
  <si>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</si>
  <si>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</si>
  <si>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</si>
  <si>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</si>
  <si>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</si>
  <si>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</si>
  <si>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</si>
  <si>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</si>
  <si>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</si>
  <si>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</si>
  <si>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</si>
  <si>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</si>
  <si>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</si>
  <si>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</si>
  <si>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</si>
  <si>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</si>
  <si>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</si>
  <si>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</si>
  <si>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</si>
  <si>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</si>
  <si>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</si>
  <si>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</si>
  <si>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</si>
  <si>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</si>
  <si>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</si>
  <si>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</si>
  <si>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</si>
  <si>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</si>
  <si>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</si>
  <si>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</si>
  <si>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</si>
  <si>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</si>
  <si>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</si>
  <si>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</si>
  <si>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</si>
  <si>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</si>
  <si>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</si>
  <si>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</si>
  <si>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</si>
  <si>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</si>
  <si>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</si>
  <si>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</si>
  <si>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</si>
  <si>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</si>
  <si>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</si>
  <si>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</si>
  <si>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</si>
  <si>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</si>
  <si>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</si>
  <si>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</si>
  <si>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</si>
  <si>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</si>
  <si>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</si>
  <si>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</si>
  <si>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</si>
  <si>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</si>
  <si>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</si>
  <si>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</si>
  <si>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</si>
  <si>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</si>
  <si>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</si>
  <si>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</si>
  <si>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</si>
  <si>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</si>
  <si>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</si>
  <si>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</si>
  <si>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</si>
  <si>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</si>
  <si>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</si>
  <si>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</si>
  <si>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</si>
  <si>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</si>
  <si>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</si>
  <si>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</si>
  <si>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</si>
  <si>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</si>
  <si>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</si>
  <si>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</si>
  <si>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</si>
  <si>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</si>
  <si>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</si>
  <si>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</si>
  <si>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</si>
  <si>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</si>
  <si>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</si>
  <si>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</si>
  <si>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</si>
  <si>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</si>
  <si>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</si>
  <si>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</si>
  <si>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</si>
  <si>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</si>
  <si>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</si>
  <si>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</si>
  <si>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</si>
  <si>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</si>
  <si>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</si>
  <si>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</si>
  <si>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</si>
  <si>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</si>
  <si>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</si>
  <si>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</si>
  <si>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</si>
  <si>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</si>
  <si>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</si>
  <si>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</si>
  <si>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</si>
  <si>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</si>
  <si>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</si>
  <si>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</si>
  <si>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</si>
  <si>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</si>
  <si>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</si>
  <si>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</si>
  <si>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</si>
  <si>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</si>
  <si>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</si>
  <si>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</si>
  <si>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</si>
  <si>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</si>
  <si>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</si>
  <si>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</si>
  <si>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</si>
  <si>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</si>
  <si>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</si>
  <si>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</si>
  <si>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</si>
  <si>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</si>
  <si>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</si>
  <si>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</si>
  <si>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</si>
  <si>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</si>
  <si>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</si>
  <si>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</si>
  <si>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</si>
  <si>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</si>
  <si>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</si>
  <si>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</si>
  <si>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</si>
  <si>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</si>
  <si>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</si>
  <si>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</si>
  <si>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</si>
  <si>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</si>
  <si>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</si>
  <si>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</si>
  <si>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</si>
  <si>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</si>
  <si>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</si>
  <si>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</si>
  <si>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</si>
  <si>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</si>
  <si>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</si>
  <si>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</si>
  <si>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</si>
  <si>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</si>
  <si>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</si>
  <si>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</si>
  <si>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</si>
  <si>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</si>
  <si>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</si>
  <si>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</si>
  <si>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</si>
  <si>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</si>
  <si>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</si>
  <si>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</si>
  <si>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</si>
  <si>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</si>
  <si>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</si>
  <si>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</si>
  <si>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</si>
  <si>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</si>
  <si>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</si>
  <si>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</si>
  <si>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</si>
  <si>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</si>
  <si>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</si>
  <si>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</si>
  <si>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</si>
  <si>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</si>
  <si>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</si>
  <si>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</si>
  <si>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</si>
  <si>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</si>
  <si>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</si>
  <si>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</si>
  <si>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</si>
  <si>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</si>
  <si>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</si>
  <si>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</si>
  <si>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</si>
  <si>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</si>
  <si>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</si>
  <si>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</si>
  <si>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</si>
  <si>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</si>
  <si>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</si>
  <si>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</si>
  <si>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</si>
  <si>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</si>
  <si>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</si>
  <si>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</si>
  <si>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</si>
  <si>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</si>
  <si>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</si>
  <si>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</si>
  <si>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</si>
  <si>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</si>
  <si>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</si>
  <si>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</si>
  <si>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</si>
  <si>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</si>
  <si>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</si>
  <si>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</si>
  <si>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</si>
  <si>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</si>
  <si>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</si>
  <si>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</si>
  <si>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</si>
  <si>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</si>
  <si>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</si>
  <si>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</si>
  <si>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</si>
  <si>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</si>
  <si>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</si>
  <si>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</si>
  <si>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</si>
  <si>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</si>
  <si>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</si>
  <si>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</si>
  <si>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</si>
  <si>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</si>
  <si>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</si>
  <si>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</si>
  <si>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</si>
  <si>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</si>
  <si>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</si>
  <si>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</si>
  <si>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</si>
  <si>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</si>
  <si>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</si>
  <si>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Acevedo Dominguez, Victor Leonardo</t>
  </si>
  <si>
    <t xml:space="preserve">3 Gavetas Vacías  </t>
  </si>
  <si>
    <t>335792354</t>
  </si>
  <si>
    <t>335792352</t>
  </si>
  <si>
    <t>335792317</t>
  </si>
  <si>
    <t>335792307</t>
  </si>
  <si>
    <t>335792112</t>
  </si>
  <si>
    <t>335792705</t>
  </si>
  <si>
    <t>335792700</t>
  </si>
  <si>
    <t>335792696</t>
  </si>
  <si>
    <t>335792693</t>
  </si>
  <si>
    <t>335792692</t>
  </si>
  <si>
    <t>335792681</t>
  </si>
  <si>
    <t>335792650</t>
  </si>
  <si>
    <t>335792629</t>
  </si>
  <si>
    <t>335792627</t>
  </si>
  <si>
    <t>335792549</t>
  </si>
  <si>
    <t>ATM S/M Bravo Pontezuela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</si>
  <si>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</si>
  <si>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</si>
  <si>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</si>
  <si>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</si>
  <si>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</si>
  <si>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</si>
  <si>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</si>
  <si>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</si>
  <si>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</si>
  <si>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</si>
  <si>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</si>
  <si>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</si>
  <si>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</si>
  <si>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</si>
  <si>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</si>
  <si>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335792838</t>
  </si>
  <si>
    <t>GAVETA DE DEPOSITO LLENA</t>
  </si>
  <si>
    <t>335792317 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</si>
  <si>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</si>
  <si>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</si>
  <si>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</si>
  <si>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</si>
  <si>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</si>
  <si>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</si>
  <si>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</si>
  <si>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</si>
  <si>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</si>
  <si>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</si>
  <si>
    <t>335793081</t>
  </si>
  <si>
    <t>335793080</t>
  </si>
  <si>
    <t>335793079</t>
  </si>
  <si>
    <t>335793078</t>
  </si>
  <si>
    <t>335793077</t>
  </si>
  <si>
    <t>335793064</t>
  </si>
  <si>
    <t>335793063</t>
  </si>
  <si>
    <t>335793062</t>
  </si>
  <si>
    <t>335793058</t>
  </si>
  <si>
    <t xml:space="preserve">Gil Carrera, Santiago </t>
  </si>
  <si>
    <t>16 Febrero de 2021</t>
  </si>
  <si>
    <t>335793097</t>
  </si>
  <si>
    <t>335793095</t>
  </si>
  <si>
    <t>335793090</t>
  </si>
  <si>
    <t>335793087</t>
  </si>
  <si>
    <t>335793085</t>
  </si>
  <si>
    <t>335793083</t>
  </si>
  <si>
    <t>335793486</t>
  </si>
  <si>
    <t>335793483</t>
  </si>
  <si>
    <t>335793478</t>
  </si>
  <si>
    <t>335793461</t>
  </si>
  <si>
    <t>335793459</t>
  </si>
  <si>
    <t>335793449</t>
  </si>
  <si>
    <t>335793446</t>
  </si>
  <si>
    <t>335793444</t>
  </si>
  <si>
    <t>335793442</t>
  </si>
  <si>
    <t>335793438</t>
  </si>
  <si>
    <t>335793418</t>
  </si>
  <si>
    <t>335793412</t>
  </si>
  <si>
    <t>335793385</t>
  </si>
  <si>
    <t>335793381</t>
  </si>
  <si>
    <t>335793378</t>
  </si>
  <si>
    <t>335793372</t>
  </si>
  <si>
    <t>335793369</t>
  </si>
  <si>
    <t>335793342</t>
  </si>
  <si>
    <t>335793297</t>
  </si>
  <si>
    <t>335793291</t>
  </si>
  <si>
    <t>335793270</t>
  </si>
  <si>
    <t>335793263</t>
  </si>
  <si>
    <t>335793261</t>
  </si>
  <si>
    <t>335793245</t>
  </si>
  <si>
    <t>335793193</t>
  </si>
  <si>
    <t>335793185</t>
  </si>
  <si>
    <t>335793168</t>
  </si>
  <si>
    <t>335793147</t>
  </si>
  <si>
    <t>335793144</t>
  </si>
  <si>
    <t>335793141</t>
  </si>
  <si>
    <t>335793138</t>
  </si>
  <si>
    <t>335793137</t>
  </si>
  <si>
    <t>335793133</t>
  </si>
  <si>
    <t>335793131</t>
  </si>
  <si>
    <t>335793106</t>
  </si>
  <si>
    <t>GAVETA DE REHCAZO LLENA</t>
  </si>
  <si>
    <t>Cepeda, Ricardo Alberto</t>
  </si>
  <si>
    <t>En Servicio</t>
  </si>
  <si>
    <t>335793318</t>
  </si>
  <si>
    <t>335793257</t>
  </si>
  <si>
    <t>335793251</t>
  </si>
  <si>
    <t>335793225</t>
  </si>
  <si>
    <t xml:space="preserve">FUERA DE SERVICIO </t>
  </si>
  <si>
    <t>Closed</t>
  </si>
  <si>
    <t>REINICIO EXITOSO</t>
  </si>
  <si>
    <t>CARGA EXITOSA</t>
  </si>
  <si>
    <t>REINICIO FALLIDO</t>
  </si>
  <si>
    <t>335793809</t>
  </si>
  <si>
    <t>335793805</t>
  </si>
  <si>
    <t>335793794</t>
  </si>
  <si>
    <t>335793787</t>
  </si>
  <si>
    <t>335793782</t>
  </si>
  <si>
    <t>335793720</t>
  </si>
  <si>
    <t>335793718</t>
  </si>
  <si>
    <t>335793702</t>
  </si>
  <si>
    <t>335793697</t>
  </si>
  <si>
    <t>335793696</t>
  </si>
  <si>
    <t>335793692</t>
  </si>
  <si>
    <t>335793689</t>
  </si>
  <si>
    <t>335793688</t>
  </si>
  <si>
    <t>335793687</t>
  </si>
  <si>
    <t>335793681</t>
  </si>
  <si>
    <t>335793677</t>
  </si>
  <si>
    <t>335793673</t>
  </si>
  <si>
    <t>335793668</t>
  </si>
  <si>
    <t>335793665</t>
  </si>
  <si>
    <t>335793662</t>
  </si>
  <si>
    <t>335793657</t>
  </si>
  <si>
    <t>335793655</t>
  </si>
  <si>
    <t>335793647</t>
  </si>
  <si>
    <t>335793635</t>
  </si>
  <si>
    <t>335793619</t>
  </si>
  <si>
    <t>335793614</t>
  </si>
  <si>
    <t>335793610</t>
  </si>
  <si>
    <t>335793548</t>
  </si>
  <si>
    <t>335793508</t>
  </si>
  <si>
    <t>OFICINA AZUA I</t>
  </si>
  <si>
    <t>SIN ACTIVIDAD DE RETIRO</t>
  </si>
  <si>
    <t>Toribio Batista, Junior De Jesus</t>
  </si>
  <si>
    <t>335793671</t>
  </si>
  <si>
    <t>335793611</t>
  </si>
  <si>
    <t>335793608</t>
  </si>
  <si>
    <t>335793605</t>
  </si>
  <si>
    <t>335793599</t>
  </si>
  <si>
    <t>335793923</t>
  </si>
  <si>
    <t>335793918</t>
  </si>
  <si>
    <t>335793906</t>
  </si>
  <si>
    <t>335793902</t>
  </si>
  <si>
    <t>335793900</t>
  </si>
  <si>
    <t>335793894</t>
  </si>
  <si>
    <t>335793873</t>
  </si>
  <si>
    <t>335793869</t>
  </si>
  <si>
    <t>335793855</t>
  </si>
  <si>
    <t>335793854</t>
  </si>
  <si>
    <t>335793852</t>
  </si>
  <si>
    <t>335793836</t>
  </si>
  <si>
    <t>335793831</t>
  </si>
  <si>
    <t>335794009</t>
  </si>
  <si>
    <t>335793992</t>
  </si>
  <si>
    <t>335793976</t>
  </si>
  <si>
    <t>335793972</t>
  </si>
  <si>
    <t>335793961</t>
  </si>
  <si>
    <t>335793938</t>
  </si>
  <si>
    <t>335794006</t>
  </si>
  <si>
    <t>335794003</t>
  </si>
  <si>
    <t>335794001</t>
  </si>
  <si>
    <t>335794000</t>
  </si>
  <si>
    <t>335794133</t>
  </si>
  <si>
    <t>335794117</t>
  </si>
  <si>
    <t>335794115</t>
  </si>
  <si>
    <t>335794113</t>
  </si>
  <si>
    <t>335794111</t>
  </si>
  <si>
    <t>335794107</t>
  </si>
  <si>
    <t>335794104</t>
  </si>
  <si>
    <t>335794073</t>
  </si>
  <si>
    <t>335794070</t>
  </si>
  <si>
    <t>335794053</t>
  </si>
  <si>
    <t xml:space="preserve">CARGA </t>
  </si>
  <si>
    <t>CARGA-EXITOSA</t>
  </si>
  <si>
    <t>335794455</t>
  </si>
  <si>
    <t>335794367</t>
  </si>
  <si>
    <t>335794361</t>
  </si>
  <si>
    <t>335794189</t>
  </si>
  <si>
    <t>335794154</t>
  </si>
  <si>
    <t>335794150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</si>
</sst>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8"/>
      <tableStyleElement type="headerRow" dxfId="297"/>
      <tableStyleElement type="totalRow" dxfId="296"/>
      <tableStyleElement type="firstColumn" dxfId="295"/>
      <tableStyleElement type="lastColumn" dxfId="294"/>
      <tableStyleElement type="firstRowStripe" dxfId="293"/>
      <tableStyleElement type="firstColumnStripe" dxfId="2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09"/>
  <sheetViews>
    <sheetView tabSelected="1" zoomScale="80" zoomScaleNormal="80" workbookViewId="0">
      <pane ySplit="4" topLeftCell="A157" activePane="bottomLeft" state="frozen"/>
      <selection pane="bottomLeft" activeCell="E171" sqref="E171"/>
    </sheetView>
  </sheetViews>
  <sheetFormatPr baseColWidth="10" defaultColWidth="25.7109375" defaultRowHeight="15" x14ac:dyDescent="0.25"/>
  <cols>
    <col min="1" max="1" width="25.28515625" style="111" bestFit="1" customWidth="1"/>
    <col min="2" max="2" width="19.5703125" style="104" bestFit="1" customWidth="1"/>
    <col min="3" max="3" width="20.7109375" style="47" customWidth="1"/>
    <col min="4" max="4" width="27.28515625" style="111" bestFit="1" customWidth="1"/>
    <col min="5" max="5" width="11.28515625" style="103" bestFit="1" customWidth="1"/>
    <col min="6" max="6" width="11.42578125" style="48" customWidth="1"/>
    <col min="7" max="7" width="51.28515625" style="48" customWidth="1"/>
    <col min="8" max="11" width="6.42578125" style="48" customWidth="1"/>
    <col min="12" max="12" width="48.140625" style="48" customWidth="1"/>
    <col min="13" max="13" width="18.7109375" style="111" customWidth="1"/>
    <col min="14" max="14" width="17.140625" style="111" customWidth="1"/>
    <col min="15" max="15" width="39.85546875" style="111" customWidth="1"/>
    <col min="16" max="16" width="22.5703125" style="74" customWidth="1"/>
    <col min="17" max="17" width="48.14062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2559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VLOOKUP(E5,VIP!$A$2:$O11357,2,0)</f>
        <v>#N/A</v>
      </c>
      <c r="G5" s="92" t="str">
        <f>VLOOKUP(E5,'LISTADO ATM'!$A$2:$B$897,2,0)</f>
        <v>ATM Sotano Torre Banreservas</v>
      </c>
      <c r="H5" s="92" t="e">
        <f>VLOOKUP(E5,VIP!$A$2:$O16278,7,FALSE)</f>
        <v>#N/A</v>
      </c>
      <c r="I5" s="92" t="e">
        <f>VLOOKUP(E5,VIP!$A$2:$O8243,8,FALSE)</f>
        <v>#N/A</v>
      </c>
      <c r="J5" s="92" t="e">
        <f>VLOOKUP(E5,VIP!$A$2:$O8193,8,FALSE)</f>
        <v>#N/A</v>
      </c>
      <c r="K5" s="92" t="e">
        <f>VLOOKUP(E5,VIP!$A$2:$O11767,6,0)</f>
        <v>#N/A</v>
      </c>
      <c r="L5" s="97" t="s">
        <v>2228</v>
      </c>
      <c r="M5" s="96" t="s">
        <v>2471</v>
      </c>
      <c r="N5" s="123" t="s">
        <v>2491</v>
      </c>
      <c r="O5" s="120" t="s">
        <v>2480</v>
      </c>
      <c r="P5" s="110"/>
      <c r="Q5" s="96" t="s">
        <v>2228</v>
      </c>
    </row>
    <row r="6" spans="1:17" ht="18" x14ac:dyDescent="0.25">
      <c r="A6" s="107" t="str">
        <f>VLOOKUP(E6,'LISTADO ATM'!$A$2:$C$898,3,0)</f>
        <v>DISTRITO NACIONAL</v>
      </c>
      <c r="B6" s="101">
        <v>335788945</v>
      </c>
      <c r="C6" s="95">
        <v>44237.979548611111</v>
      </c>
      <c r="D6" s="107" t="s">
        <v>2189</v>
      </c>
      <c r="E6" s="93">
        <v>35</v>
      </c>
      <c r="F6" s="84" t="str">
        <f>VLOOKUP(E6,VIP!$A$2:$O11369,2,0)</f>
        <v>DRBR035</v>
      </c>
      <c r="G6" s="92" t="str">
        <f>VLOOKUP(E6,'LISTADO ATM'!$A$2:$B$897,2,0)</f>
        <v xml:space="preserve">ATM Dirección General de Aduanas I </v>
      </c>
      <c r="H6" s="92" t="str">
        <f>VLOOKUP(E6,VIP!$A$2:$O16290,7,FALSE)</f>
        <v>Si</v>
      </c>
      <c r="I6" s="92" t="str">
        <f>VLOOKUP(E6,VIP!$A$2:$O8255,8,FALSE)</f>
        <v>Si</v>
      </c>
      <c r="J6" s="92" t="str">
        <f>VLOOKUP(E6,VIP!$A$2:$O8205,8,FALSE)</f>
        <v>Si</v>
      </c>
      <c r="K6" s="92" t="str">
        <f>VLOOKUP(E6,VIP!$A$2:$O11779,6,0)</f>
        <v>NO</v>
      </c>
      <c r="L6" s="97" t="s">
        <v>2228</v>
      </c>
      <c r="M6" s="96" t="s">
        <v>2471</v>
      </c>
      <c r="N6" s="123" t="s">
        <v>2491</v>
      </c>
      <c r="O6" s="120" t="s">
        <v>2480</v>
      </c>
      <c r="P6" s="110"/>
      <c r="Q6" s="96" t="s">
        <v>2228</v>
      </c>
    </row>
    <row r="7" spans="1:17" ht="18" x14ac:dyDescent="0.25">
      <c r="A7" s="107" t="str">
        <f>VLOOKUP(E7,'LISTADO ATM'!$A$2:$C$898,3,0)</f>
        <v>ESTE</v>
      </c>
      <c r="B7" s="101">
        <v>335791546</v>
      </c>
      <c r="C7" s="95">
        <v>44240.600185185183</v>
      </c>
      <c r="D7" s="107" t="s">
        <v>2474</v>
      </c>
      <c r="E7" s="93">
        <v>480</v>
      </c>
      <c r="F7" s="84" t="str">
        <f>VLOOKUP(E7,VIP!$A$2:$O11372,2,0)</f>
        <v>DRBR480</v>
      </c>
      <c r="G7" s="92" t="str">
        <f>VLOOKUP(E7,'LISTADO ATM'!$A$2:$B$897,2,0)</f>
        <v>ATM UNP Farmaconal Higuey</v>
      </c>
      <c r="H7" s="92" t="str">
        <f>VLOOKUP(E7,VIP!$A$2:$O16293,7,FALSE)</f>
        <v>N/A</v>
      </c>
      <c r="I7" s="92" t="str">
        <f>VLOOKUP(E7,VIP!$A$2:$O8258,8,FALSE)</f>
        <v>N/A</v>
      </c>
      <c r="J7" s="92" t="str">
        <f>VLOOKUP(E7,VIP!$A$2:$O8208,8,FALSE)</f>
        <v>N/A</v>
      </c>
      <c r="K7" s="92" t="str">
        <f>VLOOKUP(E7,VIP!$A$2:$O11782,6,0)</f>
        <v>N/A</v>
      </c>
      <c r="L7" s="97" t="s">
        <v>2430</v>
      </c>
      <c r="M7" s="110" t="s">
        <v>2603</v>
      </c>
      <c r="N7" s="123" t="s">
        <v>2478</v>
      </c>
      <c r="O7" s="120" t="s">
        <v>2479</v>
      </c>
      <c r="P7" s="110"/>
      <c r="Q7" s="133">
        <v>44243.619618055556</v>
      </c>
    </row>
    <row r="8" spans="1:17" ht="18" x14ac:dyDescent="0.25">
      <c r="A8" s="107" t="str">
        <f>VLOOKUP(E8,'LISTADO ATM'!$A$2:$C$898,3,0)</f>
        <v>DISTRITO NACIONAL</v>
      </c>
      <c r="B8" s="101">
        <v>335791547</v>
      </c>
      <c r="C8" s="95">
        <v>44240.607546296298</v>
      </c>
      <c r="D8" s="107" t="s">
        <v>2474</v>
      </c>
      <c r="E8" s="93">
        <v>192</v>
      </c>
      <c r="F8" s="84" t="str">
        <f>VLOOKUP(E8,VIP!$A$2:$O11371,2,0)</f>
        <v>DRBR192</v>
      </c>
      <c r="G8" s="92" t="str">
        <f>VLOOKUP(E8,'LISTADO ATM'!$A$2:$B$897,2,0)</f>
        <v xml:space="preserve">ATM Autobanco Luperón II </v>
      </c>
      <c r="H8" s="92" t="str">
        <f>VLOOKUP(E8,VIP!$A$2:$O16292,7,FALSE)</f>
        <v>Si</v>
      </c>
      <c r="I8" s="92" t="str">
        <f>VLOOKUP(E8,VIP!$A$2:$O8257,8,FALSE)</f>
        <v>Si</v>
      </c>
      <c r="J8" s="92" t="str">
        <f>VLOOKUP(E8,VIP!$A$2:$O8207,8,FALSE)</f>
        <v>Si</v>
      </c>
      <c r="K8" s="92" t="str">
        <f>VLOOKUP(E8,VIP!$A$2:$O11781,6,0)</f>
        <v>NO</v>
      </c>
      <c r="L8" s="97" t="s">
        <v>2430</v>
      </c>
      <c r="M8" s="110" t="s">
        <v>2603</v>
      </c>
      <c r="N8" s="123" t="s">
        <v>2478</v>
      </c>
      <c r="O8" s="120" t="s">
        <v>2479</v>
      </c>
      <c r="P8" s="110"/>
      <c r="Q8" s="133">
        <v>44243.532118055555</v>
      </c>
    </row>
    <row r="9" spans="1:17" ht="18" x14ac:dyDescent="0.25">
      <c r="A9" s="107" t="str">
        <f>VLOOKUP(E9,'LISTADO ATM'!$A$2:$C$898,3,0)</f>
        <v>SUR</v>
      </c>
      <c r="B9" s="101">
        <v>335791688</v>
      </c>
      <c r="C9" s="95">
        <v>44241.623796296299</v>
      </c>
      <c r="D9" s="107" t="s">
        <v>2189</v>
      </c>
      <c r="E9" s="93">
        <v>297</v>
      </c>
      <c r="F9" s="84" t="str">
        <f>VLOOKUP(E9,VIP!$A$2:$O11362,2,0)</f>
        <v>DRBR297</v>
      </c>
      <c r="G9" s="92" t="str">
        <f>VLOOKUP(E9,'LISTADO ATM'!$A$2:$B$897,2,0)</f>
        <v xml:space="preserve">ATM S/M Cadena Ocoa </v>
      </c>
      <c r="H9" s="92" t="str">
        <f>VLOOKUP(E9,VIP!$A$2:$O16283,7,FALSE)</f>
        <v>Si</v>
      </c>
      <c r="I9" s="92" t="str">
        <f>VLOOKUP(E9,VIP!$A$2:$O8248,8,FALSE)</f>
        <v>Si</v>
      </c>
      <c r="J9" s="92" t="str">
        <f>VLOOKUP(E9,VIP!$A$2:$O8198,8,FALSE)</f>
        <v>Si</v>
      </c>
      <c r="K9" s="92" t="str">
        <f>VLOOKUP(E9,VIP!$A$2:$O11772,6,0)</f>
        <v>NO</v>
      </c>
      <c r="L9" s="97" t="s">
        <v>2254</v>
      </c>
      <c r="M9" s="110" t="s">
        <v>2603</v>
      </c>
      <c r="N9" s="123" t="s">
        <v>2478</v>
      </c>
      <c r="O9" s="120" t="s">
        <v>2480</v>
      </c>
      <c r="P9" s="96"/>
      <c r="Q9" s="133">
        <v>44243.532118055555</v>
      </c>
    </row>
    <row r="10" spans="1:17" ht="18" x14ac:dyDescent="0.25">
      <c r="A10" s="107" t="str">
        <f>VLOOKUP(E10,'LISTADO ATM'!$A$2:$C$898,3,0)</f>
        <v>DISTRITO NACIONAL</v>
      </c>
      <c r="B10" s="101">
        <v>335791720</v>
      </c>
      <c r="C10" s="95">
        <v>44241.93855324074</v>
      </c>
      <c r="D10" s="107" t="s">
        <v>2474</v>
      </c>
      <c r="E10" s="93">
        <v>981</v>
      </c>
      <c r="F10" s="84" t="str">
        <f>VLOOKUP(E10,VIP!$A$2:$O11368,2,0)</f>
        <v>DRBR981</v>
      </c>
      <c r="G10" s="92" t="str">
        <f>VLOOKUP(E10,'LISTADO ATM'!$A$2:$B$897,2,0)</f>
        <v xml:space="preserve">ATM Edificio 911 </v>
      </c>
      <c r="H10" s="92" t="str">
        <f>VLOOKUP(E10,VIP!$A$2:$O16289,7,FALSE)</f>
        <v>Si</v>
      </c>
      <c r="I10" s="92" t="str">
        <f>VLOOKUP(E10,VIP!$A$2:$O8254,8,FALSE)</f>
        <v>Si</v>
      </c>
      <c r="J10" s="92" t="str">
        <f>VLOOKUP(E10,VIP!$A$2:$O8204,8,FALSE)</f>
        <v>Si</v>
      </c>
      <c r="K10" s="92" t="str">
        <f>VLOOKUP(E10,VIP!$A$2:$O11778,6,0)</f>
        <v>NO</v>
      </c>
      <c r="L10" s="97" t="s">
        <v>2464</v>
      </c>
      <c r="M10" s="110" t="s">
        <v>2603</v>
      </c>
      <c r="N10" s="123" t="s">
        <v>2478</v>
      </c>
      <c r="O10" s="120" t="s">
        <v>2479</v>
      </c>
      <c r="P10" s="96"/>
      <c r="Q10" s="133">
        <v>44243.531423611108</v>
      </c>
    </row>
    <row r="11" spans="1:17" ht="18" x14ac:dyDescent="0.25">
      <c r="A11" s="107" t="str">
        <f>VLOOKUP(E11,'LISTADO ATM'!$A$2:$C$898,3,0)</f>
        <v>SUR</v>
      </c>
      <c r="B11" s="101" t="s">
        <v>2509</v>
      </c>
      <c r="C11" s="95">
        <v>44242.43650462963</v>
      </c>
      <c r="D11" s="107" t="s">
        <v>2489</v>
      </c>
      <c r="E11" s="93">
        <v>767</v>
      </c>
      <c r="F11" s="92" t="str">
        <f>VLOOKUP(E11,VIP!$A$2:$O11394,2,0)</f>
        <v>DRBR059</v>
      </c>
      <c r="G11" s="92" t="str">
        <f>VLOOKUP(E11,'LISTADO ATM'!$A$2:$B$897,2,0)</f>
        <v xml:space="preserve">ATM S/M Diverso (Azua) </v>
      </c>
      <c r="H11" s="92" t="str">
        <f>VLOOKUP(E11,VIP!$A$2:$O16315,7,FALSE)</f>
        <v>Si</v>
      </c>
      <c r="I11" s="92" t="str">
        <f>VLOOKUP(E11,VIP!$A$2:$O8280,8,FALSE)</f>
        <v>No</v>
      </c>
      <c r="J11" s="92" t="str">
        <f>VLOOKUP(E11,VIP!$A$2:$O8230,8,FALSE)</f>
        <v>No</v>
      </c>
      <c r="K11" s="92" t="str">
        <f>VLOOKUP(E11,VIP!$A$2:$O11804,6,0)</f>
        <v>NO</v>
      </c>
      <c r="L11" s="97" t="s">
        <v>2430</v>
      </c>
      <c r="M11" s="96" t="s">
        <v>2471</v>
      </c>
      <c r="N11" s="123" t="s">
        <v>2478</v>
      </c>
      <c r="O11" s="120" t="s">
        <v>2494</v>
      </c>
      <c r="P11" s="110"/>
      <c r="Q11" s="96" t="s">
        <v>2430</v>
      </c>
    </row>
    <row r="12" spans="1:17" ht="18" x14ac:dyDescent="0.25">
      <c r="A12" s="107" t="str">
        <f>VLOOKUP(E12,'LISTADO ATM'!$A$2:$C$898,3,0)</f>
        <v>DISTRITO NACIONAL</v>
      </c>
      <c r="B12" s="101" t="s">
        <v>2508</v>
      </c>
      <c r="C12" s="95">
        <v>44242.486655092594</v>
      </c>
      <c r="D12" s="107" t="s">
        <v>2489</v>
      </c>
      <c r="E12" s="93">
        <v>231</v>
      </c>
      <c r="F12" s="84" t="str">
        <f>VLOOKUP(E12,VIP!$A$2:$O11390,2,0)</f>
        <v>DRBR231</v>
      </c>
      <c r="G12" s="92" t="str">
        <f>VLOOKUP(E12,'LISTADO ATM'!$A$2:$B$897,2,0)</f>
        <v xml:space="preserve">ATM Oficina Zona Oriental </v>
      </c>
      <c r="H12" s="92" t="str">
        <f>VLOOKUP(E12,VIP!$A$2:$O16311,7,FALSE)</f>
        <v>Si</v>
      </c>
      <c r="I12" s="92" t="str">
        <f>VLOOKUP(E12,VIP!$A$2:$O8276,8,FALSE)</f>
        <v>Si</v>
      </c>
      <c r="J12" s="92" t="str">
        <f>VLOOKUP(E12,VIP!$A$2:$O8226,8,FALSE)</f>
        <v>Si</v>
      </c>
      <c r="K12" s="92" t="str">
        <f>VLOOKUP(E12,VIP!$A$2:$O11800,6,0)</f>
        <v>SI</v>
      </c>
      <c r="L12" s="97" t="s">
        <v>2430</v>
      </c>
      <c r="M12" s="110" t="s">
        <v>2603</v>
      </c>
      <c r="N12" s="123" t="s">
        <v>2478</v>
      </c>
      <c r="O12" s="120" t="s">
        <v>2494</v>
      </c>
      <c r="P12" s="110"/>
      <c r="Q12" s="133">
        <v>44243.589756944442</v>
      </c>
    </row>
    <row r="13" spans="1:17" ht="18" x14ac:dyDescent="0.25">
      <c r="A13" s="107" t="str">
        <f>VLOOKUP(E13,'LISTADO ATM'!$A$2:$C$898,3,0)</f>
        <v>DISTRITO NACIONAL</v>
      </c>
      <c r="B13" s="101" t="s">
        <v>2507</v>
      </c>
      <c r="C13" s="95">
        <v>44242.488981481481</v>
      </c>
      <c r="D13" s="107" t="s">
        <v>2474</v>
      </c>
      <c r="E13" s="93">
        <v>979</v>
      </c>
      <c r="F13" s="84" t="str">
        <f>VLOOKUP(E13,VIP!$A$2:$O11387,2,0)</f>
        <v>DRBR979</v>
      </c>
      <c r="G13" s="92" t="str">
        <f>VLOOKUP(E13,'LISTADO ATM'!$A$2:$B$897,2,0)</f>
        <v xml:space="preserve">ATM Oficina Luperón I </v>
      </c>
      <c r="H13" s="92" t="str">
        <f>VLOOKUP(E13,VIP!$A$2:$O16308,7,FALSE)</f>
        <v>Si</v>
      </c>
      <c r="I13" s="92" t="str">
        <f>VLOOKUP(E13,VIP!$A$2:$O8273,8,FALSE)</f>
        <v>Si</v>
      </c>
      <c r="J13" s="92" t="str">
        <f>VLOOKUP(E13,VIP!$A$2:$O8223,8,FALSE)</f>
        <v>Si</v>
      </c>
      <c r="K13" s="92" t="str">
        <f>VLOOKUP(E13,VIP!$A$2:$O11797,6,0)</f>
        <v>NO</v>
      </c>
      <c r="L13" s="97" t="s">
        <v>2430</v>
      </c>
      <c r="M13" s="110" t="s">
        <v>2603</v>
      </c>
      <c r="N13" s="123" t="s">
        <v>2478</v>
      </c>
      <c r="O13" s="120" t="s">
        <v>2479</v>
      </c>
      <c r="P13" s="110"/>
      <c r="Q13" s="133">
        <v>44243.587673611109</v>
      </c>
    </row>
    <row r="14" spans="1:17" ht="18" x14ac:dyDescent="0.25">
      <c r="A14" s="107" t="str">
        <f>VLOOKUP(E14,'LISTADO ATM'!$A$2:$C$898,3,0)</f>
        <v>DISTRITO NACIONAL</v>
      </c>
      <c r="B14" s="101" t="s">
        <v>2506</v>
      </c>
      <c r="C14" s="95">
        <v>44242.497002314813</v>
      </c>
      <c r="D14" s="107" t="s">
        <v>2189</v>
      </c>
      <c r="E14" s="93">
        <v>517</v>
      </c>
      <c r="F14" s="84" t="str">
        <f>VLOOKUP(E14,VIP!$A$2:$O11382,2,0)</f>
        <v>DRBR517</v>
      </c>
      <c r="G14" s="92" t="str">
        <f>VLOOKUP(E14,'LISTADO ATM'!$A$2:$B$897,2,0)</f>
        <v xml:space="preserve">ATM Autobanco Oficina Sans Soucí </v>
      </c>
      <c r="H14" s="92" t="str">
        <f>VLOOKUP(E14,VIP!$A$2:$O16303,7,FALSE)</f>
        <v>Si</v>
      </c>
      <c r="I14" s="92" t="str">
        <f>VLOOKUP(E14,VIP!$A$2:$O8268,8,FALSE)</f>
        <v>Si</v>
      </c>
      <c r="J14" s="92" t="str">
        <f>VLOOKUP(E14,VIP!$A$2:$O8218,8,FALSE)</f>
        <v>Si</v>
      </c>
      <c r="K14" s="92" t="str">
        <f>VLOOKUP(E14,VIP!$A$2:$O11792,6,0)</f>
        <v>SI</v>
      </c>
      <c r="L14" s="97" t="s">
        <v>2228</v>
      </c>
      <c r="M14" s="110" t="s">
        <v>2603</v>
      </c>
      <c r="N14" s="123" t="s">
        <v>2478</v>
      </c>
      <c r="O14" s="120" t="s">
        <v>2480</v>
      </c>
      <c r="P14" s="110"/>
      <c r="Q14" s="133">
        <v>44243.527256944442</v>
      </c>
    </row>
    <row r="15" spans="1:17" ht="18" x14ac:dyDescent="0.25">
      <c r="A15" s="107" t="str">
        <f>VLOOKUP(E15,'LISTADO ATM'!$A$2:$C$898,3,0)</f>
        <v>NORTE</v>
      </c>
      <c r="B15" s="101" t="s">
        <v>2505</v>
      </c>
      <c r="C15" s="95">
        <v>44242.497361111113</v>
      </c>
      <c r="D15" s="107" t="s">
        <v>2190</v>
      </c>
      <c r="E15" s="93">
        <v>518</v>
      </c>
      <c r="F15" s="84" t="str">
        <f>VLOOKUP(E15,VIP!$A$2:$O11381,2,0)</f>
        <v>DRBR518</v>
      </c>
      <c r="G15" s="92" t="str">
        <f>VLOOKUP(E15,'LISTADO ATM'!$A$2:$B$897,2,0)</f>
        <v xml:space="preserve">ATM Autobanco Los Alamos </v>
      </c>
      <c r="H15" s="92" t="str">
        <f>VLOOKUP(E15,VIP!$A$2:$O16302,7,FALSE)</f>
        <v>Si</v>
      </c>
      <c r="I15" s="92" t="str">
        <f>VLOOKUP(E15,VIP!$A$2:$O8267,8,FALSE)</f>
        <v>Si</v>
      </c>
      <c r="J15" s="92" t="str">
        <f>VLOOKUP(E15,VIP!$A$2:$O8217,8,FALSE)</f>
        <v>Si</v>
      </c>
      <c r="K15" s="92" t="str">
        <f>VLOOKUP(E15,VIP!$A$2:$O11791,6,0)</f>
        <v>NO</v>
      </c>
      <c r="L15" s="97" t="s">
        <v>2228</v>
      </c>
      <c r="M15" s="110" t="s">
        <v>2603</v>
      </c>
      <c r="N15" s="123" t="s">
        <v>2478</v>
      </c>
      <c r="O15" s="120" t="s">
        <v>2503</v>
      </c>
      <c r="P15" s="110"/>
      <c r="Q15" s="133">
        <v>44243.528645833336</v>
      </c>
    </row>
    <row r="16" spans="1:17" ht="18" x14ac:dyDescent="0.25">
      <c r="A16" s="107" t="str">
        <f>VLOOKUP(E16,'LISTADO ATM'!$A$2:$C$898,3,0)</f>
        <v>DISTRITO NACIONAL</v>
      </c>
      <c r="B16" s="101">
        <v>335792506</v>
      </c>
      <c r="C16" s="95">
        <v>44242.559513888889</v>
      </c>
      <c r="D16" s="107" t="s">
        <v>2474</v>
      </c>
      <c r="E16" s="93">
        <v>688</v>
      </c>
      <c r="F16" s="84" t="str">
        <f>VLOOKUP(E16,VIP!$A$2:$O11382,2,0)</f>
        <v>DRBR688</v>
      </c>
      <c r="G16" s="92" t="str">
        <f>VLOOKUP(E16,'LISTADO ATM'!$A$2:$B$897,2,0)</f>
        <v>ATM Innova Centro Ave. Kennedy</v>
      </c>
      <c r="H16" s="92" t="str">
        <f>VLOOKUP(E16,VIP!$A$2:$O16303,7,FALSE)</f>
        <v>Si</v>
      </c>
      <c r="I16" s="92" t="str">
        <f>VLOOKUP(E16,VIP!$A$2:$O8268,8,FALSE)</f>
        <v>Si</v>
      </c>
      <c r="J16" s="92" t="str">
        <f>VLOOKUP(E16,VIP!$A$2:$O8218,8,FALSE)</f>
        <v>Si</v>
      </c>
      <c r="K16" s="92" t="str">
        <f>VLOOKUP(E16,VIP!$A$2:$O11792,6,0)</f>
        <v>NO</v>
      </c>
      <c r="L16" s="97" t="s">
        <v>2430</v>
      </c>
      <c r="M16" s="110" t="s">
        <v>2603</v>
      </c>
      <c r="N16" s="123" t="s">
        <v>2478</v>
      </c>
      <c r="O16" s="120" t="s">
        <v>2479</v>
      </c>
      <c r="P16" s="110"/>
      <c r="Q16" s="133">
        <v>44243.534201388888</v>
      </c>
    </row>
    <row r="17" spans="1:17" ht="18" x14ac:dyDescent="0.25">
      <c r="A17" s="107" t="str">
        <f>VLOOKUP(E17,'LISTADO ATM'!$A$2:$C$898,3,0)</f>
        <v>NORTE</v>
      </c>
      <c r="B17" s="101" t="s">
        <v>2519</v>
      </c>
      <c r="C17" s="95">
        <v>44242.569884259261</v>
      </c>
      <c r="D17" s="107" t="s">
        <v>2489</v>
      </c>
      <c r="E17" s="93">
        <v>882</v>
      </c>
      <c r="F17" s="84" t="str">
        <f>VLOOKUP(E17,VIP!$A$2:$O11381,2,0)</f>
        <v>DRBR882</v>
      </c>
      <c r="G17" s="92" t="str">
        <f>VLOOKUP(E17,'LISTADO ATM'!$A$2:$B$897,2,0)</f>
        <v xml:space="preserve">ATM Oficina Moca II </v>
      </c>
      <c r="H17" s="92" t="str">
        <f>VLOOKUP(E17,VIP!$A$2:$O16302,7,FALSE)</f>
        <v>Si</v>
      </c>
      <c r="I17" s="92" t="str">
        <f>VLOOKUP(E17,VIP!$A$2:$O8267,8,FALSE)</f>
        <v>Si</v>
      </c>
      <c r="J17" s="92" t="str">
        <f>VLOOKUP(E17,VIP!$A$2:$O8217,8,FALSE)</f>
        <v>Si</v>
      </c>
      <c r="K17" s="92" t="str">
        <f>VLOOKUP(E17,VIP!$A$2:$O11791,6,0)</f>
        <v>SI</v>
      </c>
      <c r="L17" s="97" t="s">
        <v>2464</v>
      </c>
      <c r="M17" s="110" t="s">
        <v>2603</v>
      </c>
      <c r="N17" s="123" t="s">
        <v>2478</v>
      </c>
      <c r="O17" s="120" t="s">
        <v>2494</v>
      </c>
      <c r="P17" s="110"/>
      <c r="Q17" s="133">
        <v>44243.535590277781</v>
      </c>
    </row>
    <row r="18" spans="1:17" ht="18" x14ac:dyDescent="0.25">
      <c r="A18" s="107" t="str">
        <f>VLOOKUP(E18,'LISTADO ATM'!$A$2:$C$898,3,0)</f>
        <v>DISTRITO NACIONAL</v>
      </c>
      <c r="B18" s="101" t="s">
        <v>2518</v>
      </c>
      <c r="C18" s="95">
        <v>44242.591006944444</v>
      </c>
      <c r="D18" s="107" t="s">
        <v>2189</v>
      </c>
      <c r="E18" s="93">
        <v>966</v>
      </c>
      <c r="F18" s="84" t="str">
        <f>VLOOKUP(E18,VIP!$A$2:$O11379,2,0)</f>
        <v>DRBR966</v>
      </c>
      <c r="G18" s="92" t="str">
        <f>VLOOKUP(E18,'LISTADO ATM'!$A$2:$B$897,2,0)</f>
        <v>ATM Centro Medico Real</v>
      </c>
      <c r="H18" s="92" t="str">
        <f>VLOOKUP(E18,VIP!$A$2:$O16300,7,FALSE)</f>
        <v>Si</v>
      </c>
      <c r="I18" s="92" t="str">
        <f>VLOOKUP(E18,VIP!$A$2:$O8265,8,FALSE)</f>
        <v>Si</v>
      </c>
      <c r="J18" s="92" t="str">
        <f>VLOOKUP(E18,VIP!$A$2:$O8215,8,FALSE)</f>
        <v>Si</v>
      </c>
      <c r="K18" s="92" t="str">
        <f>VLOOKUP(E18,VIP!$A$2:$O11789,6,0)</f>
        <v>NO</v>
      </c>
      <c r="L18" s="97" t="s">
        <v>2228</v>
      </c>
      <c r="M18" s="110" t="s">
        <v>2603</v>
      </c>
      <c r="N18" s="123" t="s">
        <v>2478</v>
      </c>
      <c r="O18" s="120" t="s">
        <v>2480</v>
      </c>
      <c r="P18" s="110"/>
      <c r="Q18" s="133">
        <v>44243.761111111111</v>
      </c>
    </row>
    <row r="19" spans="1:17" ht="18" x14ac:dyDescent="0.25">
      <c r="A19" s="107" t="str">
        <f>VLOOKUP(E19,'LISTADO ATM'!$A$2:$C$898,3,0)</f>
        <v>NORTE</v>
      </c>
      <c r="B19" s="101" t="s">
        <v>2517</v>
      </c>
      <c r="C19" s="95">
        <v>44242.591145833336</v>
      </c>
      <c r="D19" s="107" t="s">
        <v>2489</v>
      </c>
      <c r="E19" s="93">
        <v>645</v>
      </c>
      <c r="F19" s="84" t="str">
        <f>VLOOKUP(E19,VIP!$A$2:$O11378,2,0)</f>
        <v>DRBR329</v>
      </c>
      <c r="G19" s="92" t="str">
        <f>VLOOKUP(E19,'LISTADO ATM'!$A$2:$B$897,2,0)</f>
        <v xml:space="preserve">ATM UNP Cabrera </v>
      </c>
      <c r="H19" s="92" t="str">
        <f>VLOOKUP(E19,VIP!$A$2:$O16299,7,FALSE)</f>
        <v>Si</v>
      </c>
      <c r="I19" s="92" t="str">
        <f>VLOOKUP(E19,VIP!$A$2:$O8264,8,FALSE)</f>
        <v>Si</v>
      </c>
      <c r="J19" s="92" t="str">
        <f>VLOOKUP(E19,VIP!$A$2:$O8214,8,FALSE)</f>
        <v>Si</v>
      </c>
      <c r="K19" s="92" t="str">
        <f>VLOOKUP(E19,VIP!$A$2:$O11788,6,0)</f>
        <v>NO</v>
      </c>
      <c r="L19" s="97" t="s">
        <v>2430</v>
      </c>
      <c r="M19" s="110" t="s">
        <v>2603</v>
      </c>
      <c r="N19" s="123" t="s">
        <v>2478</v>
      </c>
      <c r="O19" s="120" t="s">
        <v>2494</v>
      </c>
      <c r="P19" s="110"/>
      <c r="Q19" s="133">
        <v>44243.432118055556</v>
      </c>
    </row>
    <row r="20" spans="1:17" ht="18" x14ac:dyDescent="0.25">
      <c r="A20" s="107" t="str">
        <f>VLOOKUP(E20,'LISTADO ATM'!$A$2:$C$898,3,0)</f>
        <v>DISTRITO NACIONAL</v>
      </c>
      <c r="B20" s="101" t="s">
        <v>2516</v>
      </c>
      <c r="C20" s="95">
        <v>44242.600798611114</v>
      </c>
      <c r="D20" s="107" t="s">
        <v>2189</v>
      </c>
      <c r="E20" s="93">
        <v>624</v>
      </c>
      <c r="F20" s="84" t="str">
        <f>VLOOKUP(E20,VIP!$A$2:$O11375,2,0)</f>
        <v>DRBR624</v>
      </c>
      <c r="G20" s="92" t="str">
        <f>VLOOKUP(E20,'LISTADO ATM'!$A$2:$B$897,2,0)</f>
        <v xml:space="preserve">ATM Policía Nacional I </v>
      </c>
      <c r="H20" s="92" t="str">
        <f>VLOOKUP(E20,VIP!$A$2:$O16296,7,FALSE)</f>
        <v>Si</v>
      </c>
      <c r="I20" s="92" t="str">
        <f>VLOOKUP(E20,VIP!$A$2:$O8261,8,FALSE)</f>
        <v>Si</v>
      </c>
      <c r="J20" s="92" t="str">
        <f>VLOOKUP(E20,VIP!$A$2:$O8211,8,FALSE)</f>
        <v>Si</v>
      </c>
      <c r="K20" s="92" t="str">
        <f>VLOOKUP(E20,VIP!$A$2:$O11785,6,0)</f>
        <v>NO</v>
      </c>
      <c r="L20" s="97" t="s">
        <v>2462</v>
      </c>
      <c r="M20" s="110" t="s">
        <v>2603</v>
      </c>
      <c r="N20" s="123" t="s">
        <v>2478</v>
      </c>
      <c r="O20" s="120" t="s">
        <v>2480</v>
      </c>
      <c r="P20" s="110"/>
      <c r="Q20" s="133">
        <v>44243.544618055559</v>
      </c>
    </row>
    <row r="21" spans="1:17" ht="18" x14ac:dyDescent="0.25">
      <c r="A21" s="107" t="str">
        <f>VLOOKUP(E21,'LISTADO ATM'!$A$2:$C$898,3,0)</f>
        <v>DISTRITO NACIONAL</v>
      </c>
      <c r="B21" s="101" t="s">
        <v>2515</v>
      </c>
      <c r="C21" s="95">
        <v>44242.607743055552</v>
      </c>
      <c r="D21" s="107" t="s">
        <v>2474</v>
      </c>
      <c r="E21" s="93">
        <v>407</v>
      </c>
      <c r="F21" s="84" t="str">
        <f>VLOOKUP(E21,VIP!$A$2:$O11373,2,0)</f>
        <v>DRBR407</v>
      </c>
      <c r="G21" s="92" t="str">
        <f>VLOOKUP(E21,'LISTADO ATM'!$A$2:$B$897,2,0)</f>
        <v xml:space="preserve">ATM Multicentro La Sirena Villa Mella </v>
      </c>
      <c r="H21" s="92" t="str">
        <f>VLOOKUP(E21,VIP!$A$2:$O16294,7,FALSE)</f>
        <v>Si</v>
      </c>
      <c r="I21" s="92" t="str">
        <f>VLOOKUP(E21,VIP!$A$2:$O8259,8,FALSE)</f>
        <v>Si</v>
      </c>
      <c r="J21" s="92" t="str">
        <f>VLOOKUP(E21,VIP!$A$2:$O8209,8,FALSE)</f>
        <v>Si</v>
      </c>
      <c r="K21" s="92" t="str">
        <f>VLOOKUP(E21,VIP!$A$2:$O11783,6,0)</f>
        <v>NO</v>
      </c>
      <c r="L21" s="97" t="s">
        <v>2430</v>
      </c>
      <c r="M21" s="110" t="s">
        <v>2603</v>
      </c>
      <c r="N21" s="123" t="s">
        <v>2478</v>
      </c>
      <c r="O21" s="120" t="s">
        <v>2479</v>
      </c>
      <c r="P21" s="110"/>
      <c r="Q21" s="133">
        <v>44243.770833333336</v>
      </c>
    </row>
    <row r="22" spans="1:17" ht="18" x14ac:dyDescent="0.25">
      <c r="A22" s="107" t="str">
        <f>VLOOKUP(E22,'LISTADO ATM'!$A$2:$C$898,3,0)</f>
        <v>DISTRITO NACIONAL</v>
      </c>
      <c r="B22" s="101" t="s">
        <v>2514</v>
      </c>
      <c r="C22" s="95">
        <v>44242.610185185185</v>
      </c>
      <c r="D22" s="107" t="s">
        <v>2189</v>
      </c>
      <c r="E22" s="93">
        <v>443</v>
      </c>
      <c r="F22" s="84" t="str">
        <f>VLOOKUP(E22,VIP!$A$2:$O11372,2,0)</f>
        <v>DRBR443</v>
      </c>
      <c r="G22" s="92" t="str">
        <f>VLOOKUP(E22,'LISTADO ATM'!$A$2:$B$897,2,0)</f>
        <v xml:space="preserve">ATM Edificio San Rafael </v>
      </c>
      <c r="H22" s="92" t="str">
        <f>VLOOKUP(E22,VIP!$A$2:$O16293,7,FALSE)</f>
        <v>Si</v>
      </c>
      <c r="I22" s="92" t="str">
        <f>VLOOKUP(E22,VIP!$A$2:$O8258,8,FALSE)</f>
        <v>Si</v>
      </c>
      <c r="J22" s="92" t="str">
        <f>VLOOKUP(E22,VIP!$A$2:$O8208,8,FALSE)</f>
        <v>Si</v>
      </c>
      <c r="K22" s="92" t="str">
        <f>VLOOKUP(E22,VIP!$A$2:$O11782,6,0)</f>
        <v>NO</v>
      </c>
      <c r="L22" s="97" t="s">
        <v>2462</v>
      </c>
      <c r="M22" s="110" t="s">
        <v>2603</v>
      </c>
      <c r="N22" s="123" t="s">
        <v>2478</v>
      </c>
      <c r="O22" s="120" t="s">
        <v>2480</v>
      </c>
      <c r="P22" s="110"/>
      <c r="Q22" s="133">
        <v>44243.545312499999</v>
      </c>
    </row>
    <row r="23" spans="1:17" ht="18" x14ac:dyDescent="0.25">
      <c r="A23" s="107" t="str">
        <f>VLOOKUP(E23,'LISTADO ATM'!$A$2:$C$898,3,0)</f>
        <v>DISTRITO NACIONAL</v>
      </c>
      <c r="B23" s="101" t="s">
        <v>2513</v>
      </c>
      <c r="C23" s="95">
        <v>44242.610891203702</v>
      </c>
      <c r="D23" s="107" t="s">
        <v>2189</v>
      </c>
      <c r="E23" s="93">
        <v>441</v>
      </c>
      <c r="F23" s="84" t="str">
        <f>VLOOKUP(E23,VIP!$A$2:$O11371,2,0)</f>
        <v>DRBR441</v>
      </c>
      <c r="G23" s="92" t="str">
        <f>VLOOKUP(E23,'LISTADO ATM'!$A$2:$B$897,2,0)</f>
        <v>ATM Estacion de Servicio Romulo Betancour</v>
      </c>
      <c r="H23" s="92" t="str">
        <f>VLOOKUP(E23,VIP!$A$2:$O16292,7,FALSE)</f>
        <v>NO</v>
      </c>
      <c r="I23" s="92" t="str">
        <f>VLOOKUP(E23,VIP!$A$2:$O8257,8,FALSE)</f>
        <v>NO</v>
      </c>
      <c r="J23" s="92" t="str">
        <f>VLOOKUP(E23,VIP!$A$2:$O8207,8,FALSE)</f>
        <v>NO</v>
      </c>
      <c r="K23" s="92" t="str">
        <f>VLOOKUP(E23,VIP!$A$2:$O11781,6,0)</f>
        <v>NO</v>
      </c>
      <c r="L23" s="97" t="s">
        <v>2462</v>
      </c>
      <c r="M23" s="110" t="s">
        <v>2603</v>
      </c>
      <c r="N23" s="123" t="s">
        <v>2478</v>
      </c>
      <c r="O23" s="120" t="s">
        <v>2480</v>
      </c>
      <c r="P23" s="110"/>
      <c r="Q23" s="133">
        <v>44243.432812500003</v>
      </c>
    </row>
    <row r="24" spans="1:17" ht="18" x14ac:dyDescent="0.25">
      <c r="A24" s="107" t="str">
        <f>VLOOKUP(E24,'LISTADO ATM'!$A$2:$C$898,3,0)</f>
        <v>DISTRITO NACIONAL</v>
      </c>
      <c r="B24" s="101" t="s">
        <v>2512</v>
      </c>
      <c r="C24" s="95">
        <v>44242.613275462965</v>
      </c>
      <c r="D24" s="107" t="s">
        <v>2189</v>
      </c>
      <c r="E24" s="93">
        <v>152</v>
      </c>
      <c r="F24" s="84" t="str">
        <f>VLOOKUP(E24,VIP!$A$2:$O11370,2,0)</f>
        <v>DRBR152</v>
      </c>
      <c r="G24" s="92" t="str">
        <f>VLOOKUP(E24,'LISTADO ATM'!$A$2:$B$897,2,0)</f>
        <v xml:space="preserve">ATM Kiosco Megacentro II </v>
      </c>
      <c r="H24" s="92" t="str">
        <f>VLOOKUP(E24,VIP!$A$2:$O16291,7,FALSE)</f>
        <v>Si</v>
      </c>
      <c r="I24" s="92" t="str">
        <f>VLOOKUP(E24,VIP!$A$2:$O8256,8,FALSE)</f>
        <v>Si</v>
      </c>
      <c r="J24" s="92" t="str">
        <f>VLOOKUP(E24,VIP!$A$2:$O8206,8,FALSE)</f>
        <v>Si</v>
      </c>
      <c r="K24" s="92" t="str">
        <f>VLOOKUP(E24,VIP!$A$2:$O11780,6,0)</f>
        <v>NO</v>
      </c>
      <c r="L24" s="97" t="s">
        <v>2254</v>
      </c>
      <c r="M24" s="110" t="s">
        <v>2603</v>
      </c>
      <c r="N24" s="123" t="s">
        <v>2478</v>
      </c>
      <c r="O24" s="120" t="s">
        <v>2480</v>
      </c>
      <c r="P24" s="110"/>
      <c r="Q24" s="133">
        <v>44243.765972222223</v>
      </c>
    </row>
    <row r="25" spans="1:17" ht="18" x14ac:dyDescent="0.25">
      <c r="A25" s="107" t="str">
        <f>VLOOKUP(E25,'LISTADO ATM'!$A$2:$C$898,3,0)</f>
        <v>ESTE</v>
      </c>
      <c r="B25" s="101" t="s">
        <v>2511</v>
      </c>
      <c r="C25" s="95">
        <v>44242.613935185182</v>
      </c>
      <c r="D25" s="107" t="s">
        <v>2189</v>
      </c>
      <c r="E25" s="93">
        <v>613</v>
      </c>
      <c r="F25" s="84" t="str">
        <f>VLOOKUP(E25,VIP!$A$2:$O11368,2,0)</f>
        <v>DRBR145</v>
      </c>
      <c r="G25" s="92" t="str">
        <f>VLOOKUP(E25,'LISTADO ATM'!$A$2:$B$897,2,0)</f>
        <v xml:space="preserve">ATM Almacenes Zaglul (La Altagracia) </v>
      </c>
      <c r="H25" s="92" t="str">
        <f>VLOOKUP(E25,VIP!$A$2:$O16289,7,FALSE)</f>
        <v>Si</v>
      </c>
      <c r="I25" s="92" t="str">
        <f>VLOOKUP(E25,VIP!$A$2:$O8254,8,FALSE)</f>
        <v>Si</v>
      </c>
      <c r="J25" s="92" t="str">
        <f>VLOOKUP(E25,VIP!$A$2:$O8204,8,FALSE)</f>
        <v>Si</v>
      </c>
      <c r="K25" s="92" t="str">
        <f>VLOOKUP(E25,VIP!$A$2:$O11778,6,0)</f>
        <v>NO</v>
      </c>
      <c r="L25" s="97" t="s">
        <v>2254</v>
      </c>
      <c r="M25" s="110" t="s">
        <v>2603</v>
      </c>
      <c r="N25" s="123" t="s">
        <v>2478</v>
      </c>
      <c r="O25" s="120" t="s">
        <v>2480</v>
      </c>
      <c r="P25" s="110"/>
      <c r="Q25" s="133">
        <v>44243.534201388888</v>
      </c>
    </row>
    <row r="26" spans="1:17" ht="18" x14ac:dyDescent="0.25">
      <c r="A26" s="107" t="str">
        <f>VLOOKUP(E26,'LISTADO ATM'!$A$2:$C$898,3,0)</f>
        <v>DISTRITO NACIONAL</v>
      </c>
      <c r="B26" s="101" t="s">
        <v>2510</v>
      </c>
      <c r="C26" s="95">
        <v>44242.616678240738</v>
      </c>
      <c r="D26" s="107" t="s">
        <v>2189</v>
      </c>
      <c r="E26" s="93">
        <v>868</v>
      </c>
      <c r="F26" s="84" t="str">
        <f>VLOOKUP(E26,VIP!$A$2:$O11367,2,0)</f>
        <v>DRBR868</v>
      </c>
      <c r="G26" s="92" t="str">
        <f>VLOOKUP(E26,'LISTADO ATM'!$A$2:$B$897,2,0)</f>
        <v xml:space="preserve">ATM Casino Diamante </v>
      </c>
      <c r="H26" s="92" t="str">
        <f>VLOOKUP(E26,VIP!$A$2:$O16288,7,FALSE)</f>
        <v>Si</v>
      </c>
      <c r="I26" s="92" t="str">
        <f>VLOOKUP(E26,VIP!$A$2:$O8253,8,FALSE)</f>
        <v>Si</v>
      </c>
      <c r="J26" s="92" t="str">
        <f>VLOOKUP(E26,VIP!$A$2:$O8203,8,FALSE)</f>
        <v>Si</v>
      </c>
      <c r="K26" s="92" t="str">
        <f>VLOOKUP(E26,VIP!$A$2:$O11777,6,0)</f>
        <v>NO</v>
      </c>
      <c r="L26" s="97" t="s">
        <v>2462</v>
      </c>
      <c r="M26" s="110" t="s">
        <v>2603</v>
      </c>
      <c r="N26" s="123" t="s">
        <v>2478</v>
      </c>
      <c r="O26" s="120" t="s">
        <v>2480</v>
      </c>
      <c r="P26" s="110"/>
      <c r="Q26" s="133">
        <v>44243.434201388889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2528</v>
      </c>
      <c r="C27" s="95">
        <v>44242.635520833333</v>
      </c>
      <c r="D27" s="107" t="s">
        <v>2189</v>
      </c>
      <c r="E27" s="93">
        <v>264</v>
      </c>
      <c r="F27" s="84" t="str">
        <f>VLOOKUP(E27,VIP!$A$2:$O11375,2,0)</f>
        <v>DRBR264</v>
      </c>
      <c r="G27" s="92" t="str">
        <f>VLOOKUP(E27,'LISTADO ATM'!$A$2:$B$897,2,0)</f>
        <v xml:space="preserve">ATM S/M Nacional Independencia </v>
      </c>
      <c r="H27" s="92" t="str">
        <f>VLOOKUP(E27,VIP!$A$2:$O16296,7,FALSE)</f>
        <v>Si</v>
      </c>
      <c r="I27" s="92" t="str">
        <f>VLOOKUP(E27,VIP!$A$2:$O8261,8,FALSE)</f>
        <v>Si</v>
      </c>
      <c r="J27" s="92" t="str">
        <f>VLOOKUP(E27,VIP!$A$2:$O8211,8,FALSE)</f>
        <v>Si</v>
      </c>
      <c r="K27" s="92" t="str">
        <f>VLOOKUP(E27,VIP!$A$2:$O11785,6,0)</f>
        <v>SI</v>
      </c>
      <c r="L27" s="97" t="s">
        <v>2228</v>
      </c>
      <c r="M27" s="110" t="s">
        <v>2603</v>
      </c>
      <c r="N27" s="123" t="s">
        <v>2478</v>
      </c>
      <c r="O27" s="120" t="s">
        <v>2480</v>
      </c>
      <c r="P27" s="110"/>
      <c r="Q27" s="133">
        <v>44243.433506944442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2527</v>
      </c>
      <c r="C28" s="95">
        <v>44242.63689814815</v>
      </c>
      <c r="D28" s="107" t="s">
        <v>2189</v>
      </c>
      <c r="E28" s="93">
        <v>87</v>
      </c>
      <c r="F28" s="84" t="str">
        <f>VLOOKUP(E28,VIP!$A$2:$O11374,2,0)</f>
        <v>DRBR087</v>
      </c>
      <c r="G28" s="92" t="str">
        <f>VLOOKUP(E28,'LISTADO ATM'!$A$2:$B$897,2,0)</f>
        <v xml:space="preserve">ATM Autoservicio Sarasota </v>
      </c>
      <c r="H28" s="92" t="str">
        <f>VLOOKUP(E28,VIP!$A$2:$O16295,7,FALSE)</f>
        <v>Si</v>
      </c>
      <c r="I28" s="92" t="str">
        <f>VLOOKUP(E28,VIP!$A$2:$O8260,8,FALSE)</f>
        <v>Si</v>
      </c>
      <c r="J28" s="92" t="str">
        <f>VLOOKUP(E28,VIP!$A$2:$O8210,8,FALSE)</f>
        <v>Si</v>
      </c>
      <c r="K28" s="92" t="str">
        <f>VLOOKUP(E28,VIP!$A$2:$O11784,6,0)</f>
        <v>NO</v>
      </c>
      <c r="L28" s="97" t="s">
        <v>2498</v>
      </c>
      <c r="M28" s="110" t="s">
        <v>2603</v>
      </c>
      <c r="N28" s="123" t="s">
        <v>2478</v>
      </c>
      <c r="O28" s="120" t="s">
        <v>2480</v>
      </c>
      <c r="P28" s="110"/>
      <c r="Q28" s="133">
        <v>44243.527256944442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2526</v>
      </c>
      <c r="C29" s="95">
        <v>44242.637488425928</v>
      </c>
      <c r="D29" s="107" t="s">
        <v>2189</v>
      </c>
      <c r="E29" s="93">
        <v>232</v>
      </c>
      <c r="F29" s="84" t="str">
        <f>VLOOKUP(E29,VIP!$A$2:$O11373,2,0)</f>
        <v>DRBR232</v>
      </c>
      <c r="G29" s="92" t="str">
        <f>VLOOKUP(E29,'LISTADO ATM'!$A$2:$B$897,2,0)</f>
        <v xml:space="preserve">ATM S/M Nacional Charles de Gaulle </v>
      </c>
      <c r="H29" s="92" t="str">
        <f>VLOOKUP(E29,VIP!$A$2:$O16294,7,FALSE)</f>
        <v>Si</v>
      </c>
      <c r="I29" s="92" t="str">
        <f>VLOOKUP(E29,VIP!$A$2:$O8259,8,FALSE)</f>
        <v>Si</v>
      </c>
      <c r="J29" s="92" t="str">
        <f>VLOOKUP(E29,VIP!$A$2:$O8209,8,FALSE)</f>
        <v>Si</v>
      </c>
      <c r="K29" s="92" t="str">
        <f>VLOOKUP(E29,VIP!$A$2:$O11783,6,0)</f>
        <v>SI</v>
      </c>
      <c r="L29" s="97" t="s">
        <v>2228</v>
      </c>
      <c r="M29" s="96" t="s">
        <v>2471</v>
      </c>
      <c r="N29" s="123" t="s">
        <v>2478</v>
      </c>
      <c r="O29" s="120" t="s">
        <v>2480</v>
      </c>
      <c r="P29" s="110"/>
      <c r="Q29" s="96" t="s">
        <v>2228</v>
      </c>
    </row>
    <row r="30" spans="1:17" s="111" customFormat="1" ht="18" x14ac:dyDescent="0.25">
      <c r="A30" s="107" t="str">
        <f>VLOOKUP(E30,'LISTADO ATM'!$A$2:$C$898,3,0)</f>
        <v>DISTRITO NACIONAL</v>
      </c>
      <c r="B30" s="101" t="s">
        <v>2525</v>
      </c>
      <c r="C30" s="95">
        <v>44242.638541666667</v>
      </c>
      <c r="D30" s="107" t="s">
        <v>2474</v>
      </c>
      <c r="E30" s="93">
        <v>684</v>
      </c>
      <c r="F30" s="84" t="str">
        <f>VLOOKUP(E30,VIP!$A$2:$O11372,2,0)</f>
        <v>DRBR684</v>
      </c>
      <c r="G30" s="92" t="str">
        <f>VLOOKUP(E30,'LISTADO ATM'!$A$2:$B$897,2,0)</f>
        <v>ATM Estación Texaco Prolongación 27 Febrero</v>
      </c>
      <c r="H30" s="92" t="str">
        <f>VLOOKUP(E30,VIP!$A$2:$O16293,7,FALSE)</f>
        <v>NO</v>
      </c>
      <c r="I30" s="92" t="str">
        <f>VLOOKUP(E30,VIP!$A$2:$O8258,8,FALSE)</f>
        <v>NO</v>
      </c>
      <c r="J30" s="92" t="str">
        <f>VLOOKUP(E30,VIP!$A$2:$O8208,8,FALSE)</f>
        <v>NO</v>
      </c>
      <c r="K30" s="92" t="str">
        <f>VLOOKUP(E30,VIP!$A$2:$O11782,6,0)</f>
        <v>NO</v>
      </c>
      <c r="L30" s="97" t="s">
        <v>2464</v>
      </c>
      <c r="M30" s="110" t="s">
        <v>2603</v>
      </c>
      <c r="N30" s="123" t="s">
        <v>2478</v>
      </c>
      <c r="O30" s="120" t="s">
        <v>2479</v>
      </c>
      <c r="P30" s="110"/>
      <c r="Q30" s="133">
        <v>44243.618923611109</v>
      </c>
    </row>
    <row r="31" spans="1:17" s="111" customFormat="1" ht="18" x14ac:dyDescent="0.25">
      <c r="A31" s="107" t="str">
        <f>VLOOKUP(E31,'LISTADO ATM'!$A$2:$C$898,3,0)</f>
        <v>ESTE</v>
      </c>
      <c r="B31" s="101" t="s">
        <v>2524</v>
      </c>
      <c r="C31" s="95">
        <v>44242.639201388891</v>
      </c>
      <c r="D31" s="107" t="s">
        <v>2189</v>
      </c>
      <c r="E31" s="93">
        <v>268</v>
      </c>
      <c r="F31" s="84" t="str">
        <f>VLOOKUP(E31,VIP!$A$2:$O11371,2,0)</f>
        <v>DRBR268</v>
      </c>
      <c r="G31" s="92" t="str">
        <f>VLOOKUP(E31,'LISTADO ATM'!$A$2:$B$897,2,0)</f>
        <v xml:space="preserve">ATM Autobanco La Altagracia (Higuey) </v>
      </c>
      <c r="H31" s="92" t="str">
        <f>VLOOKUP(E31,VIP!$A$2:$O16292,7,FALSE)</f>
        <v>Si</v>
      </c>
      <c r="I31" s="92" t="str">
        <f>VLOOKUP(E31,VIP!$A$2:$O8257,8,FALSE)</f>
        <v>Si</v>
      </c>
      <c r="J31" s="92" t="str">
        <f>VLOOKUP(E31,VIP!$A$2:$O8207,8,FALSE)</f>
        <v>Si</v>
      </c>
      <c r="K31" s="92" t="str">
        <f>VLOOKUP(E31,VIP!$A$2:$O11781,6,0)</f>
        <v>NO</v>
      </c>
      <c r="L31" s="97" t="s">
        <v>2462</v>
      </c>
      <c r="M31" s="110" t="s">
        <v>2603</v>
      </c>
      <c r="N31" s="123" t="s">
        <v>2478</v>
      </c>
      <c r="O31" s="120" t="s">
        <v>2480</v>
      </c>
      <c r="P31" s="110"/>
      <c r="Q31" s="133">
        <v>44243.77847222222</v>
      </c>
    </row>
    <row r="32" spans="1:17" s="111" customFormat="1" ht="18" x14ac:dyDescent="0.25">
      <c r="A32" s="107" t="str">
        <f>VLOOKUP(E32,'LISTADO ATM'!$A$2:$C$898,3,0)</f>
        <v>ESTE</v>
      </c>
      <c r="B32" s="101" t="s">
        <v>2523</v>
      </c>
      <c r="C32" s="95">
        <v>44242.639664351853</v>
      </c>
      <c r="D32" s="107" t="s">
        <v>2189</v>
      </c>
      <c r="E32" s="93">
        <v>963</v>
      </c>
      <c r="F32" s="84" t="str">
        <f>VLOOKUP(E32,VIP!$A$2:$O11370,2,0)</f>
        <v>DRBR963</v>
      </c>
      <c r="G32" s="92" t="str">
        <f>VLOOKUP(E32,'LISTADO ATM'!$A$2:$B$897,2,0)</f>
        <v xml:space="preserve">ATM Multiplaza La Romana </v>
      </c>
      <c r="H32" s="92" t="str">
        <f>VLOOKUP(E32,VIP!$A$2:$O16291,7,FALSE)</f>
        <v>Si</v>
      </c>
      <c r="I32" s="92" t="str">
        <f>VLOOKUP(E32,VIP!$A$2:$O8256,8,FALSE)</f>
        <v>Si</v>
      </c>
      <c r="J32" s="92" t="str">
        <f>VLOOKUP(E32,VIP!$A$2:$O8206,8,FALSE)</f>
        <v>Si</v>
      </c>
      <c r="K32" s="92" t="str">
        <f>VLOOKUP(E32,VIP!$A$2:$O11780,6,0)</f>
        <v>NO</v>
      </c>
      <c r="L32" s="97" t="s">
        <v>2462</v>
      </c>
      <c r="M32" s="110" t="s">
        <v>2603</v>
      </c>
      <c r="N32" s="123" t="s">
        <v>2478</v>
      </c>
      <c r="O32" s="120" t="s">
        <v>2480</v>
      </c>
      <c r="P32" s="110"/>
      <c r="Q32" s="133">
        <v>44243.434895833336</v>
      </c>
    </row>
    <row r="33" spans="1:17" s="111" customFormat="1" ht="18" x14ac:dyDescent="0.25">
      <c r="A33" s="107" t="str">
        <f>VLOOKUP(E33,'LISTADO ATM'!$A$2:$C$898,3,0)</f>
        <v>NORTE</v>
      </c>
      <c r="B33" s="101" t="s">
        <v>2522</v>
      </c>
      <c r="C33" s="95">
        <v>44242.640902777777</v>
      </c>
      <c r="D33" s="107" t="s">
        <v>2489</v>
      </c>
      <c r="E33" s="93">
        <v>944</v>
      </c>
      <c r="F33" s="84" t="str">
        <f>VLOOKUP(E33,VIP!$A$2:$O11369,2,0)</f>
        <v>DRBR944</v>
      </c>
      <c r="G33" s="92" t="str">
        <f>VLOOKUP(E33,'LISTADO ATM'!$A$2:$B$897,2,0)</f>
        <v xml:space="preserve">ATM UNP Mao </v>
      </c>
      <c r="H33" s="92" t="str">
        <f>VLOOKUP(E33,VIP!$A$2:$O16290,7,FALSE)</f>
        <v>Si</v>
      </c>
      <c r="I33" s="92" t="str">
        <f>VLOOKUP(E33,VIP!$A$2:$O8255,8,FALSE)</f>
        <v>Si</v>
      </c>
      <c r="J33" s="92" t="str">
        <f>VLOOKUP(E33,VIP!$A$2:$O8205,8,FALSE)</f>
        <v>Si</v>
      </c>
      <c r="K33" s="92" t="str">
        <f>VLOOKUP(E33,VIP!$A$2:$O11779,6,0)</f>
        <v>NO</v>
      </c>
      <c r="L33" s="97" t="s">
        <v>2430</v>
      </c>
      <c r="M33" s="110" t="s">
        <v>2603</v>
      </c>
      <c r="N33" s="123" t="s">
        <v>2478</v>
      </c>
      <c r="O33" s="120" t="s">
        <v>2494</v>
      </c>
      <c r="P33" s="110"/>
      <c r="Q33" s="133">
        <v>44243.771527777775</v>
      </c>
    </row>
    <row r="34" spans="1:17" s="111" customFormat="1" ht="18" x14ac:dyDescent="0.25">
      <c r="A34" s="107" t="str">
        <f>VLOOKUP(E34,'LISTADO ATM'!$A$2:$C$898,3,0)</f>
        <v>NORTE</v>
      </c>
      <c r="B34" s="101" t="s">
        <v>2521</v>
      </c>
      <c r="C34" s="95">
        <v>44242.646134259259</v>
      </c>
      <c r="D34" s="107" t="s">
        <v>2190</v>
      </c>
      <c r="E34" s="93">
        <v>752</v>
      </c>
      <c r="F34" s="84" t="str">
        <f>VLOOKUP(E34,VIP!$A$2:$O11368,2,0)</f>
        <v>DRBR280</v>
      </c>
      <c r="G34" s="92" t="str">
        <f>VLOOKUP(E34,'LISTADO ATM'!$A$2:$B$897,2,0)</f>
        <v xml:space="preserve">ATM UNP Las Carolinas (La Vega) </v>
      </c>
      <c r="H34" s="92" t="str">
        <f>VLOOKUP(E34,VIP!$A$2:$O16289,7,FALSE)</f>
        <v>Si</v>
      </c>
      <c r="I34" s="92" t="str">
        <f>VLOOKUP(E34,VIP!$A$2:$O8254,8,FALSE)</f>
        <v>Si</v>
      </c>
      <c r="J34" s="92" t="str">
        <f>VLOOKUP(E34,VIP!$A$2:$O8204,8,FALSE)</f>
        <v>Si</v>
      </c>
      <c r="K34" s="92" t="str">
        <f>VLOOKUP(E34,VIP!$A$2:$O11778,6,0)</f>
        <v>SI</v>
      </c>
      <c r="L34" s="97" t="s">
        <v>2435</v>
      </c>
      <c r="M34" s="110" t="s">
        <v>2603</v>
      </c>
      <c r="N34" s="123" t="s">
        <v>2478</v>
      </c>
      <c r="O34" s="120" t="s">
        <v>2503</v>
      </c>
      <c r="P34" s="110"/>
      <c r="Q34" s="133">
        <v>44243.436284722222</v>
      </c>
    </row>
    <row r="35" spans="1:17" s="111" customFormat="1" ht="18" x14ac:dyDescent="0.25">
      <c r="A35" s="107" t="str">
        <f>VLOOKUP(E35,'LISTADO ATM'!$A$2:$C$898,3,0)</f>
        <v>DISTRITO NACIONAL</v>
      </c>
      <c r="B35" s="101" t="s">
        <v>2536</v>
      </c>
      <c r="C35" s="95">
        <v>44242.655370370368</v>
      </c>
      <c r="D35" s="107" t="s">
        <v>2474</v>
      </c>
      <c r="E35" s="93">
        <v>800</v>
      </c>
      <c r="F35" s="84" t="str">
        <f>VLOOKUP(E35,VIP!$A$2:$O11376,2,0)</f>
        <v>DRBR800</v>
      </c>
      <c r="G35" s="92" t="str">
        <f>VLOOKUP(E35,'LISTADO ATM'!$A$2:$B$897,2,0)</f>
        <v xml:space="preserve">ATM Estación Next Dipsa Pedro Livio Cedeño </v>
      </c>
      <c r="H35" s="92" t="str">
        <f>VLOOKUP(E35,VIP!$A$2:$O16297,7,FALSE)</f>
        <v>Si</v>
      </c>
      <c r="I35" s="92" t="str">
        <f>VLOOKUP(E35,VIP!$A$2:$O8262,8,FALSE)</f>
        <v>Si</v>
      </c>
      <c r="J35" s="92" t="str">
        <f>VLOOKUP(E35,VIP!$A$2:$O8212,8,FALSE)</f>
        <v>Si</v>
      </c>
      <c r="K35" s="92" t="str">
        <f>VLOOKUP(E35,VIP!$A$2:$O11786,6,0)</f>
        <v>NO</v>
      </c>
      <c r="L35" s="97" t="s">
        <v>2430</v>
      </c>
      <c r="M35" s="110" t="s">
        <v>2603</v>
      </c>
      <c r="N35" s="123" t="s">
        <v>2478</v>
      </c>
      <c r="O35" s="120" t="s">
        <v>2479</v>
      </c>
      <c r="P35" s="110"/>
      <c r="Q35" s="133">
        <v>44243.621006944442</v>
      </c>
    </row>
    <row r="36" spans="1:17" s="111" customFormat="1" ht="18" x14ac:dyDescent="0.25">
      <c r="A36" s="107" t="str">
        <f>VLOOKUP(E36,'LISTADO ATM'!$A$2:$C$898,3,0)</f>
        <v>NORTE</v>
      </c>
      <c r="B36" s="101" t="s">
        <v>2535</v>
      </c>
      <c r="C36" s="95">
        <v>44242.660856481481</v>
      </c>
      <c r="D36" s="107" t="s">
        <v>2500</v>
      </c>
      <c r="E36" s="93">
        <v>337</v>
      </c>
      <c r="F36" s="84" t="str">
        <f>VLOOKUP(E36,VIP!$A$2:$O11374,2,0)</f>
        <v>DRBR337</v>
      </c>
      <c r="G36" s="92" t="str">
        <f>VLOOKUP(E36,'LISTADO ATM'!$A$2:$B$897,2,0)</f>
        <v>ATM S/M Cooperativa Moca</v>
      </c>
      <c r="H36" s="92" t="str">
        <f>VLOOKUP(E36,VIP!$A$2:$O16295,7,FALSE)</f>
        <v>Si</v>
      </c>
      <c r="I36" s="92" t="str">
        <f>VLOOKUP(E36,VIP!$A$2:$O8260,8,FALSE)</f>
        <v>Si</v>
      </c>
      <c r="J36" s="92" t="str">
        <f>VLOOKUP(E36,VIP!$A$2:$O8210,8,FALSE)</f>
        <v>Si</v>
      </c>
      <c r="K36" s="92" t="str">
        <f>VLOOKUP(E36,VIP!$A$2:$O11784,6,0)</f>
        <v>NO</v>
      </c>
      <c r="L36" s="97" t="s">
        <v>2430</v>
      </c>
      <c r="M36" s="110" t="s">
        <v>2603</v>
      </c>
      <c r="N36" s="123" t="s">
        <v>2478</v>
      </c>
      <c r="O36" s="120" t="s">
        <v>2499</v>
      </c>
      <c r="P36" s="110"/>
      <c r="Q36" s="133">
        <v>44243.771527777775</v>
      </c>
    </row>
    <row r="37" spans="1:17" s="111" customFormat="1" ht="18" x14ac:dyDescent="0.25">
      <c r="A37" s="107" t="str">
        <f>VLOOKUP(E37,'LISTADO ATM'!$A$2:$C$898,3,0)</f>
        <v>DISTRITO NACIONAL</v>
      </c>
      <c r="B37" s="101" t="s">
        <v>2534</v>
      </c>
      <c r="C37" s="95">
        <v>44242.664664351854</v>
      </c>
      <c r="D37" s="107" t="s">
        <v>2474</v>
      </c>
      <c r="E37" s="93">
        <v>312</v>
      </c>
      <c r="F37" s="84" t="str">
        <f>VLOOKUP(E37,VIP!$A$2:$O11373,2,0)</f>
        <v>DRBR312</v>
      </c>
      <c r="G37" s="92" t="str">
        <f>VLOOKUP(E37,'LISTADO ATM'!$A$2:$B$897,2,0)</f>
        <v xml:space="preserve">ATM Oficina Tiradentes II (Naco) </v>
      </c>
      <c r="H37" s="92" t="str">
        <f>VLOOKUP(E37,VIP!$A$2:$O16294,7,FALSE)</f>
        <v>Si</v>
      </c>
      <c r="I37" s="92" t="str">
        <f>VLOOKUP(E37,VIP!$A$2:$O8259,8,FALSE)</f>
        <v>Si</v>
      </c>
      <c r="J37" s="92" t="str">
        <f>VLOOKUP(E37,VIP!$A$2:$O8209,8,FALSE)</f>
        <v>Si</v>
      </c>
      <c r="K37" s="92" t="str">
        <f>VLOOKUP(E37,VIP!$A$2:$O11783,6,0)</f>
        <v>NO</v>
      </c>
      <c r="L37" s="97" t="s">
        <v>2537</v>
      </c>
      <c r="M37" s="110" t="s">
        <v>2603</v>
      </c>
      <c r="N37" s="123" t="s">
        <v>2478</v>
      </c>
      <c r="O37" s="120" t="s">
        <v>2479</v>
      </c>
      <c r="P37" s="110"/>
      <c r="Q37" s="133">
        <v>44243.587673611109</v>
      </c>
    </row>
    <row r="38" spans="1:17" s="111" customFormat="1" ht="18" x14ac:dyDescent="0.25">
      <c r="A38" s="107" t="str">
        <f>VLOOKUP(E38,'LISTADO ATM'!$A$2:$C$898,3,0)</f>
        <v>NORTE</v>
      </c>
      <c r="B38" s="101" t="s">
        <v>2533</v>
      </c>
      <c r="C38" s="95">
        <v>44242.673495370371</v>
      </c>
      <c r="D38" s="107" t="s">
        <v>2500</v>
      </c>
      <c r="E38" s="93">
        <v>171</v>
      </c>
      <c r="F38" s="84" t="str">
        <f>VLOOKUP(E38,VIP!$A$2:$O11372,2,0)</f>
        <v>DRBR171</v>
      </c>
      <c r="G38" s="92" t="str">
        <f>VLOOKUP(E38,'LISTADO ATM'!$A$2:$B$897,2,0)</f>
        <v xml:space="preserve">ATM Oficina Moca </v>
      </c>
      <c r="H38" s="92" t="str">
        <f>VLOOKUP(E38,VIP!$A$2:$O16293,7,FALSE)</f>
        <v>Si</v>
      </c>
      <c r="I38" s="92" t="str">
        <f>VLOOKUP(E38,VIP!$A$2:$O8258,8,FALSE)</f>
        <v>Si</v>
      </c>
      <c r="J38" s="92" t="str">
        <f>VLOOKUP(E38,VIP!$A$2:$O8208,8,FALSE)</f>
        <v>Si</v>
      </c>
      <c r="K38" s="92" t="str">
        <f>VLOOKUP(E38,VIP!$A$2:$O11782,6,0)</f>
        <v>NO</v>
      </c>
      <c r="L38" s="97" t="s">
        <v>2430</v>
      </c>
      <c r="M38" s="110" t="s">
        <v>2603</v>
      </c>
      <c r="N38" s="123" t="s">
        <v>2478</v>
      </c>
      <c r="O38" s="120" t="s">
        <v>2499</v>
      </c>
      <c r="P38" s="110"/>
      <c r="Q38" s="133">
        <v>44243.539756944447</v>
      </c>
    </row>
    <row r="39" spans="1:17" s="111" customFormat="1" ht="18" x14ac:dyDescent="0.25">
      <c r="A39" s="107" t="str">
        <f>VLOOKUP(E39,'LISTADO ATM'!$A$2:$C$898,3,0)</f>
        <v>NORTE</v>
      </c>
      <c r="B39" s="101" t="s">
        <v>2532</v>
      </c>
      <c r="C39" s="95">
        <v>44242.692349537036</v>
      </c>
      <c r="D39" s="107" t="s">
        <v>2500</v>
      </c>
      <c r="E39" s="93">
        <v>799</v>
      </c>
      <c r="F39" s="84" t="str">
        <f>VLOOKUP(E39,VIP!$A$2:$O11371,2,0)</f>
        <v>DRBR799</v>
      </c>
      <c r="G39" s="92" t="str">
        <f>VLOOKUP(E39,'LISTADO ATM'!$A$2:$B$897,2,0)</f>
        <v xml:space="preserve">ATM Clínica Corominas (Santiago) </v>
      </c>
      <c r="H39" s="92" t="str">
        <f>VLOOKUP(E39,VIP!$A$2:$O16292,7,FALSE)</f>
        <v>Si</v>
      </c>
      <c r="I39" s="92" t="str">
        <f>VLOOKUP(E39,VIP!$A$2:$O8257,8,FALSE)</f>
        <v>Si</v>
      </c>
      <c r="J39" s="92" t="str">
        <f>VLOOKUP(E39,VIP!$A$2:$O8207,8,FALSE)</f>
        <v>Si</v>
      </c>
      <c r="K39" s="92" t="str">
        <f>VLOOKUP(E39,VIP!$A$2:$O11781,6,0)</f>
        <v>NO</v>
      </c>
      <c r="L39" s="97" t="s">
        <v>2430</v>
      </c>
      <c r="M39" s="110" t="s">
        <v>2603</v>
      </c>
      <c r="N39" s="123" t="s">
        <v>2478</v>
      </c>
      <c r="O39" s="120" t="s">
        <v>2499</v>
      </c>
      <c r="P39" s="110"/>
      <c r="Q39" s="133">
        <v>44243.536979166667</v>
      </c>
    </row>
    <row r="40" spans="1:17" s="111" customFormat="1" ht="18" x14ac:dyDescent="0.25">
      <c r="A40" s="107" t="str">
        <f>VLOOKUP(E40,'LISTADO ATM'!$A$2:$C$898,3,0)</f>
        <v>NORTE</v>
      </c>
      <c r="B40" s="101" t="s">
        <v>2530</v>
      </c>
      <c r="C40" s="95">
        <v>44242.696018518516</v>
      </c>
      <c r="D40" s="107" t="s">
        <v>2500</v>
      </c>
      <c r="E40" s="93">
        <v>729</v>
      </c>
      <c r="F40" s="84" t="str">
        <f>VLOOKUP(E40,VIP!$A$2:$O11369,2,0)</f>
        <v>DRBR055</v>
      </c>
      <c r="G40" s="92" t="str">
        <f>VLOOKUP(E40,'LISTADO ATM'!$A$2:$B$897,2,0)</f>
        <v xml:space="preserve">ATM Zona Franca (La Vega) </v>
      </c>
      <c r="H40" s="92" t="str">
        <f>VLOOKUP(E40,VIP!$A$2:$O16290,7,FALSE)</f>
        <v>Si</v>
      </c>
      <c r="I40" s="92" t="str">
        <f>VLOOKUP(E40,VIP!$A$2:$O8255,8,FALSE)</f>
        <v>Si</v>
      </c>
      <c r="J40" s="92" t="str">
        <f>VLOOKUP(E40,VIP!$A$2:$O8205,8,FALSE)</f>
        <v>Si</v>
      </c>
      <c r="K40" s="92" t="str">
        <f>VLOOKUP(E40,VIP!$A$2:$O11779,6,0)</f>
        <v>NO</v>
      </c>
      <c r="L40" s="97" t="s">
        <v>2430</v>
      </c>
      <c r="M40" s="110" t="s">
        <v>2603</v>
      </c>
      <c r="N40" s="123" t="s">
        <v>2478</v>
      </c>
      <c r="O40" s="120" t="s">
        <v>2499</v>
      </c>
      <c r="P40" s="110"/>
      <c r="Q40" s="133">
        <v>44243.533506944441</v>
      </c>
    </row>
    <row r="41" spans="1:17" s="111" customFormat="1" ht="18" x14ac:dyDescent="0.25">
      <c r="A41" s="107" t="str">
        <f>VLOOKUP(E41,'LISTADO ATM'!$A$2:$C$898,3,0)</f>
        <v>DISTRITO NACIONAL</v>
      </c>
      <c r="B41" s="101" t="s">
        <v>2529</v>
      </c>
      <c r="C41" s="95">
        <v>44242.781192129631</v>
      </c>
      <c r="D41" s="107" t="s">
        <v>2189</v>
      </c>
      <c r="E41" s="93">
        <v>13</v>
      </c>
      <c r="F41" s="84" t="str">
        <f>VLOOKUP(E41,VIP!$A$2:$O11368,2,0)</f>
        <v>DRBR013</v>
      </c>
      <c r="G41" s="92" t="str">
        <f>VLOOKUP(E41,'LISTADO ATM'!$A$2:$B$897,2,0)</f>
        <v xml:space="preserve">ATM CDEEE </v>
      </c>
      <c r="H41" s="92" t="str">
        <f>VLOOKUP(E41,VIP!$A$2:$O16289,7,FALSE)</f>
        <v>Si</v>
      </c>
      <c r="I41" s="92" t="str">
        <f>VLOOKUP(E41,VIP!$A$2:$O8254,8,FALSE)</f>
        <v>Si</v>
      </c>
      <c r="J41" s="92" t="str">
        <f>VLOOKUP(E41,VIP!$A$2:$O8204,8,FALSE)</f>
        <v>Si</v>
      </c>
      <c r="K41" s="92" t="str">
        <f>VLOOKUP(E41,VIP!$A$2:$O11778,6,0)</f>
        <v>NO</v>
      </c>
      <c r="L41" s="97" t="s">
        <v>2254</v>
      </c>
      <c r="M41" s="110" t="s">
        <v>2603</v>
      </c>
      <c r="N41" s="123" t="s">
        <v>2478</v>
      </c>
      <c r="O41" s="120" t="s">
        <v>2480</v>
      </c>
      <c r="P41" s="110"/>
      <c r="Q41" s="133">
        <v>44243.533506944441</v>
      </c>
    </row>
    <row r="42" spans="1:17" s="111" customFormat="1" ht="18" x14ac:dyDescent="0.25">
      <c r="A42" s="107" t="str">
        <f>VLOOKUP(E42,'LISTADO ATM'!$A$2:$C$898,3,0)</f>
        <v>DISTRITO NACIONAL</v>
      </c>
      <c r="B42" s="101" t="s">
        <v>2547</v>
      </c>
      <c r="C42" s="95">
        <v>44242.829594907409</v>
      </c>
      <c r="D42" s="107" t="s">
        <v>2474</v>
      </c>
      <c r="E42" s="93">
        <v>394</v>
      </c>
      <c r="F42" s="84" t="str">
        <f>VLOOKUP(E42,VIP!$A$2:$O11368,2,0)</f>
        <v>DRBR394</v>
      </c>
      <c r="G42" s="92" t="str">
        <f>VLOOKUP(E42,'LISTADO ATM'!$A$2:$B$897,2,0)</f>
        <v xml:space="preserve">ATM Multicentro La Sirena Luperón </v>
      </c>
      <c r="H42" s="92" t="str">
        <f>VLOOKUP(E42,VIP!$A$2:$O16289,7,FALSE)</f>
        <v>Si</v>
      </c>
      <c r="I42" s="92" t="str">
        <f>VLOOKUP(E42,VIP!$A$2:$O8254,8,FALSE)</f>
        <v>Si</v>
      </c>
      <c r="J42" s="92" t="str">
        <f>VLOOKUP(E42,VIP!$A$2:$O8204,8,FALSE)</f>
        <v>Si</v>
      </c>
      <c r="K42" s="92" t="str">
        <f>VLOOKUP(E42,VIP!$A$2:$O11778,6,0)</f>
        <v>NO</v>
      </c>
      <c r="L42" s="97" t="s">
        <v>2430</v>
      </c>
      <c r="M42" s="110" t="s">
        <v>2603</v>
      </c>
      <c r="N42" s="123" t="s">
        <v>2478</v>
      </c>
      <c r="O42" s="120" t="s">
        <v>2479</v>
      </c>
      <c r="P42" s="110"/>
      <c r="Q42" s="133">
        <v>44243.541145833333</v>
      </c>
    </row>
    <row r="43" spans="1:17" s="111" customFormat="1" ht="18" x14ac:dyDescent="0.25">
      <c r="A43" s="107" t="str">
        <f>VLOOKUP(E43,'LISTADO ATM'!$A$2:$C$898,3,0)</f>
        <v>ESTE</v>
      </c>
      <c r="B43" s="101" t="s">
        <v>2546</v>
      </c>
      <c r="C43" s="95">
        <v>44242.864988425928</v>
      </c>
      <c r="D43" s="107" t="s">
        <v>2474</v>
      </c>
      <c r="E43" s="93">
        <v>824</v>
      </c>
      <c r="F43" s="84" t="str">
        <f>VLOOKUP(E43,VIP!$A$2:$O11367,2,0)</f>
        <v>DRBR824</v>
      </c>
      <c r="G43" s="92" t="str">
        <f>VLOOKUP(E43,'LISTADO ATM'!$A$2:$B$897,2,0)</f>
        <v xml:space="preserve">ATM Multiplaza (Higuey) </v>
      </c>
      <c r="H43" s="92" t="str">
        <f>VLOOKUP(E43,VIP!$A$2:$O16288,7,FALSE)</f>
        <v>Si</v>
      </c>
      <c r="I43" s="92" t="str">
        <f>VLOOKUP(E43,VIP!$A$2:$O8253,8,FALSE)</f>
        <v>Si</v>
      </c>
      <c r="J43" s="92" t="str">
        <f>VLOOKUP(E43,VIP!$A$2:$O8203,8,FALSE)</f>
        <v>Si</v>
      </c>
      <c r="K43" s="92" t="str">
        <f>VLOOKUP(E43,VIP!$A$2:$O11777,6,0)</f>
        <v>NO</v>
      </c>
      <c r="L43" s="97" t="s">
        <v>2430</v>
      </c>
      <c r="M43" s="110" t="s">
        <v>2603</v>
      </c>
      <c r="N43" s="123" t="s">
        <v>2478</v>
      </c>
      <c r="O43" s="120" t="s">
        <v>2479</v>
      </c>
      <c r="P43" s="110"/>
      <c r="Q43" s="133">
        <v>44243.589756944442</v>
      </c>
    </row>
    <row r="44" spans="1:17" s="111" customFormat="1" ht="18" x14ac:dyDescent="0.25">
      <c r="A44" s="107" t="str">
        <f>VLOOKUP(E44,'LISTADO ATM'!$A$2:$C$898,3,0)</f>
        <v>ESTE</v>
      </c>
      <c r="B44" s="101" t="s">
        <v>2545</v>
      </c>
      <c r="C44" s="95">
        <v>44242.86681712963</v>
      </c>
      <c r="D44" s="107" t="s">
        <v>2474</v>
      </c>
      <c r="E44" s="93">
        <v>211</v>
      </c>
      <c r="F44" s="84" t="str">
        <f>VLOOKUP(E44,VIP!$A$2:$O11366,2,0)</f>
        <v>DRBR211</v>
      </c>
      <c r="G44" s="92" t="str">
        <f>VLOOKUP(E44,'LISTADO ATM'!$A$2:$B$897,2,0)</f>
        <v xml:space="preserve">ATM Oficina La Romana I </v>
      </c>
      <c r="H44" s="92" t="str">
        <f>VLOOKUP(E44,VIP!$A$2:$O16287,7,FALSE)</f>
        <v>Si</v>
      </c>
      <c r="I44" s="92" t="str">
        <f>VLOOKUP(E44,VIP!$A$2:$O8252,8,FALSE)</f>
        <v>Si</v>
      </c>
      <c r="J44" s="92" t="str">
        <f>VLOOKUP(E44,VIP!$A$2:$O8202,8,FALSE)</f>
        <v>Si</v>
      </c>
      <c r="K44" s="92" t="str">
        <f>VLOOKUP(E44,VIP!$A$2:$O11776,6,0)</f>
        <v>NO</v>
      </c>
      <c r="L44" s="97" t="s">
        <v>2430</v>
      </c>
      <c r="M44" s="110" t="s">
        <v>2603</v>
      </c>
      <c r="N44" s="123" t="s">
        <v>2478</v>
      </c>
      <c r="O44" s="120" t="s">
        <v>2479</v>
      </c>
      <c r="P44" s="110"/>
      <c r="Q44" s="133">
        <v>44243.436284722222</v>
      </c>
    </row>
    <row r="45" spans="1:17" s="111" customFormat="1" ht="18" x14ac:dyDescent="0.25">
      <c r="A45" s="107" t="str">
        <f>VLOOKUP(E45,'LISTADO ATM'!$A$2:$C$898,3,0)</f>
        <v>NORTE</v>
      </c>
      <c r="B45" s="101" t="s">
        <v>2544</v>
      </c>
      <c r="C45" s="95">
        <v>44242.868923611109</v>
      </c>
      <c r="D45" s="107" t="s">
        <v>2500</v>
      </c>
      <c r="E45" s="93">
        <v>796</v>
      </c>
      <c r="F45" s="84" t="str">
        <f>VLOOKUP(E45,VIP!$A$2:$O11365,2,0)</f>
        <v>DRBR155</v>
      </c>
      <c r="G45" s="92" t="str">
        <f>VLOOKUP(E45,'LISTADO ATM'!$A$2:$B$897,2,0)</f>
        <v xml:space="preserve">ATM Oficina Plaza Ventura (Nagua) </v>
      </c>
      <c r="H45" s="92" t="str">
        <f>VLOOKUP(E45,VIP!$A$2:$O16286,7,FALSE)</f>
        <v>Si</v>
      </c>
      <c r="I45" s="92" t="str">
        <f>VLOOKUP(E45,VIP!$A$2:$O8251,8,FALSE)</f>
        <v>Si</v>
      </c>
      <c r="J45" s="92" t="str">
        <f>VLOOKUP(E45,VIP!$A$2:$O8201,8,FALSE)</f>
        <v>Si</v>
      </c>
      <c r="K45" s="92" t="str">
        <f>VLOOKUP(E45,VIP!$A$2:$O11775,6,0)</f>
        <v>SI</v>
      </c>
      <c r="L45" s="97" t="s">
        <v>2430</v>
      </c>
      <c r="M45" s="110" t="s">
        <v>2603</v>
      </c>
      <c r="N45" s="123" t="s">
        <v>2478</v>
      </c>
      <c r="O45" s="120" t="s">
        <v>2499</v>
      </c>
      <c r="P45" s="110"/>
      <c r="Q45" s="133">
        <v>44243.437673611108</v>
      </c>
    </row>
    <row r="46" spans="1:17" s="111" customFormat="1" ht="18" x14ac:dyDescent="0.25">
      <c r="A46" s="107" t="str">
        <f>VLOOKUP(E46,'LISTADO ATM'!$A$2:$C$898,3,0)</f>
        <v>ESTE</v>
      </c>
      <c r="B46" s="101" t="s">
        <v>2543</v>
      </c>
      <c r="C46" s="95">
        <v>44242.872847222221</v>
      </c>
      <c r="D46" s="107" t="s">
        <v>2474</v>
      </c>
      <c r="E46" s="93">
        <v>609</v>
      </c>
      <c r="F46" s="84" t="str">
        <f>VLOOKUP(E46,VIP!$A$2:$O11364,2,0)</f>
        <v>DRBR120</v>
      </c>
      <c r="G46" s="92" t="str">
        <f>VLOOKUP(E46,'LISTADO ATM'!$A$2:$B$897,2,0)</f>
        <v xml:space="preserve">ATM S/M Jumbo (San Pedro) </v>
      </c>
      <c r="H46" s="92" t="str">
        <f>VLOOKUP(E46,VIP!$A$2:$O16285,7,FALSE)</f>
        <v>Si</v>
      </c>
      <c r="I46" s="92" t="str">
        <f>VLOOKUP(E46,VIP!$A$2:$O8250,8,FALSE)</f>
        <v>Si</v>
      </c>
      <c r="J46" s="92" t="str">
        <f>VLOOKUP(E46,VIP!$A$2:$O8200,8,FALSE)</f>
        <v>Si</v>
      </c>
      <c r="K46" s="92" t="str">
        <f>VLOOKUP(E46,VIP!$A$2:$O11774,6,0)</f>
        <v>NO</v>
      </c>
      <c r="L46" s="97" t="s">
        <v>2430</v>
      </c>
      <c r="M46" s="110" t="s">
        <v>2603</v>
      </c>
      <c r="N46" s="123" t="s">
        <v>2478</v>
      </c>
      <c r="O46" s="120" t="s">
        <v>2479</v>
      </c>
      <c r="P46" s="110"/>
      <c r="Q46" s="133">
        <v>44243.434201388889</v>
      </c>
    </row>
    <row r="47" spans="1:17" s="111" customFormat="1" ht="18" x14ac:dyDescent="0.25">
      <c r="A47" s="107" t="str">
        <f>VLOOKUP(E47,'LISTADO ATM'!$A$2:$C$898,3,0)</f>
        <v>DISTRITO NACIONAL</v>
      </c>
      <c r="B47" s="101" t="s">
        <v>2542</v>
      </c>
      <c r="C47" s="95">
        <v>44242.874409722222</v>
      </c>
      <c r="D47" s="107" t="s">
        <v>2474</v>
      </c>
      <c r="E47" s="93">
        <v>540</v>
      </c>
      <c r="F47" s="84" t="str">
        <f>VLOOKUP(E47,VIP!$A$2:$O11363,2,0)</f>
        <v>DRBR540</v>
      </c>
      <c r="G47" s="92" t="str">
        <f>VLOOKUP(E47,'LISTADO ATM'!$A$2:$B$897,2,0)</f>
        <v xml:space="preserve">ATM Autoservicio Sambil I </v>
      </c>
      <c r="H47" s="92" t="str">
        <f>VLOOKUP(E47,VIP!$A$2:$O16284,7,FALSE)</f>
        <v>Si</v>
      </c>
      <c r="I47" s="92" t="str">
        <f>VLOOKUP(E47,VIP!$A$2:$O8249,8,FALSE)</f>
        <v>Si</v>
      </c>
      <c r="J47" s="92" t="str">
        <f>VLOOKUP(E47,VIP!$A$2:$O8199,8,FALSE)</f>
        <v>Si</v>
      </c>
      <c r="K47" s="92" t="str">
        <f>VLOOKUP(E47,VIP!$A$2:$O11773,6,0)</f>
        <v>NO</v>
      </c>
      <c r="L47" s="97" t="s">
        <v>2430</v>
      </c>
      <c r="M47" s="110" t="s">
        <v>2603</v>
      </c>
      <c r="N47" s="123" t="s">
        <v>2478</v>
      </c>
      <c r="O47" s="120" t="s">
        <v>2479</v>
      </c>
      <c r="P47" s="110"/>
      <c r="Q47" s="133">
        <v>44243.590451388889</v>
      </c>
    </row>
    <row r="48" spans="1:17" s="111" customFormat="1" ht="18" x14ac:dyDescent="0.25">
      <c r="A48" s="107" t="str">
        <f>VLOOKUP(E48,'LISTADO ATM'!$A$2:$C$898,3,0)</f>
        <v>SUR</v>
      </c>
      <c r="B48" s="101" t="s">
        <v>2541</v>
      </c>
      <c r="C48" s="95">
        <v>44242.877881944441</v>
      </c>
      <c r="D48" s="107" t="s">
        <v>2474</v>
      </c>
      <c r="E48" s="93">
        <v>44</v>
      </c>
      <c r="F48" s="84" t="str">
        <f>VLOOKUP(E48,VIP!$A$2:$O11362,2,0)</f>
        <v>DRBR044</v>
      </c>
      <c r="G48" s="92" t="str">
        <f>VLOOKUP(E48,'LISTADO ATM'!$A$2:$B$897,2,0)</f>
        <v xml:space="preserve">ATM Oficina Pedernales </v>
      </c>
      <c r="H48" s="92" t="str">
        <f>VLOOKUP(E48,VIP!$A$2:$O16283,7,FALSE)</f>
        <v>Si</v>
      </c>
      <c r="I48" s="92" t="str">
        <f>VLOOKUP(E48,VIP!$A$2:$O8248,8,FALSE)</f>
        <v>Si</v>
      </c>
      <c r="J48" s="92" t="str">
        <f>VLOOKUP(E48,VIP!$A$2:$O8198,8,FALSE)</f>
        <v>Si</v>
      </c>
      <c r="K48" s="92" t="str">
        <f>VLOOKUP(E48,VIP!$A$2:$O11772,6,0)</f>
        <v>SI</v>
      </c>
      <c r="L48" s="97" t="s">
        <v>2430</v>
      </c>
      <c r="M48" s="110" t="s">
        <v>2603</v>
      </c>
      <c r="N48" s="123" t="s">
        <v>2478</v>
      </c>
      <c r="O48" s="120" t="s">
        <v>2479</v>
      </c>
      <c r="P48" s="110"/>
      <c r="Q48" s="133">
        <v>44243.589062500003</v>
      </c>
    </row>
    <row r="49" spans="1:17" s="111" customFormat="1" ht="18" x14ac:dyDescent="0.25">
      <c r="A49" s="107" t="str">
        <f>VLOOKUP(E49,'LISTADO ATM'!$A$2:$C$898,3,0)</f>
        <v>DISTRITO NACIONAL</v>
      </c>
      <c r="B49" s="101" t="s">
        <v>2540</v>
      </c>
      <c r="C49" s="95">
        <v>44242.879930555559</v>
      </c>
      <c r="D49" s="107" t="s">
        <v>2474</v>
      </c>
      <c r="E49" s="93">
        <v>32</v>
      </c>
      <c r="F49" s="84" t="str">
        <f>VLOOKUP(E49,VIP!$A$2:$O11361,2,0)</f>
        <v>DRBR032</v>
      </c>
      <c r="G49" s="92" t="str">
        <f>VLOOKUP(E49,'LISTADO ATM'!$A$2:$B$897,2,0)</f>
        <v xml:space="preserve">ATM Oficina San Martín II </v>
      </c>
      <c r="H49" s="92" t="str">
        <f>VLOOKUP(E49,VIP!$A$2:$O16282,7,FALSE)</f>
        <v>Si</v>
      </c>
      <c r="I49" s="92" t="str">
        <f>VLOOKUP(E49,VIP!$A$2:$O8247,8,FALSE)</f>
        <v>Si</v>
      </c>
      <c r="J49" s="92" t="str">
        <f>VLOOKUP(E49,VIP!$A$2:$O8197,8,FALSE)</f>
        <v>Si</v>
      </c>
      <c r="K49" s="92" t="str">
        <f>VLOOKUP(E49,VIP!$A$2:$O11771,6,0)</f>
        <v>NO</v>
      </c>
      <c r="L49" s="97" t="s">
        <v>2430</v>
      </c>
      <c r="M49" s="110" t="s">
        <v>2603</v>
      </c>
      <c r="N49" s="123" t="s">
        <v>2478</v>
      </c>
      <c r="O49" s="120" t="s">
        <v>2479</v>
      </c>
      <c r="P49" s="110"/>
      <c r="Q49" s="133">
        <v>44243.588368055556</v>
      </c>
    </row>
    <row r="50" spans="1:17" ht="18" x14ac:dyDescent="0.25">
      <c r="A50" s="107" t="str">
        <f>VLOOKUP(E50,'LISTADO ATM'!$A$2:$C$898,3,0)</f>
        <v>DISTRITO NACIONAL</v>
      </c>
      <c r="B50" s="101" t="s">
        <v>2539</v>
      </c>
      <c r="C50" s="95">
        <v>44242.889039351852</v>
      </c>
      <c r="D50" s="107" t="s">
        <v>2474</v>
      </c>
      <c r="E50" s="93">
        <v>672</v>
      </c>
      <c r="F50" s="84" t="str">
        <f>VLOOKUP(E50,VIP!$A$2:$O11377,2,0)</f>
        <v>DRBR672</v>
      </c>
      <c r="G50" s="92" t="str">
        <f>VLOOKUP(E50,'LISTADO ATM'!$A$2:$B$897,2,0)</f>
        <v>ATM Destacamento Policía Nacional La Victoria</v>
      </c>
      <c r="H50" s="92" t="str">
        <f>VLOOKUP(E50,VIP!$A$2:$O16298,7,FALSE)</f>
        <v>Si</v>
      </c>
      <c r="I50" s="92" t="str">
        <f>VLOOKUP(E50,VIP!$A$2:$O8263,8,FALSE)</f>
        <v>Si</v>
      </c>
      <c r="J50" s="92" t="str">
        <f>VLOOKUP(E50,VIP!$A$2:$O8213,8,FALSE)</f>
        <v>Si</v>
      </c>
      <c r="K50" s="92" t="str">
        <f>VLOOKUP(E50,VIP!$A$2:$O11787,6,0)</f>
        <v>SI</v>
      </c>
      <c r="L50" s="97" t="s">
        <v>2430</v>
      </c>
      <c r="M50" s="110" t="s">
        <v>2603</v>
      </c>
      <c r="N50" s="123" t="s">
        <v>2478</v>
      </c>
      <c r="O50" s="120" t="s">
        <v>2479</v>
      </c>
      <c r="P50" s="110"/>
      <c r="Q50" s="133">
        <v>44243.769444444442</v>
      </c>
    </row>
    <row r="51" spans="1:17" ht="18" x14ac:dyDescent="0.25">
      <c r="A51" s="107" t="str">
        <f>VLOOKUP(E51,'LISTADO ATM'!$A$2:$C$898,3,0)</f>
        <v>NORTE</v>
      </c>
      <c r="B51" s="101" t="s">
        <v>2557</v>
      </c>
      <c r="C51" s="95">
        <v>44243.087453703702</v>
      </c>
      <c r="D51" s="107" t="s">
        <v>2190</v>
      </c>
      <c r="E51" s="93">
        <v>854</v>
      </c>
      <c r="F51" s="84" t="str">
        <f>VLOOKUP(E51,VIP!$A$2:$O11376,2,0)</f>
        <v>DRBR854</v>
      </c>
      <c r="G51" s="92" t="str">
        <f>VLOOKUP(E51,'LISTADO ATM'!$A$2:$B$897,2,0)</f>
        <v xml:space="preserve">ATM Centro Comercial Blanco Batista </v>
      </c>
      <c r="H51" s="92" t="str">
        <f>VLOOKUP(E51,VIP!$A$2:$O16297,7,FALSE)</f>
        <v>Si</v>
      </c>
      <c r="I51" s="92" t="str">
        <f>VLOOKUP(E51,VIP!$A$2:$O8262,8,FALSE)</f>
        <v>Si</v>
      </c>
      <c r="J51" s="92" t="str">
        <f>VLOOKUP(E51,VIP!$A$2:$O8212,8,FALSE)</f>
        <v>Si</v>
      </c>
      <c r="K51" s="92" t="str">
        <f>VLOOKUP(E51,VIP!$A$2:$O11786,6,0)</f>
        <v>NO</v>
      </c>
      <c r="L51" s="97" t="s">
        <v>2254</v>
      </c>
      <c r="M51" s="110" t="s">
        <v>2603</v>
      </c>
      <c r="N51" s="123" t="s">
        <v>2478</v>
      </c>
      <c r="O51" s="120" t="s">
        <v>2558</v>
      </c>
      <c r="P51" s="110"/>
      <c r="Q51" s="133">
        <v>44243.423784722225</v>
      </c>
    </row>
    <row r="52" spans="1:17" ht="18" x14ac:dyDescent="0.25">
      <c r="A52" s="107" t="str">
        <f>VLOOKUP(E52,'LISTADO ATM'!$A$2:$C$898,3,0)</f>
        <v>SUR</v>
      </c>
      <c r="B52" s="101" t="s">
        <v>2556</v>
      </c>
      <c r="C52" s="95">
        <v>44243.091192129628</v>
      </c>
      <c r="D52" s="107" t="s">
        <v>2189</v>
      </c>
      <c r="E52" s="93">
        <v>619</v>
      </c>
      <c r="F52" s="84" t="str">
        <f>VLOOKUP(E52,VIP!$A$2:$O11375,2,0)</f>
        <v>DRBR619</v>
      </c>
      <c r="G52" s="92" t="str">
        <f>VLOOKUP(E52,'LISTADO ATM'!$A$2:$B$897,2,0)</f>
        <v xml:space="preserve">ATM Academia P.N. Hatillo (San Cristóbal) </v>
      </c>
      <c r="H52" s="92" t="str">
        <f>VLOOKUP(E52,VIP!$A$2:$O16296,7,FALSE)</f>
        <v>Si</v>
      </c>
      <c r="I52" s="92" t="str">
        <f>VLOOKUP(E52,VIP!$A$2:$O8261,8,FALSE)</f>
        <v>Si</v>
      </c>
      <c r="J52" s="92" t="str">
        <f>VLOOKUP(E52,VIP!$A$2:$O8211,8,FALSE)</f>
        <v>Si</v>
      </c>
      <c r="K52" s="92" t="str">
        <f>VLOOKUP(E52,VIP!$A$2:$O11785,6,0)</f>
        <v>NO</v>
      </c>
      <c r="L52" s="97" t="s">
        <v>2254</v>
      </c>
      <c r="M52" s="110" t="s">
        <v>2603</v>
      </c>
      <c r="N52" s="123" t="s">
        <v>2491</v>
      </c>
      <c r="O52" s="120" t="s">
        <v>2480</v>
      </c>
      <c r="P52" s="110"/>
      <c r="Q52" s="133">
        <v>44243.530034722222</v>
      </c>
    </row>
    <row r="53" spans="1:17" ht="18" x14ac:dyDescent="0.25">
      <c r="A53" s="107" t="str">
        <f>VLOOKUP(E53,'LISTADO ATM'!$A$2:$C$898,3,0)</f>
        <v>DISTRITO NACIONAL</v>
      </c>
      <c r="B53" s="101" t="s">
        <v>2555</v>
      </c>
      <c r="C53" s="95">
        <v>44243.092800925922</v>
      </c>
      <c r="D53" s="107" t="s">
        <v>2189</v>
      </c>
      <c r="E53" s="93">
        <v>224</v>
      </c>
      <c r="F53" s="84" t="str">
        <f>VLOOKUP(E53,VIP!$A$2:$O11374,2,0)</f>
        <v>DRBR224</v>
      </c>
      <c r="G53" s="92" t="str">
        <f>VLOOKUP(E53,'LISTADO ATM'!$A$2:$B$897,2,0)</f>
        <v xml:space="preserve">ATM S/M Nacional El Millón (Núñez de Cáceres) </v>
      </c>
      <c r="H53" s="92" t="str">
        <f>VLOOKUP(E53,VIP!$A$2:$O16295,7,FALSE)</f>
        <v>Si</v>
      </c>
      <c r="I53" s="92" t="str">
        <f>VLOOKUP(E53,VIP!$A$2:$O8260,8,FALSE)</f>
        <v>Si</v>
      </c>
      <c r="J53" s="92" t="str">
        <f>VLOOKUP(E53,VIP!$A$2:$O8210,8,FALSE)</f>
        <v>Si</v>
      </c>
      <c r="K53" s="92" t="str">
        <f>VLOOKUP(E53,VIP!$A$2:$O11784,6,0)</f>
        <v>SI</v>
      </c>
      <c r="L53" s="97" t="s">
        <v>2254</v>
      </c>
      <c r="M53" s="110" t="s">
        <v>2603</v>
      </c>
      <c r="N53" s="123" t="s">
        <v>2491</v>
      </c>
      <c r="O53" s="120" t="s">
        <v>2480</v>
      </c>
      <c r="P53" s="110"/>
      <c r="Q53" s="133">
        <v>44243.585590277777</v>
      </c>
    </row>
    <row r="54" spans="1:17" ht="18" x14ac:dyDescent="0.25">
      <c r="A54" s="107" t="str">
        <f>VLOOKUP(E54,'LISTADO ATM'!$A$2:$C$898,3,0)</f>
        <v>DISTRITO NACIONAL</v>
      </c>
      <c r="B54" s="101" t="s">
        <v>2554</v>
      </c>
      <c r="C54" s="95">
        <v>44243.095613425925</v>
      </c>
      <c r="D54" s="107" t="s">
        <v>2189</v>
      </c>
      <c r="E54" s="93">
        <v>180</v>
      </c>
      <c r="F54" s="84" t="str">
        <f>VLOOKUP(E54,VIP!$A$2:$O11373,2,0)</f>
        <v>DRBR180</v>
      </c>
      <c r="G54" s="92" t="str">
        <f>VLOOKUP(E54,'LISTADO ATM'!$A$2:$B$897,2,0)</f>
        <v xml:space="preserve">ATM Megacentro II </v>
      </c>
      <c r="H54" s="92" t="str">
        <f>VLOOKUP(E54,VIP!$A$2:$O16294,7,FALSE)</f>
        <v>Si</v>
      </c>
      <c r="I54" s="92" t="str">
        <f>VLOOKUP(E54,VIP!$A$2:$O8259,8,FALSE)</f>
        <v>Si</v>
      </c>
      <c r="J54" s="92" t="str">
        <f>VLOOKUP(E54,VIP!$A$2:$O8209,8,FALSE)</f>
        <v>Si</v>
      </c>
      <c r="K54" s="92" t="str">
        <f>VLOOKUP(E54,VIP!$A$2:$O11783,6,0)</f>
        <v>SI</v>
      </c>
      <c r="L54" s="97" t="s">
        <v>2254</v>
      </c>
      <c r="M54" s="110" t="s">
        <v>2603</v>
      </c>
      <c r="N54" s="123" t="s">
        <v>2491</v>
      </c>
      <c r="O54" s="120" t="s">
        <v>2480</v>
      </c>
      <c r="P54" s="110"/>
      <c r="Q54" s="133">
        <v>44243.76666666667</v>
      </c>
    </row>
    <row r="55" spans="1:17" ht="18" x14ac:dyDescent="0.25">
      <c r="A55" s="107" t="str">
        <f>VLOOKUP(E55,'LISTADO ATM'!$A$2:$C$898,3,0)</f>
        <v>DISTRITO NACIONAL</v>
      </c>
      <c r="B55" s="101" t="s">
        <v>2553</v>
      </c>
      <c r="C55" s="95">
        <v>44243.139907407407</v>
      </c>
      <c r="D55" s="107" t="s">
        <v>2189</v>
      </c>
      <c r="E55" s="93">
        <v>24</v>
      </c>
      <c r="F55" s="84" t="str">
        <f>VLOOKUP(E55,VIP!$A$2:$O11372,2,0)</f>
        <v>DRBR024</v>
      </c>
      <c r="G55" s="92" t="str">
        <f>VLOOKUP(E55,'LISTADO ATM'!$A$2:$B$897,2,0)</f>
        <v xml:space="preserve">ATM Oficina Eusebio Manzueta </v>
      </c>
      <c r="H55" s="92" t="str">
        <f>VLOOKUP(E55,VIP!$A$2:$O16293,7,FALSE)</f>
        <v>No</v>
      </c>
      <c r="I55" s="92" t="str">
        <f>VLOOKUP(E55,VIP!$A$2:$O8258,8,FALSE)</f>
        <v>No</v>
      </c>
      <c r="J55" s="92" t="str">
        <f>VLOOKUP(E55,VIP!$A$2:$O8208,8,FALSE)</f>
        <v>No</v>
      </c>
      <c r="K55" s="92" t="str">
        <f>VLOOKUP(E55,VIP!$A$2:$O11782,6,0)</f>
        <v>NO</v>
      </c>
      <c r="L55" s="97" t="s">
        <v>2254</v>
      </c>
      <c r="M55" s="110" t="s">
        <v>2603</v>
      </c>
      <c r="N55" s="123" t="s">
        <v>2491</v>
      </c>
      <c r="O55" s="120" t="s">
        <v>2480</v>
      </c>
      <c r="P55" s="110"/>
      <c r="Q55" s="133">
        <v>44243.441145833334</v>
      </c>
    </row>
    <row r="56" spans="1:17" ht="18" x14ac:dyDescent="0.25">
      <c r="A56" s="107" t="str">
        <f>VLOOKUP(E56,'LISTADO ATM'!$A$2:$C$898,3,0)</f>
        <v>DISTRITO NACIONAL</v>
      </c>
      <c r="B56" s="101" t="s">
        <v>2552</v>
      </c>
      <c r="C56" s="95">
        <v>44243.1406712963</v>
      </c>
      <c r="D56" s="107" t="s">
        <v>2474</v>
      </c>
      <c r="E56" s="93">
        <v>719</v>
      </c>
      <c r="F56" s="84" t="str">
        <f>VLOOKUP(E56,VIP!$A$2:$O11371,2,0)</f>
        <v>DRBR419</v>
      </c>
      <c r="G56" s="92" t="str">
        <f>VLOOKUP(E56,'LISTADO ATM'!$A$2:$B$897,2,0)</f>
        <v xml:space="preserve">ATM Ayuntamiento Municipal San Luís </v>
      </c>
      <c r="H56" s="92" t="str">
        <f>VLOOKUP(E56,VIP!$A$2:$O16292,7,FALSE)</f>
        <v>Si</v>
      </c>
      <c r="I56" s="92" t="str">
        <f>VLOOKUP(E56,VIP!$A$2:$O8257,8,FALSE)</f>
        <v>Si</v>
      </c>
      <c r="J56" s="92" t="str">
        <f>VLOOKUP(E56,VIP!$A$2:$O8207,8,FALSE)</f>
        <v>Si</v>
      </c>
      <c r="K56" s="92" t="str">
        <f>VLOOKUP(E56,VIP!$A$2:$O11781,6,0)</f>
        <v>NO</v>
      </c>
      <c r="L56" s="97" t="s">
        <v>2464</v>
      </c>
      <c r="M56" s="96" t="s">
        <v>2471</v>
      </c>
      <c r="N56" s="123" t="s">
        <v>2478</v>
      </c>
      <c r="O56" s="120" t="s">
        <v>2479</v>
      </c>
      <c r="P56" s="110"/>
      <c r="Q56" s="96" t="s">
        <v>2464</v>
      </c>
    </row>
    <row r="57" spans="1:17" ht="18" x14ac:dyDescent="0.25">
      <c r="A57" s="107" t="str">
        <f>VLOOKUP(E57,'LISTADO ATM'!$A$2:$C$898,3,0)</f>
        <v>DISTRITO NACIONAL</v>
      </c>
      <c r="B57" s="101" t="s">
        <v>2551</v>
      </c>
      <c r="C57" s="95">
        <v>44243.211377314816</v>
      </c>
      <c r="D57" s="107" t="s">
        <v>2489</v>
      </c>
      <c r="E57" s="93">
        <v>958</v>
      </c>
      <c r="F57" s="84" t="str">
        <f>VLOOKUP(E57,VIP!$A$2:$O11368,2,0)</f>
        <v>DRBR958</v>
      </c>
      <c r="G57" s="92" t="str">
        <f>VLOOKUP(E57,'LISTADO ATM'!$A$2:$B$897,2,0)</f>
        <v xml:space="preserve">ATM Olé Aut. San Isidro </v>
      </c>
      <c r="H57" s="92" t="str">
        <f>VLOOKUP(E57,VIP!$A$2:$O16289,7,FALSE)</f>
        <v>Si</v>
      </c>
      <c r="I57" s="92" t="str">
        <f>VLOOKUP(E57,VIP!$A$2:$O8254,8,FALSE)</f>
        <v>Si</v>
      </c>
      <c r="J57" s="92" t="str">
        <f>VLOOKUP(E57,VIP!$A$2:$O8204,8,FALSE)</f>
        <v>Si</v>
      </c>
      <c r="K57" s="92" t="str">
        <f>VLOOKUP(E57,VIP!$A$2:$O11778,6,0)</f>
        <v>NO</v>
      </c>
      <c r="L57" s="97" t="s">
        <v>2483</v>
      </c>
      <c r="M57" s="110" t="s">
        <v>2603</v>
      </c>
      <c r="N57" s="110" t="s">
        <v>2609</v>
      </c>
      <c r="O57" s="120" t="s">
        <v>2494</v>
      </c>
      <c r="P57" s="110" t="s">
        <v>2611</v>
      </c>
      <c r="Q57" s="133">
        <v>44243.453645833331</v>
      </c>
    </row>
    <row r="58" spans="1:17" ht="18" x14ac:dyDescent="0.25">
      <c r="A58" s="107" t="str">
        <f>VLOOKUP(E58,'LISTADO ATM'!$A$2:$C$898,3,0)</f>
        <v>DISTRITO NACIONAL</v>
      </c>
      <c r="B58" s="101" t="s">
        <v>2550</v>
      </c>
      <c r="C58" s="95">
        <v>44243.216539351852</v>
      </c>
      <c r="D58" s="107" t="s">
        <v>2189</v>
      </c>
      <c r="E58" s="93">
        <v>259</v>
      </c>
      <c r="F58" s="84" t="str">
        <f>VLOOKUP(E58,VIP!$A$2:$O11369,2,0)</f>
        <v>DRBR259</v>
      </c>
      <c r="G58" s="92" t="str">
        <f>VLOOKUP(E58,'LISTADO ATM'!$A$2:$B$897,2,0)</f>
        <v>ATM Senado de la Republica</v>
      </c>
      <c r="H58" s="92" t="str">
        <f>VLOOKUP(E58,VIP!$A$2:$O16290,7,FALSE)</f>
        <v>Si</v>
      </c>
      <c r="I58" s="92" t="str">
        <f>VLOOKUP(E58,VIP!$A$2:$O8255,8,FALSE)</f>
        <v>Si</v>
      </c>
      <c r="J58" s="92" t="str">
        <f>VLOOKUP(E58,VIP!$A$2:$O8205,8,FALSE)</f>
        <v>Si</v>
      </c>
      <c r="K58" s="92" t="str">
        <f>VLOOKUP(E58,VIP!$A$2:$O11779,6,0)</f>
        <v>NO</v>
      </c>
      <c r="L58" s="97" t="s">
        <v>2254</v>
      </c>
      <c r="M58" s="110" t="s">
        <v>2603</v>
      </c>
      <c r="N58" s="123" t="s">
        <v>2491</v>
      </c>
      <c r="O58" s="120" t="s">
        <v>2480</v>
      </c>
      <c r="P58" s="110"/>
      <c r="Q58" s="133">
        <v>44243.436979166669</v>
      </c>
    </row>
    <row r="59" spans="1:17" ht="18" x14ac:dyDescent="0.25">
      <c r="A59" s="107" t="str">
        <f>VLOOKUP(E59,'LISTADO ATM'!$A$2:$C$898,3,0)</f>
        <v>DISTRITO NACIONAL</v>
      </c>
      <c r="B59" s="101" t="s">
        <v>2549</v>
      </c>
      <c r="C59" s="95">
        <v>44243.218935185185</v>
      </c>
      <c r="D59" s="107" t="s">
        <v>2189</v>
      </c>
      <c r="E59" s="93">
        <v>561</v>
      </c>
      <c r="F59" s="84" t="str">
        <f>VLOOKUP(E59,VIP!$A$2:$O11368,2,0)</f>
        <v>DRBR133</v>
      </c>
      <c r="G59" s="92" t="str">
        <f>VLOOKUP(E59,'LISTADO ATM'!$A$2:$B$897,2,0)</f>
        <v xml:space="preserve">ATM Comando Regional P.N. S.D. Este </v>
      </c>
      <c r="H59" s="92" t="str">
        <f>VLOOKUP(E59,VIP!$A$2:$O16289,7,FALSE)</f>
        <v>Si</v>
      </c>
      <c r="I59" s="92" t="str">
        <f>VLOOKUP(E59,VIP!$A$2:$O8254,8,FALSE)</f>
        <v>Si</v>
      </c>
      <c r="J59" s="92" t="str">
        <f>VLOOKUP(E59,VIP!$A$2:$O8204,8,FALSE)</f>
        <v>Si</v>
      </c>
      <c r="K59" s="92" t="str">
        <f>VLOOKUP(E59,VIP!$A$2:$O11778,6,0)</f>
        <v>NO</v>
      </c>
      <c r="L59" s="97" t="s">
        <v>2254</v>
      </c>
      <c r="M59" s="110" t="s">
        <v>2603</v>
      </c>
      <c r="N59" s="123" t="s">
        <v>2491</v>
      </c>
      <c r="O59" s="120" t="s">
        <v>2480</v>
      </c>
      <c r="P59" s="110"/>
      <c r="Q59" s="133">
        <v>44243.441840277781</v>
      </c>
    </row>
    <row r="60" spans="1:17" ht="18" x14ac:dyDescent="0.25">
      <c r="A60" s="107" t="str">
        <f>VLOOKUP(E60,'LISTADO ATM'!$A$2:$C$898,3,0)</f>
        <v>DISTRITO NACIONAL</v>
      </c>
      <c r="B60" s="101" t="s">
        <v>2565</v>
      </c>
      <c r="C60" s="95">
        <v>44243.223587962966</v>
      </c>
      <c r="D60" s="107" t="s">
        <v>2474</v>
      </c>
      <c r="E60" s="93">
        <v>14</v>
      </c>
      <c r="F60" s="84" t="str">
        <f>VLOOKUP(E60,VIP!$A$2:$O11367,2,0)</f>
        <v>DRBR014</v>
      </c>
      <c r="G60" s="92" t="str">
        <f>VLOOKUP(E60,'LISTADO ATM'!$A$2:$B$897,2,0)</f>
        <v xml:space="preserve">ATM Oficina Aeropuerto Las Américas I </v>
      </c>
      <c r="H60" s="92" t="str">
        <f>VLOOKUP(E60,VIP!$A$2:$O16288,7,FALSE)</f>
        <v>Si</v>
      </c>
      <c r="I60" s="92" t="str">
        <f>VLOOKUP(E60,VIP!$A$2:$O8253,8,FALSE)</f>
        <v>Si</v>
      </c>
      <c r="J60" s="92" t="str">
        <f>VLOOKUP(E60,VIP!$A$2:$O8203,8,FALSE)</f>
        <v>Si</v>
      </c>
      <c r="K60" s="92" t="str">
        <f>VLOOKUP(E60,VIP!$A$2:$O11777,6,0)</f>
        <v>NO</v>
      </c>
      <c r="L60" s="97" t="s">
        <v>2430</v>
      </c>
      <c r="M60" s="110" t="s">
        <v>2603</v>
      </c>
      <c r="N60" s="123" t="s">
        <v>2478</v>
      </c>
      <c r="O60" s="120" t="s">
        <v>2479</v>
      </c>
      <c r="P60" s="110"/>
      <c r="Q60" s="133">
        <v>44243.591145833336</v>
      </c>
    </row>
    <row r="61" spans="1:17" ht="18" x14ac:dyDescent="0.25">
      <c r="A61" s="107" t="str">
        <f>VLOOKUP(E61,'LISTADO ATM'!$A$2:$C$898,3,0)</f>
        <v>NORTE</v>
      </c>
      <c r="B61" s="101" t="s">
        <v>2564</v>
      </c>
      <c r="C61" s="95">
        <v>44243.229201388887</v>
      </c>
      <c r="D61" s="107" t="s">
        <v>2489</v>
      </c>
      <c r="E61" s="93">
        <v>138</v>
      </c>
      <c r="F61" s="84" t="str">
        <f>VLOOKUP(E61,VIP!$A$2:$O11366,2,0)</f>
        <v>DRBR138</v>
      </c>
      <c r="G61" s="92" t="str">
        <f>VLOOKUP(E61,'LISTADO ATM'!$A$2:$B$897,2,0)</f>
        <v xml:space="preserve">ATM UNP Fantino </v>
      </c>
      <c r="H61" s="92" t="str">
        <f>VLOOKUP(E61,VIP!$A$2:$O16287,7,FALSE)</f>
        <v>Si</v>
      </c>
      <c r="I61" s="92" t="str">
        <f>VLOOKUP(E61,VIP!$A$2:$O8252,8,FALSE)</f>
        <v>Si</v>
      </c>
      <c r="J61" s="92" t="str">
        <f>VLOOKUP(E61,VIP!$A$2:$O8202,8,FALSE)</f>
        <v>Si</v>
      </c>
      <c r="K61" s="92" t="str">
        <f>VLOOKUP(E61,VIP!$A$2:$O11776,6,0)</f>
        <v>NO</v>
      </c>
      <c r="L61" s="97" t="s">
        <v>2430</v>
      </c>
      <c r="M61" s="110" t="s">
        <v>2603</v>
      </c>
      <c r="N61" s="123" t="s">
        <v>2478</v>
      </c>
      <c r="O61" s="120" t="s">
        <v>2494</v>
      </c>
      <c r="P61" s="110"/>
      <c r="Q61" s="133">
        <v>44243.439062500001</v>
      </c>
    </row>
    <row r="62" spans="1:17" ht="18" x14ac:dyDescent="0.25">
      <c r="A62" s="107" t="str">
        <f>VLOOKUP(E62,'LISTADO ATM'!$A$2:$C$898,3,0)</f>
        <v>ESTE</v>
      </c>
      <c r="B62" s="101" t="s">
        <v>2563</v>
      </c>
      <c r="C62" s="95">
        <v>44243.247129629628</v>
      </c>
      <c r="D62" s="107" t="s">
        <v>2474</v>
      </c>
      <c r="E62" s="93">
        <v>945</v>
      </c>
      <c r="F62" s="84" t="str">
        <f>VLOOKUP(E62,VIP!$A$2:$O11365,2,0)</f>
        <v>DRBR945</v>
      </c>
      <c r="G62" s="92" t="str">
        <f>VLOOKUP(E62,'LISTADO ATM'!$A$2:$B$897,2,0)</f>
        <v xml:space="preserve">ATM UNP El Valle (Hato Mayor) </v>
      </c>
      <c r="H62" s="92" t="str">
        <f>VLOOKUP(E62,VIP!$A$2:$O16286,7,FALSE)</f>
        <v>Si</v>
      </c>
      <c r="I62" s="92" t="str">
        <f>VLOOKUP(E62,VIP!$A$2:$O8251,8,FALSE)</f>
        <v>Si</v>
      </c>
      <c r="J62" s="92" t="str">
        <f>VLOOKUP(E62,VIP!$A$2:$O8201,8,FALSE)</f>
        <v>Si</v>
      </c>
      <c r="K62" s="92" t="str">
        <f>VLOOKUP(E62,VIP!$A$2:$O11775,6,0)</f>
        <v>NO</v>
      </c>
      <c r="L62" s="97" t="s">
        <v>2464</v>
      </c>
      <c r="M62" s="110" t="s">
        <v>2603</v>
      </c>
      <c r="N62" s="123" t="s">
        <v>2478</v>
      </c>
      <c r="O62" s="120" t="s">
        <v>2479</v>
      </c>
      <c r="P62" s="110"/>
      <c r="Q62" s="133">
        <v>44243.587673611109</v>
      </c>
    </row>
    <row r="63" spans="1:17" ht="18" x14ac:dyDescent="0.25">
      <c r="A63" s="107" t="str">
        <f>VLOOKUP(E63,'LISTADO ATM'!$A$2:$C$898,3,0)</f>
        <v>ESTE</v>
      </c>
      <c r="B63" s="101" t="s">
        <v>2562</v>
      </c>
      <c r="C63" s="95">
        <v>44243.311273148145</v>
      </c>
      <c r="D63" s="107" t="s">
        <v>2189</v>
      </c>
      <c r="E63" s="93">
        <v>680</v>
      </c>
      <c r="F63" s="84" t="str">
        <f>VLOOKUP(E63,VIP!$A$2:$O11364,2,0)</f>
        <v>DRBR680</v>
      </c>
      <c r="G63" s="92" t="str">
        <f>VLOOKUP(E63,'LISTADO ATM'!$A$2:$B$897,2,0)</f>
        <v>ATM Hotel Royalton</v>
      </c>
      <c r="H63" s="92" t="str">
        <f>VLOOKUP(E63,VIP!$A$2:$O16285,7,FALSE)</f>
        <v>NO</v>
      </c>
      <c r="I63" s="92" t="str">
        <f>VLOOKUP(E63,VIP!$A$2:$O8250,8,FALSE)</f>
        <v>NO</v>
      </c>
      <c r="J63" s="92" t="str">
        <f>VLOOKUP(E63,VIP!$A$2:$O8200,8,FALSE)</f>
        <v>NO</v>
      </c>
      <c r="K63" s="92" t="str">
        <f>VLOOKUP(E63,VIP!$A$2:$O11774,6,0)</f>
        <v>NO</v>
      </c>
      <c r="L63" s="97" t="s">
        <v>2228</v>
      </c>
      <c r="M63" s="96" t="s">
        <v>2471</v>
      </c>
      <c r="N63" s="123" t="s">
        <v>2491</v>
      </c>
      <c r="O63" s="120" t="s">
        <v>2480</v>
      </c>
      <c r="P63" s="110"/>
      <c r="Q63" s="96" t="s">
        <v>2228</v>
      </c>
    </row>
    <row r="64" spans="1:17" ht="18" x14ac:dyDescent="0.25">
      <c r="A64" s="107" t="str">
        <f>VLOOKUP(E64,'LISTADO ATM'!$A$2:$C$898,3,0)</f>
        <v>SUR</v>
      </c>
      <c r="B64" s="101" t="s">
        <v>2561</v>
      </c>
      <c r="C64" s="95">
        <v>44243.316851851851</v>
      </c>
      <c r="D64" s="107" t="s">
        <v>2189</v>
      </c>
      <c r="E64" s="93">
        <v>101</v>
      </c>
      <c r="F64" s="84" t="str">
        <f>VLOOKUP(E64,VIP!$A$2:$O11363,2,0)</f>
        <v>DRBR101</v>
      </c>
      <c r="G64" s="92" t="str">
        <f>VLOOKUP(E64,'LISTADO ATM'!$A$2:$B$897,2,0)</f>
        <v xml:space="preserve">ATM Oficina San Juan de la Maguana I </v>
      </c>
      <c r="H64" s="92" t="str">
        <f>VLOOKUP(E64,VIP!$A$2:$O16284,7,FALSE)</f>
        <v>Si</v>
      </c>
      <c r="I64" s="92" t="str">
        <f>VLOOKUP(E64,VIP!$A$2:$O8249,8,FALSE)</f>
        <v>Si</v>
      </c>
      <c r="J64" s="92" t="str">
        <f>VLOOKUP(E64,VIP!$A$2:$O8199,8,FALSE)</f>
        <v>Si</v>
      </c>
      <c r="K64" s="92" t="str">
        <f>VLOOKUP(E64,VIP!$A$2:$O11773,6,0)</f>
        <v>SI</v>
      </c>
      <c r="L64" s="97" t="s">
        <v>2462</v>
      </c>
      <c r="M64" s="110" t="s">
        <v>2603</v>
      </c>
      <c r="N64" s="123" t="s">
        <v>2478</v>
      </c>
      <c r="O64" s="120" t="s">
        <v>2480</v>
      </c>
      <c r="P64" s="110"/>
      <c r="Q64" s="133">
        <v>44243.443229166667</v>
      </c>
    </row>
    <row r="65" spans="1:17" ht="18" x14ac:dyDescent="0.25">
      <c r="A65" s="107" t="str">
        <f>VLOOKUP(E65,'LISTADO ATM'!$A$2:$C$898,3,0)</f>
        <v>DISTRITO NACIONAL</v>
      </c>
      <c r="B65" s="101" t="s">
        <v>2560</v>
      </c>
      <c r="C65" s="95">
        <v>44243.317939814813</v>
      </c>
      <c r="D65" s="107" t="s">
        <v>2189</v>
      </c>
      <c r="E65" s="93">
        <v>527</v>
      </c>
      <c r="F65" s="84" t="str">
        <f>VLOOKUP(E65,VIP!$A$2:$O11362,2,0)</f>
        <v>DRBR527</v>
      </c>
      <c r="G65" s="92" t="str">
        <f>VLOOKUP(E65,'LISTADO ATM'!$A$2:$B$897,2,0)</f>
        <v>ATM Oficina Zona Oriental II</v>
      </c>
      <c r="H65" s="92" t="str">
        <f>VLOOKUP(E65,VIP!$A$2:$O16283,7,FALSE)</f>
        <v>Si</v>
      </c>
      <c r="I65" s="92" t="str">
        <f>VLOOKUP(E65,VIP!$A$2:$O8248,8,FALSE)</f>
        <v>Si</v>
      </c>
      <c r="J65" s="92" t="str">
        <f>VLOOKUP(E65,VIP!$A$2:$O8198,8,FALSE)</f>
        <v>Si</v>
      </c>
      <c r="K65" s="92" t="str">
        <f>VLOOKUP(E65,VIP!$A$2:$O11772,6,0)</f>
        <v>SI</v>
      </c>
      <c r="L65" s="97" t="s">
        <v>2462</v>
      </c>
      <c r="M65" s="110" t="s">
        <v>2603</v>
      </c>
      <c r="N65" s="123" t="s">
        <v>2478</v>
      </c>
      <c r="O65" s="120" t="s">
        <v>2480</v>
      </c>
      <c r="P65" s="110"/>
      <c r="Q65" s="133">
        <v>44243.44253472222</v>
      </c>
    </row>
    <row r="66" spans="1:17" ht="18" x14ac:dyDescent="0.25">
      <c r="A66" s="107" t="str">
        <f>VLOOKUP(E66,'LISTADO ATM'!$A$2:$C$898,3,0)</f>
        <v>NORTE</v>
      </c>
      <c r="B66" s="101" t="s">
        <v>2600</v>
      </c>
      <c r="C66" s="95">
        <v>44243.324444444443</v>
      </c>
      <c r="D66" s="107" t="s">
        <v>2190</v>
      </c>
      <c r="E66" s="93">
        <v>862</v>
      </c>
      <c r="F66" s="84" t="str">
        <f>VLOOKUP(E66,VIP!$A$2:$O11397,2,0)</f>
        <v>DRBR862</v>
      </c>
      <c r="G66" s="92" t="str">
        <f>VLOOKUP(E66,'LISTADO ATM'!$A$2:$B$897,2,0)</f>
        <v xml:space="preserve">ATM S/M Doble A (Sabaneta) </v>
      </c>
      <c r="H66" s="92" t="str">
        <f>VLOOKUP(E66,VIP!$A$2:$O16318,7,FALSE)</f>
        <v>Si</v>
      </c>
      <c r="I66" s="92" t="str">
        <f>VLOOKUP(E66,VIP!$A$2:$O8283,8,FALSE)</f>
        <v>Si</v>
      </c>
      <c r="J66" s="92" t="str">
        <f>VLOOKUP(E66,VIP!$A$2:$O8233,8,FALSE)</f>
        <v>Si</v>
      </c>
      <c r="K66" s="92" t="str">
        <f>VLOOKUP(E66,VIP!$A$2:$O11807,6,0)</f>
        <v>NO</v>
      </c>
      <c r="L66" s="97" t="s">
        <v>2462</v>
      </c>
      <c r="M66" s="110" t="s">
        <v>2603</v>
      </c>
      <c r="N66" s="123" t="s">
        <v>2478</v>
      </c>
      <c r="O66" s="120" t="s">
        <v>2602</v>
      </c>
      <c r="P66" s="110"/>
      <c r="Q66" s="133">
        <v>44243.44253472222</v>
      </c>
    </row>
    <row r="67" spans="1:17" ht="18" x14ac:dyDescent="0.25">
      <c r="A67" s="107" t="str">
        <f>VLOOKUP(E67,'LISTADO ATM'!$A$2:$C$898,3,0)</f>
        <v>DISTRITO NACIONAL</v>
      </c>
      <c r="B67" s="101" t="s">
        <v>2599</v>
      </c>
      <c r="C67" s="95">
        <v>44243.339988425927</v>
      </c>
      <c r="D67" s="107" t="s">
        <v>2189</v>
      </c>
      <c r="E67" s="93">
        <v>542</v>
      </c>
      <c r="F67" s="84" t="str">
        <f>VLOOKUP(E67,VIP!$A$2:$O11396,2,0)</f>
        <v>DRBR542</v>
      </c>
      <c r="G67" s="92" t="str">
        <f>VLOOKUP(E67,'LISTADO ATM'!$A$2:$B$897,2,0)</f>
        <v>ATM S/M la Cadena Carretera Mella</v>
      </c>
      <c r="H67" s="92" t="str">
        <f>VLOOKUP(E67,VIP!$A$2:$O16317,7,FALSE)</f>
        <v>NO</v>
      </c>
      <c r="I67" s="92" t="str">
        <f>VLOOKUP(E67,VIP!$A$2:$O8282,8,FALSE)</f>
        <v>SI</v>
      </c>
      <c r="J67" s="92" t="str">
        <f>VLOOKUP(E67,VIP!$A$2:$O8232,8,FALSE)</f>
        <v>SI</v>
      </c>
      <c r="K67" s="92" t="str">
        <f>VLOOKUP(E67,VIP!$A$2:$O11806,6,0)</f>
        <v>NO</v>
      </c>
      <c r="L67" s="97" t="s">
        <v>2228</v>
      </c>
      <c r="M67" s="110" t="s">
        <v>2603</v>
      </c>
      <c r="N67" s="123" t="s">
        <v>2478</v>
      </c>
      <c r="O67" s="120" t="s">
        <v>2480</v>
      </c>
      <c r="P67" s="110"/>
      <c r="Q67" s="133">
        <v>44243.583506944444</v>
      </c>
    </row>
    <row r="68" spans="1:17" ht="18" x14ac:dyDescent="0.25">
      <c r="A68" s="107" t="str">
        <f>VLOOKUP(E68,'LISTADO ATM'!$A$2:$C$898,3,0)</f>
        <v>DISTRITO NACIONAL</v>
      </c>
      <c r="B68" s="101" t="s">
        <v>2598</v>
      </c>
      <c r="C68" s="95">
        <v>44243.340497685182</v>
      </c>
      <c r="D68" s="107" t="s">
        <v>2189</v>
      </c>
      <c r="E68" s="93">
        <v>115</v>
      </c>
      <c r="F68" s="84" t="str">
        <f>VLOOKUP(E68,VIP!$A$2:$O11395,2,0)</f>
        <v>DRBR115</v>
      </c>
      <c r="G68" s="92" t="str">
        <f>VLOOKUP(E68,'LISTADO ATM'!$A$2:$B$897,2,0)</f>
        <v xml:space="preserve">ATM Oficina Megacentro I </v>
      </c>
      <c r="H68" s="92" t="str">
        <f>VLOOKUP(E68,VIP!$A$2:$O16316,7,FALSE)</f>
        <v>Si</v>
      </c>
      <c r="I68" s="92" t="str">
        <f>VLOOKUP(E68,VIP!$A$2:$O8281,8,FALSE)</f>
        <v>Si</v>
      </c>
      <c r="J68" s="92" t="str">
        <f>VLOOKUP(E68,VIP!$A$2:$O8231,8,FALSE)</f>
        <v>Si</v>
      </c>
      <c r="K68" s="92" t="str">
        <f>VLOOKUP(E68,VIP!$A$2:$O11805,6,0)</f>
        <v>SI</v>
      </c>
      <c r="L68" s="97" t="s">
        <v>2228</v>
      </c>
      <c r="M68" s="110" t="s">
        <v>2603</v>
      </c>
      <c r="N68" s="123" t="s">
        <v>2478</v>
      </c>
      <c r="O68" s="120" t="s">
        <v>2480</v>
      </c>
      <c r="P68" s="110"/>
      <c r="Q68" s="133">
        <v>44243.530729166669</v>
      </c>
    </row>
    <row r="69" spans="1:17" ht="18" x14ac:dyDescent="0.25">
      <c r="A69" s="107" t="str">
        <f>VLOOKUP(E69,'LISTADO ATM'!$A$2:$C$898,3,0)</f>
        <v>DISTRITO NACIONAL</v>
      </c>
      <c r="B69" s="101" t="s">
        <v>2597</v>
      </c>
      <c r="C69" s="95">
        <v>44243.342013888891</v>
      </c>
      <c r="D69" s="107" t="s">
        <v>2189</v>
      </c>
      <c r="E69" s="93">
        <v>160</v>
      </c>
      <c r="F69" s="84" t="str">
        <f>VLOOKUP(E69,VIP!$A$2:$O11394,2,0)</f>
        <v>DRBR160</v>
      </c>
      <c r="G69" s="92" t="str">
        <f>VLOOKUP(E69,'LISTADO ATM'!$A$2:$B$897,2,0)</f>
        <v xml:space="preserve">ATM Oficina Herrera </v>
      </c>
      <c r="H69" s="92" t="str">
        <f>VLOOKUP(E69,VIP!$A$2:$O16315,7,FALSE)</f>
        <v>Si</v>
      </c>
      <c r="I69" s="92" t="str">
        <f>VLOOKUP(E69,VIP!$A$2:$O8280,8,FALSE)</f>
        <v>Si</v>
      </c>
      <c r="J69" s="92" t="str">
        <f>VLOOKUP(E69,VIP!$A$2:$O8230,8,FALSE)</f>
        <v>Si</v>
      </c>
      <c r="K69" s="92" t="str">
        <f>VLOOKUP(E69,VIP!$A$2:$O11804,6,0)</f>
        <v>NO</v>
      </c>
      <c r="L69" s="97" t="s">
        <v>2228</v>
      </c>
      <c r="M69" s="110" t="s">
        <v>2603</v>
      </c>
      <c r="N69" s="123" t="s">
        <v>2478</v>
      </c>
      <c r="O69" s="120" t="s">
        <v>2480</v>
      </c>
      <c r="P69" s="110"/>
      <c r="Q69" s="133">
        <v>44243.443229166667</v>
      </c>
    </row>
    <row r="70" spans="1:17" ht="18" x14ac:dyDescent="0.25">
      <c r="A70" s="107" t="str">
        <f>VLOOKUP(E70,'LISTADO ATM'!$A$2:$C$898,3,0)</f>
        <v>DISTRITO NACIONAL</v>
      </c>
      <c r="B70" s="101" t="s">
        <v>2596</v>
      </c>
      <c r="C70" s="95">
        <v>44243.342395833337</v>
      </c>
      <c r="D70" s="107" t="s">
        <v>2189</v>
      </c>
      <c r="E70" s="93">
        <v>722</v>
      </c>
      <c r="F70" s="84" t="str">
        <f>VLOOKUP(E70,VIP!$A$2:$O11393,2,0)</f>
        <v>DRBR393</v>
      </c>
      <c r="G70" s="92" t="str">
        <f>VLOOKUP(E70,'LISTADO ATM'!$A$2:$B$897,2,0)</f>
        <v xml:space="preserve">ATM Oficina Charles de Gaulle III </v>
      </c>
      <c r="H70" s="92" t="str">
        <f>VLOOKUP(E70,VIP!$A$2:$O16314,7,FALSE)</f>
        <v>Si</v>
      </c>
      <c r="I70" s="92" t="str">
        <f>VLOOKUP(E70,VIP!$A$2:$O8279,8,FALSE)</f>
        <v>Si</v>
      </c>
      <c r="J70" s="92" t="str">
        <f>VLOOKUP(E70,VIP!$A$2:$O8229,8,FALSE)</f>
        <v>Si</v>
      </c>
      <c r="K70" s="92" t="str">
        <f>VLOOKUP(E70,VIP!$A$2:$O11803,6,0)</f>
        <v>SI</v>
      </c>
      <c r="L70" s="97" t="s">
        <v>2228</v>
      </c>
      <c r="M70" s="110" t="s">
        <v>2603</v>
      </c>
      <c r="N70" s="123" t="s">
        <v>2478</v>
      </c>
      <c r="O70" s="120" t="s">
        <v>2480</v>
      </c>
      <c r="P70" s="110"/>
      <c r="Q70" s="133">
        <v>44243.443923611114</v>
      </c>
    </row>
    <row r="71" spans="1:17" ht="18" x14ac:dyDescent="0.25">
      <c r="A71" s="107" t="str">
        <f>VLOOKUP(E71,'LISTADO ATM'!$A$2:$C$898,3,0)</f>
        <v>SUR</v>
      </c>
      <c r="B71" s="101" t="s">
        <v>2595</v>
      </c>
      <c r="C71" s="95">
        <v>44243.342881944445</v>
      </c>
      <c r="D71" s="107" t="s">
        <v>2189</v>
      </c>
      <c r="E71" s="93">
        <v>296</v>
      </c>
      <c r="F71" s="84" t="str">
        <f>VLOOKUP(E71,VIP!$A$2:$O11392,2,0)</f>
        <v>DRBR296</v>
      </c>
      <c r="G71" s="92" t="str">
        <f>VLOOKUP(E71,'LISTADO ATM'!$A$2:$B$897,2,0)</f>
        <v>ATM Estación BANICOMB (Baní)  ECO Petroleo</v>
      </c>
      <c r="H71" s="92" t="str">
        <f>VLOOKUP(E71,VIP!$A$2:$O16313,7,FALSE)</f>
        <v>Si</v>
      </c>
      <c r="I71" s="92" t="str">
        <f>VLOOKUP(E71,VIP!$A$2:$O8278,8,FALSE)</f>
        <v>Si</v>
      </c>
      <c r="J71" s="92" t="str">
        <f>VLOOKUP(E71,VIP!$A$2:$O8228,8,FALSE)</f>
        <v>Si</v>
      </c>
      <c r="K71" s="92" t="str">
        <f>VLOOKUP(E71,VIP!$A$2:$O11802,6,0)</f>
        <v>NO</v>
      </c>
      <c r="L71" s="97" t="s">
        <v>2228</v>
      </c>
      <c r="M71" s="110" t="s">
        <v>2603</v>
      </c>
      <c r="N71" s="123" t="s">
        <v>2478</v>
      </c>
      <c r="O71" s="120" t="s">
        <v>2480</v>
      </c>
      <c r="P71" s="110"/>
      <c r="Q71" s="133">
        <v>44243.518229166664</v>
      </c>
    </row>
    <row r="72" spans="1:17" ht="18" x14ac:dyDescent="0.25">
      <c r="A72" s="107" t="str">
        <f>VLOOKUP(E72,'LISTADO ATM'!$A$2:$C$898,3,0)</f>
        <v>DISTRITO NACIONAL</v>
      </c>
      <c r="B72" s="101" t="s">
        <v>2594</v>
      </c>
      <c r="C72" s="95">
        <v>44243.343344907407</v>
      </c>
      <c r="D72" s="107" t="s">
        <v>2189</v>
      </c>
      <c r="E72" s="93">
        <v>623</v>
      </c>
      <c r="F72" s="84" t="str">
        <f>VLOOKUP(E72,VIP!$A$2:$O11391,2,0)</f>
        <v>DRBR623</v>
      </c>
      <c r="G72" s="92" t="str">
        <f>VLOOKUP(E72,'LISTADO ATM'!$A$2:$B$897,2,0)</f>
        <v xml:space="preserve">ATM Operaciones Especiales (Manoguayabo) </v>
      </c>
      <c r="H72" s="92" t="str">
        <f>VLOOKUP(E72,VIP!$A$2:$O16312,7,FALSE)</f>
        <v>Si</v>
      </c>
      <c r="I72" s="92" t="str">
        <f>VLOOKUP(E72,VIP!$A$2:$O8277,8,FALSE)</f>
        <v>Si</v>
      </c>
      <c r="J72" s="92" t="str">
        <f>VLOOKUP(E72,VIP!$A$2:$O8227,8,FALSE)</f>
        <v>Si</v>
      </c>
      <c r="K72" s="92" t="str">
        <f>VLOOKUP(E72,VIP!$A$2:$O11801,6,0)</f>
        <v>No</v>
      </c>
      <c r="L72" s="97" t="s">
        <v>2228</v>
      </c>
      <c r="M72" s="110" t="s">
        <v>2603</v>
      </c>
      <c r="N72" s="123" t="s">
        <v>2478</v>
      </c>
      <c r="O72" s="120" t="s">
        <v>2480</v>
      </c>
      <c r="P72" s="110"/>
      <c r="Q72" s="133">
        <v>44243.431423611109</v>
      </c>
    </row>
    <row r="73" spans="1:17" ht="18" x14ac:dyDescent="0.25">
      <c r="A73" s="107" t="str">
        <f>VLOOKUP(E73,'LISTADO ATM'!$A$2:$C$898,3,0)</f>
        <v>ESTE</v>
      </c>
      <c r="B73" s="101" t="s">
        <v>2593</v>
      </c>
      <c r="C73" s="95">
        <v>44243.343784722223</v>
      </c>
      <c r="D73" s="107" t="s">
        <v>2189</v>
      </c>
      <c r="E73" s="93">
        <v>681</v>
      </c>
      <c r="F73" s="84" t="str">
        <f>VLOOKUP(E73,VIP!$A$2:$O11390,2,0)</f>
        <v>DRBR681</v>
      </c>
      <c r="G73" s="92" t="str">
        <f>VLOOKUP(E73,'LISTADO ATM'!$A$2:$B$897,2,0)</f>
        <v xml:space="preserve">ATM Hotel Royalton II </v>
      </c>
      <c r="H73" s="92" t="str">
        <f>VLOOKUP(E73,VIP!$A$2:$O16311,7,FALSE)</f>
        <v>Si</v>
      </c>
      <c r="I73" s="92" t="str">
        <f>VLOOKUP(E73,VIP!$A$2:$O8276,8,FALSE)</f>
        <v>Si</v>
      </c>
      <c r="J73" s="92" t="str">
        <f>VLOOKUP(E73,VIP!$A$2:$O8226,8,FALSE)</f>
        <v>Si</v>
      </c>
      <c r="K73" s="92" t="str">
        <f>VLOOKUP(E73,VIP!$A$2:$O11800,6,0)</f>
        <v>NO</v>
      </c>
      <c r="L73" s="97" t="s">
        <v>2228</v>
      </c>
      <c r="M73" s="110" t="s">
        <v>2603</v>
      </c>
      <c r="N73" s="123" t="s">
        <v>2478</v>
      </c>
      <c r="O73" s="120" t="s">
        <v>2480</v>
      </c>
      <c r="P73" s="110"/>
      <c r="Q73" s="133">
        <v>44243.584201388891</v>
      </c>
    </row>
    <row r="74" spans="1:17" ht="18" x14ac:dyDescent="0.25">
      <c r="A74" s="107" t="str">
        <f>VLOOKUP(E74,'LISTADO ATM'!$A$2:$C$898,3,0)</f>
        <v>SUR</v>
      </c>
      <c r="B74" s="101" t="s">
        <v>2592</v>
      </c>
      <c r="C74" s="95">
        <v>44243.349340277775</v>
      </c>
      <c r="D74" s="107" t="s">
        <v>2189</v>
      </c>
      <c r="E74" s="93">
        <v>50</v>
      </c>
      <c r="F74" s="84" t="str">
        <f>VLOOKUP(E74,VIP!$A$2:$O11389,2,0)</f>
        <v>DRBR050</v>
      </c>
      <c r="G74" s="92" t="str">
        <f>VLOOKUP(E74,'LISTADO ATM'!$A$2:$B$897,2,0)</f>
        <v xml:space="preserve">ATM Oficina Padre Las Casas (Azua) </v>
      </c>
      <c r="H74" s="92" t="str">
        <f>VLOOKUP(E74,VIP!$A$2:$O16310,7,FALSE)</f>
        <v>Si</v>
      </c>
      <c r="I74" s="92" t="str">
        <f>VLOOKUP(E74,VIP!$A$2:$O8275,8,FALSE)</f>
        <v>Si</v>
      </c>
      <c r="J74" s="92" t="str">
        <f>VLOOKUP(E74,VIP!$A$2:$O8225,8,FALSE)</f>
        <v>Si</v>
      </c>
      <c r="K74" s="92" t="str">
        <f>VLOOKUP(E74,VIP!$A$2:$O11799,6,0)</f>
        <v>NO</v>
      </c>
      <c r="L74" s="97" t="s">
        <v>2228</v>
      </c>
      <c r="M74" s="110" t="s">
        <v>2603</v>
      </c>
      <c r="N74" s="123" t="s">
        <v>2478</v>
      </c>
      <c r="O74" s="120" t="s">
        <v>2480</v>
      </c>
      <c r="P74" s="110"/>
      <c r="Q74" s="133">
        <v>44243.443923611114</v>
      </c>
    </row>
    <row r="75" spans="1:17" ht="18" x14ac:dyDescent="0.25">
      <c r="A75" s="107" t="str">
        <f>VLOOKUP(E75,'LISTADO ATM'!$A$2:$C$898,3,0)</f>
        <v>SUR</v>
      </c>
      <c r="B75" s="101" t="s">
        <v>2591</v>
      </c>
      <c r="C75" s="95">
        <v>44243.352719907409</v>
      </c>
      <c r="D75" s="107" t="s">
        <v>2189</v>
      </c>
      <c r="E75" s="93">
        <v>342</v>
      </c>
      <c r="F75" s="84" t="str">
        <f>VLOOKUP(E75,VIP!$A$2:$O11388,2,0)</f>
        <v>DRBR342</v>
      </c>
      <c r="G75" s="92" t="str">
        <f>VLOOKUP(E75,'LISTADO ATM'!$A$2:$B$897,2,0)</f>
        <v>ATM Oficina Obras Públicas Azua</v>
      </c>
      <c r="H75" s="92" t="str">
        <f>VLOOKUP(E75,VIP!$A$2:$O16309,7,FALSE)</f>
        <v>Si</v>
      </c>
      <c r="I75" s="92" t="str">
        <f>VLOOKUP(E75,VIP!$A$2:$O8274,8,FALSE)</f>
        <v>Si</v>
      </c>
      <c r="J75" s="92" t="str">
        <f>VLOOKUP(E75,VIP!$A$2:$O8224,8,FALSE)</f>
        <v>Si</v>
      </c>
      <c r="K75" s="92" t="str">
        <f>VLOOKUP(E75,VIP!$A$2:$O11798,6,0)</f>
        <v>SI</v>
      </c>
      <c r="L75" s="97" t="s">
        <v>2228</v>
      </c>
      <c r="M75" s="110" t="s">
        <v>2603</v>
      </c>
      <c r="N75" s="123" t="s">
        <v>2478</v>
      </c>
      <c r="O75" s="120" t="s">
        <v>2480</v>
      </c>
      <c r="P75" s="110"/>
      <c r="Q75" s="133">
        <v>44243.443229166667</v>
      </c>
    </row>
    <row r="76" spans="1:17" ht="18" x14ac:dyDescent="0.25">
      <c r="A76" s="107" t="str">
        <f>VLOOKUP(E76,'LISTADO ATM'!$A$2:$C$898,3,0)</f>
        <v>NORTE</v>
      </c>
      <c r="B76" s="101" t="s">
        <v>2590</v>
      </c>
      <c r="C76" s="95">
        <v>44243.355347222219</v>
      </c>
      <c r="D76" s="107" t="s">
        <v>2489</v>
      </c>
      <c r="E76" s="93">
        <v>290</v>
      </c>
      <c r="F76" s="84" t="str">
        <f>VLOOKUP(E76,VIP!$A$2:$O11387,2,0)</f>
        <v>DRBR290</v>
      </c>
      <c r="G76" s="92" t="str">
        <f>VLOOKUP(E76,'LISTADO ATM'!$A$2:$B$897,2,0)</f>
        <v xml:space="preserve">ATM Oficina San Francisco de Macorís </v>
      </c>
      <c r="H76" s="92" t="str">
        <f>VLOOKUP(E76,VIP!$A$2:$O16308,7,FALSE)</f>
        <v>Si</v>
      </c>
      <c r="I76" s="92" t="str">
        <f>VLOOKUP(E76,VIP!$A$2:$O8273,8,FALSE)</f>
        <v>Si</v>
      </c>
      <c r="J76" s="92" t="str">
        <f>VLOOKUP(E76,VIP!$A$2:$O8223,8,FALSE)</f>
        <v>Si</v>
      </c>
      <c r="K76" s="92" t="str">
        <f>VLOOKUP(E76,VIP!$A$2:$O11797,6,0)</f>
        <v>NO</v>
      </c>
      <c r="L76" s="97" t="s">
        <v>2430</v>
      </c>
      <c r="M76" s="110" t="s">
        <v>2603</v>
      </c>
      <c r="N76" s="123" t="s">
        <v>2478</v>
      </c>
      <c r="O76" s="120" t="s">
        <v>2494</v>
      </c>
      <c r="P76" s="110"/>
      <c r="Q76" s="133">
        <v>44243.444618055553</v>
      </c>
    </row>
    <row r="77" spans="1:17" ht="18" x14ac:dyDescent="0.25">
      <c r="A77" s="107" t="str">
        <f>VLOOKUP(E77,'LISTADO ATM'!$A$2:$C$898,3,0)</f>
        <v>DISTRITO NACIONAL</v>
      </c>
      <c r="B77" s="101" t="s">
        <v>2607</v>
      </c>
      <c r="C77" s="95">
        <v>44243.364270833335</v>
      </c>
      <c r="D77" s="107" t="s">
        <v>2489</v>
      </c>
      <c r="E77" s="93">
        <v>976</v>
      </c>
      <c r="F77" s="84" t="str">
        <f>VLOOKUP(E77,VIP!$A$2:$O11367,2,0)</f>
        <v>DRBR24W</v>
      </c>
      <c r="G77" s="92" t="str">
        <f>VLOOKUP(E77,'LISTADO ATM'!$A$2:$B$897,2,0)</f>
        <v xml:space="preserve">ATM Oficina Diamond Plaza I </v>
      </c>
      <c r="H77" s="92" t="str">
        <f>VLOOKUP(E77,VIP!$A$2:$O16288,7,FALSE)</f>
        <v>Si</v>
      </c>
      <c r="I77" s="92" t="str">
        <f>VLOOKUP(E77,VIP!$A$2:$O8253,8,FALSE)</f>
        <v>Si</v>
      </c>
      <c r="J77" s="92" t="str">
        <f>VLOOKUP(E77,VIP!$A$2:$O8203,8,FALSE)</f>
        <v>Si</v>
      </c>
      <c r="K77" s="92" t="str">
        <f>VLOOKUP(E77,VIP!$A$2:$O11777,6,0)</f>
        <v>NO</v>
      </c>
      <c r="L77" s="97" t="s">
        <v>2608</v>
      </c>
      <c r="M77" s="110" t="s">
        <v>2603</v>
      </c>
      <c r="N77" s="110" t="s">
        <v>2609</v>
      </c>
      <c r="O77" s="120" t="s">
        <v>2494</v>
      </c>
      <c r="P77" s="110" t="s">
        <v>2611</v>
      </c>
      <c r="Q77" s="133">
        <v>44243.44809027778</v>
      </c>
    </row>
    <row r="78" spans="1:17" ht="18" x14ac:dyDescent="0.25">
      <c r="A78" s="107" t="str">
        <f>VLOOKUP(E78,'LISTADO ATM'!$A$2:$C$898,3,0)</f>
        <v>DISTRITO NACIONAL</v>
      </c>
      <c r="B78" s="101" t="s">
        <v>2589</v>
      </c>
      <c r="C78" s="95">
        <v>44243.369097222225</v>
      </c>
      <c r="D78" s="107" t="s">
        <v>2189</v>
      </c>
      <c r="E78" s="93">
        <v>577</v>
      </c>
      <c r="F78" s="84" t="str">
        <f>VLOOKUP(E78,VIP!$A$2:$O11386,2,0)</f>
        <v>DRBR173</v>
      </c>
      <c r="G78" s="92" t="str">
        <f>VLOOKUP(E78,'LISTADO ATM'!$A$2:$B$897,2,0)</f>
        <v xml:space="preserve">ATM Olé Ave. Duarte </v>
      </c>
      <c r="H78" s="92" t="str">
        <f>VLOOKUP(E78,VIP!$A$2:$O16307,7,FALSE)</f>
        <v>Si</v>
      </c>
      <c r="I78" s="92" t="str">
        <f>VLOOKUP(E78,VIP!$A$2:$O8272,8,FALSE)</f>
        <v>Si</v>
      </c>
      <c r="J78" s="92" t="str">
        <f>VLOOKUP(E78,VIP!$A$2:$O8222,8,FALSE)</f>
        <v>Si</v>
      </c>
      <c r="K78" s="92" t="str">
        <f>VLOOKUP(E78,VIP!$A$2:$O11796,6,0)</f>
        <v>SI</v>
      </c>
      <c r="L78" s="97" t="s">
        <v>2435</v>
      </c>
      <c r="M78" s="110" t="s">
        <v>2603</v>
      </c>
      <c r="N78" s="123" t="s">
        <v>2478</v>
      </c>
      <c r="O78" s="120" t="s">
        <v>2480</v>
      </c>
      <c r="P78" s="96" t="s">
        <v>2612</v>
      </c>
      <c r="Q78" s="133">
        <v>44243.770833333336</v>
      </c>
    </row>
    <row r="79" spans="1:17" ht="18" x14ac:dyDescent="0.25">
      <c r="A79" s="107" t="str">
        <f>VLOOKUP(E79,'LISTADO ATM'!$A$2:$C$898,3,0)</f>
        <v>NORTE</v>
      </c>
      <c r="B79" s="101" t="s">
        <v>2606</v>
      </c>
      <c r="C79" s="95">
        <v>44243.370370370372</v>
      </c>
      <c r="D79" s="107" t="s">
        <v>2489</v>
      </c>
      <c r="E79" s="93">
        <v>809</v>
      </c>
      <c r="F79" s="84" t="str">
        <f>VLOOKUP(E79,VIP!$A$2:$O11366,2,0)</f>
        <v>DRBR809</v>
      </c>
      <c r="G79" s="92" t="str">
        <f>VLOOKUP(E79,'LISTADO ATM'!$A$2:$B$897,2,0)</f>
        <v>ATM Yoma (Cotuí)</v>
      </c>
      <c r="H79" s="92" t="str">
        <f>VLOOKUP(E79,VIP!$A$2:$O16287,7,FALSE)</f>
        <v>Si</v>
      </c>
      <c r="I79" s="92" t="str">
        <f>VLOOKUP(E79,VIP!$A$2:$O8252,8,FALSE)</f>
        <v>Si</v>
      </c>
      <c r="J79" s="92" t="str">
        <f>VLOOKUP(E79,VIP!$A$2:$O8202,8,FALSE)</f>
        <v>Si</v>
      </c>
      <c r="K79" s="92" t="str">
        <f>VLOOKUP(E79,VIP!$A$2:$O11776,6,0)</f>
        <v>NO</v>
      </c>
      <c r="L79" s="97" t="s">
        <v>2441</v>
      </c>
      <c r="M79" s="110" t="s">
        <v>2603</v>
      </c>
      <c r="N79" s="110" t="s">
        <v>2609</v>
      </c>
      <c r="O79" s="120" t="s">
        <v>2494</v>
      </c>
      <c r="P79" s="110" t="s">
        <v>2610</v>
      </c>
      <c r="Q79" s="133">
        <v>44243.454340277778</v>
      </c>
    </row>
    <row r="80" spans="1:17" ht="18" x14ac:dyDescent="0.25">
      <c r="A80" s="107" t="str">
        <f>VLOOKUP(E80,'LISTADO ATM'!$A$2:$C$898,3,0)</f>
        <v>NORTE</v>
      </c>
      <c r="B80" s="101" t="s">
        <v>2605</v>
      </c>
      <c r="C80" s="95">
        <v>44243.371192129627</v>
      </c>
      <c r="D80" s="107" t="s">
        <v>2489</v>
      </c>
      <c r="E80" s="93">
        <v>511</v>
      </c>
      <c r="F80" s="84" t="str">
        <f>VLOOKUP(E80,VIP!$A$2:$O11365,2,0)</f>
        <v>DRBR511</v>
      </c>
      <c r="G80" s="92" t="str">
        <f>VLOOKUP(E80,'LISTADO ATM'!$A$2:$B$897,2,0)</f>
        <v xml:space="preserve">ATM UNP Río San Juan (Nagua) </v>
      </c>
      <c r="H80" s="92" t="str">
        <f>VLOOKUP(E80,VIP!$A$2:$O16286,7,FALSE)</f>
        <v>Si</v>
      </c>
      <c r="I80" s="92" t="str">
        <f>VLOOKUP(E80,VIP!$A$2:$O8251,8,FALSE)</f>
        <v>Si</v>
      </c>
      <c r="J80" s="92" t="str">
        <f>VLOOKUP(E80,VIP!$A$2:$O8201,8,FALSE)</f>
        <v>Si</v>
      </c>
      <c r="K80" s="92" t="str">
        <f>VLOOKUP(E80,VIP!$A$2:$O11775,6,0)</f>
        <v>NO</v>
      </c>
      <c r="L80" s="97" t="s">
        <v>2483</v>
      </c>
      <c r="M80" s="110" t="s">
        <v>2603</v>
      </c>
      <c r="N80" s="110" t="s">
        <v>2609</v>
      </c>
      <c r="O80" s="120" t="s">
        <v>2494</v>
      </c>
      <c r="P80" s="110" t="s">
        <v>2611</v>
      </c>
      <c r="Q80" s="133">
        <v>44243.44253472222</v>
      </c>
    </row>
    <row r="81" spans="1:17" ht="18" x14ac:dyDescent="0.25">
      <c r="A81" s="107" t="str">
        <f>VLOOKUP(E81,'LISTADO ATM'!$A$2:$C$898,3,0)</f>
        <v>DISTRITO NACIONAL</v>
      </c>
      <c r="B81" s="101" t="s">
        <v>2588</v>
      </c>
      <c r="C81" s="95">
        <v>44243.372118055559</v>
      </c>
      <c r="D81" s="107" t="s">
        <v>2189</v>
      </c>
      <c r="E81" s="93">
        <v>485</v>
      </c>
      <c r="F81" s="84" t="str">
        <f>VLOOKUP(E81,VIP!$A$2:$O11385,2,0)</f>
        <v>DRBR485</v>
      </c>
      <c r="G81" s="92" t="str">
        <f>VLOOKUP(E81,'LISTADO ATM'!$A$2:$B$897,2,0)</f>
        <v xml:space="preserve">ATM CEDIMAT </v>
      </c>
      <c r="H81" s="92" t="str">
        <f>VLOOKUP(E81,VIP!$A$2:$O16306,7,FALSE)</f>
        <v>Si</v>
      </c>
      <c r="I81" s="92" t="str">
        <f>VLOOKUP(E81,VIP!$A$2:$O8271,8,FALSE)</f>
        <v>Si</v>
      </c>
      <c r="J81" s="92" t="str">
        <f>VLOOKUP(E81,VIP!$A$2:$O8221,8,FALSE)</f>
        <v>Si</v>
      </c>
      <c r="K81" s="92" t="str">
        <f>VLOOKUP(E81,VIP!$A$2:$O11795,6,0)</f>
        <v>NO</v>
      </c>
      <c r="L81" s="97" t="s">
        <v>2228</v>
      </c>
      <c r="M81" s="96" t="s">
        <v>2471</v>
      </c>
      <c r="N81" s="123" t="s">
        <v>2478</v>
      </c>
      <c r="O81" s="120" t="s">
        <v>2480</v>
      </c>
      <c r="P81" s="110"/>
      <c r="Q81" s="96" t="s">
        <v>2228</v>
      </c>
    </row>
    <row r="82" spans="1:17" ht="18" x14ac:dyDescent="0.25">
      <c r="A82" s="107" t="str">
        <f>VLOOKUP(E82,'LISTADO ATM'!$A$2:$C$898,3,0)</f>
        <v>DISTRITO NACIONAL</v>
      </c>
      <c r="B82" s="101" t="s">
        <v>2587</v>
      </c>
      <c r="C82" s="95">
        <v>44243.372546296298</v>
      </c>
      <c r="D82" s="107" t="s">
        <v>2189</v>
      </c>
      <c r="E82" s="93">
        <v>487</v>
      </c>
      <c r="F82" s="84" t="str">
        <f>VLOOKUP(E82,VIP!$A$2:$O11384,2,0)</f>
        <v>DRBR487</v>
      </c>
      <c r="G82" s="92" t="str">
        <f>VLOOKUP(E82,'LISTADO ATM'!$A$2:$B$897,2,0)</f>
        <v xml:space="preserve">ATM Olé Hainamosa </v>
      </c>
      <c r="H82" s="92" t="str">
        <f>VLOOKUP(E82,VIP!$A$2:$O16305,7,FALSE)</f>
        <v>Si</v>
      </c>
      <c r="I82" s="92" t="str">
        <f>VLOOKUP(E82,VIP!$A$2:$O8270,8,FALSE)</f>
        <v>Si</v>
      </c>
      <c r="J82" s="92" t="str">
        <f>VLOOKUP(E82,VIP!$A$2:$O8220,8,FALSE)</f>
        <v>Si</v>
      </c>
      <c r="K82" s="92" t="str">
        <f>VLOOKUP(E82,VIP!$A$2:$O11794,6,0)</f>
        <v>SI</v>
      </c>
      <c r="L82" s="97" t="s">
        <v>2228</v>
      </c>
      <c r="M82" s="96" t="s">
        <v>2471</v>
      </c>
      <c r="N82" s="123" t="s">
        <v>2478</v>
      </c>
      <c r="O82" s="120" t="s">
        <v>2480</v>
      </c>
      <c r="P82" s="110"/>
      <c r="Q82" s="96" t="s">
        <v>2228</v>
      </c>
    </row>
    <row r="83" spans="1:17" ht="18" x14ac:dyDescent="0.25">
      <c r="A83" s="107" t="str">
        <f>VLOOKUP(E83,'LISTADO ATM'!$A$2:$C$898,3,0)</f>
        <v>DISTRITO NACIONAL</v>
      </c>
      <c r="B83" s="101" t="s">
        <v>2586</v>
      </c>
      <c r="C83" s="95">
        <v>44243.374583333331</v>
      </c>
      <c r="D83" s="107" t="s">
        <v>2189</v>
      </c>
      <c r="E83" s="93">
        <v>183</v>
      </c>
      <c r="F83" s="84" t="str">
        <f>VLOOKUP(E83,VIP!$A$2:$O11383,2,0)</f>
        <v>DRBR183</v>
      </c>
      <c r="G83" s="92" t="str">
        <f>VLOOKUP(E83,'LISTADO ATM'!$A$2:$B$897,2,0)</f>
        <v>ATM Estación Nativa Km. 22 Aut. Duarte.</v>
      </c>
      <c r="H83" s="92" t="str">
        <f>VLOOKUP(E83,VIP!$A$2:$O16304,7,FALSE)</f>
        <v>N/A</v>
      </c>
      <c r="I83" s="92" t="str">
        <f>VLOOKUP(E83,VIP!$A$2:$O8269,8,FALSE)</f>
        <v>N/A</v>
      </c>
      <c r="J83" s="92" t="str">
        <f>VLOOKUP(E83,VIP!$A$2:$O8219,8,FALSE)</f>
        <v>N/A</v>
      </c>
      <c r="K83" s="92" t="str">
        <f>VLOOKUP(E83,VIP!$A$2:$O11793,6,0)</f>
        <v>N/A</v>
      </c>
      <c r="L83" s="97" t="s">
        <v>2462</v>
      </c>
      <c r="M83" s="110" t="s">
        <v>2603</v>
      </c>
      <c r="N83" s="123" t="s">
        <v>2478</v>
      </c>
      <c r="O83" s="120" t="s">
        <v>2480</v>
      </c>
      <c r="P83" s="110"/>
      <c r="Q83" s="133">
        <v>44243.589062500003</v>
      </c>
    </row>
    <row r="84" spans="1:17" ht="18" x14ac:dyDescent="0.25">
      <c r="A84" s="107" t="str">
        <f>VLOOKUP(E84,'LISTADO ATM'!$A$2:$C$898,3,0)</f>
        <v>SUR</v>
      </c>
      <c r="B84" s="101" t="s">
        <v>2585</v>
      </c>
      <c r="C84" s="95">
        <v>44243.379525462966</v>
      </c>
      <c r="D84" s="107" t="s">
        <v>2489</v>
      </c>
      <c r="E84" s="93">
        <v>182</v>
      </c>
      <c r="F84" s="84" t="str">
        <f>VLOOKUP(E84,VIP!$A$2:$O11382,2,0)</f>
        <v>DRBR182</v>
      </c>
      <c r="G84" s="92" t="str">
        <f>VLOOKUP(E84,'LISTADO ATM'!$A$2:$B$897,2,0)</f>
        <v xml:space="preserve">ATM Barahona Comb </v>
      </c>
      <c r="H84" s="92" t="str">
        <f>VLOOKUP(E84,VIP!$A$2:$O16303,7,FALSE)</f>
        <v>Si</v>
      </c>
      <c r="I84" s="92" t="str">
        <f>VLOOKUP(E84,VIP!$A$2:$O8268,8,FALSE)</f>
        <v>Si</v>
      </c>
      <c r="J84" s="92" t="str">
        <f>VLOOKUP(E84,VIP!$A$2:$O8218,8,FALSE)</f>
        <v>Si</v>
      </c>
      <c r="K84" s="92" t="str">
        <f>VLOOKUP(E84,VIP!$A$2:$O11792,6,0)</f>
        <v>NO</v>
      </c>
      <c r="L84" s="97" t="s">
        <v>2430</v>
      </c>
      <c r="M84" s="110" t="s">
        <v>2603</v>
      </c>
      <c r="N84" s="123" t="s">
        <v>2478</v>
      </c>
      <c r="O84" s="120" t="s">
        <v>2494</v>
      </c>
      <c r="P84" s="110"/>
      <c r="Q84" s="133">
        <v>44243.443229166667</v>
      </c>
    </row>
    <row r="85" spans="1:17" ht="18" x14ac:dyDescent="0.25">
      <c r="A85" s="107" t="str">
        <f>VLOOKUP(E85,'LISTADO ATM'!$A$2:$C$898,3,0)</f>
        <v>DISTRITO NACIONAL</v>
      </c>
      <c r="B85" s="101" t="s">
        <v>2584</v>
      </c>
      <c r="C85" s="95">
        <v>44243.38077546296</v>
      </c>
      <c r="D85" s="107" t="s">
        <v>2474</v>
      </c>
      <c r="E85" s="93">
        <v>570</v>
      </c>
      <c r="F85" s="84" t="str">
        <f>VLOOKUP(E85,VIP!$A$2:$O11381,2,0)</f>
        <v>DRBR478</v>
      </c>
      <c r="G85" s="92" t="str">
        <f>VLOOKUP(E85,'LISTADO ATM'!$A$2:$B$897,2,0)</f>
        <v xml:space="preserve">ATM S/M Liverpool Villa Mella </v>
      </c>
      <c r="H85" s="92" t="str">
        <f>VLOOKUP(E85,VIP!$A$2:$O16302,7,FALSE)</f>
        <v>Si</v>
      </c>
      <c r="I85" s="92" t="str">
        <f>VLOOKUP(E85,VIP!$A$2:$O8267,8,FALSE)</f>
        <v>Si</v>
      </c>
      <c r="J85" s="92" t="str">
        <f>VLOOKUP(E85,VIP!$A$2:$O8217,8,FALSE)</f>
        <v>Si</v>
      </c>
      <c r="K85" s="92" t="str">
        <f>VLOOKUP(E85,VIP!$A$2:$O11791,6,0)</f>
        <v>NO</v>
      </c>
      <c r="L85" s="97" t="s">
        <v>2464</v>
      </c>
      <c r="M85" s="110" t="s">
        <v>2603</v>
      </c>
      <c r="N85" s="123" t="s">
        <v>2478</v>
      </c>
      <c r="O85" s="120" t="s">
        <v>2479</v>
      </c>
      <c r="P85" s="110"/>
      <c r="Q85" s="133">
        <v>44243.768055555556</v>
      </c>
    </row>
    <row r="86" spans="1:17" ht="18" x14ac:dyDescent="0.25">
      <c r="A86" s="107" t="str">
        <f>VLOOKUP(E86,'LISTADO ATM'!$A$2:$C$898,3,0)</f>
        <v>DISTRITO NACIONAL</v>
      </c>
      <c r="B86" s="101" t="s">
        <v>2604</v>
      </c>
      <c r="C86" s="95">
        <v>44243.381840277776</v>
      </c>
      <c r="D86" s="107" t="s">
        <v>2489</v>
      </c>
      <c r="E86" s="93">
        <v>593</v>
      </c>
      <c r="F86" s="84" t="str">
        <f>VLOOKUP(E86,VIP!$A$2:$O11364,2,0)</f>
        <v>DRBR242</v>
      </c>
      <c r="G86" s="92" t="str">
        <f>VLOOKUP(E86,'LISTADO ATM'!$A$2:$B$897,2,0)</f>
        <v xml:space="preserve">ATM Ministerio Fuerzas Armadas II </v>
      </c>
      <c r="H86" s="92" t="str">
        <f>VLOOKUP(E86,VIP!$A$2:$O16285,7,FALSE)</f>
        <v>Si</v>
      </c>
      <c r="I86" s="92" t="str">
        <f>VLOOKUP(E86,VIP!$A$2:$O8250,8,FALSE)</f>
        <v>Si</v>
      </c>
      <c r="J86" s="92" t="str">
        <f>VLOOKUP(E86,VIP!$A$2:$O8200,8,FALSE)</f>
        <v>Si</v>
      </c>
      <c r="K86" s="92" t="str">
        <f>VLOOKUP(E86,VIP!$A$2:$O11774,6,0)</f>
        <v>NO</v>
      </c>
      <c r="L86" s="97" t="s">
        <v>2483</v>
      </c>
      <c r="M86" s="110" t="s">
        <v>2603</v>
      </c>
      <c r="N86" s="110" t="s">
        <v>2609</v>
      </c>
      <c r="O86" s="120" t="s">
        <v>2494</v>
      </c>
      <c r="P86" s="110" t="s">
        <v>2611</v>
      </c>
      <c r="Q86" s="133">
        <v>44243.437673611108</v>
      </c>
    </row>
    <row r="87" spans="1:17" ht="18" x14ac:dyDescent="0.25">
      <c r="A87" s="107" t="str">
        <f>VLOOKUP(E87,'LISTADO ATM'!$A$2:$C$898,3,0)</f>
        <v>SUR</v>
      </c>
      <c r="B87" s="101" t="s">
        <v>2583</v>
      </c>
      <c r="C87" s="95">
        <v>44243.392754629633</v>
      </c>
      <c r="D87" s="107" t="s">
        <v>2189</v>
      </c>
      <c r="E87" s="93">
        <v>764</v>
      </c>
      <c r="F87" s="84" t="str">
        <f>VLOOKUP(E87,VIP!$A$2:$O11380,2,0)</f>
        <v>DRBR451</v>
      </c>
      <c r="G87" s="92" t="str">
        <f>VLOOKUP(E87,'LISTADO ATM'!$A$2:$B$897,2,0)</f>
        <v xml:space="preserve">ATM Oficina Elías Piña </v>
      </c>
      <c r="H87" s="92" t="str">
        <f>VLOOKUP(E87,VIP!$A$2:$O16301,7,FALSE)</f>
        <v>Si</v>
      </c>
      <c r="I87" s="92" t="str">
        <f>VLOOKUP(E87,VIP!$A$2:$O8266,8,FALSE)</f>
        <v>Si</v>
      </c>
      <c r="J87" s="92" t="str">
        <f>VLOOKUP(E87,VIP!$A$2:$O8216,8,FALSE)</f>
        <v>Si</v>
      </c>
      <c r="K87" s="92" t="str">
        <f>VLOOKUP(E87,VIP!$A$2:$O11790,6,0)</f>
        <v>NO</v>
      </c>
      <c r="L87" s="97" t="s">
        <v>2228</v>
      </c>
      <c r="M87" s="110" t="s">
        <v>2603</v>
      </c>
      <c r="N87" s="123" t="s">
        <v>2478</v>
      </c>
      <c r="O87" s="120" t="s">
        <v>2480</v>
      </c>
      <c r="P87" s="110"/>
      <c r="Q87" s="133">
        <v>44243.530729166669</v>
      </c>
    </row>
    <row r="88" spans="1:17" ht="18" x14ac:dyDescent="0.25">
      <c r="A88" s="107" t="str">
        <f>VLOOKUP(E88,'LISTADO ATM'!$A$2:$C$898,3,0)</f>
        <v>ESTE</v>
      </c>
      <c r="B88" s="101" t="s">
        <v>2582</v>
      </c>
      <c r="C88" s="95">
        <v>44243.397303240738</v>
      </c>
      <c r="D88" s="107" t="s">
        <v>2489</v>
      </c>
      <c r="E88" s="93">
        <v>899</v>
      </c>
      <c r="F88" s="84" t="str">
        <f>VLOOKUP(E88,VIP!$A$2:$O11379,2,0)</f>
        <v>DRBR899</v>
      </c>
      <c r="G88" s="92" t="str">
        <f>VLOOKUP(E88,'LISTADO ATM'!$A$2:$B$897,2,0)</f>
        <v xml:space="preserve">ATM Oficina Punta Cana </v>
      </c>
      <c r="H88" s="92" t="str">
        <f>VLOOKUP(E88,VIP!$A$2:$O16300,7,FALSE)</f>
        <v>Si</v>
      </c>
      <c r="I88" s="92" t="str">
        <f>VLOOKUP(E88,VIP!$A$2:$O8265,8,FALSE)</f>
        <v>Si</v>
      </c>
      <c r="J88" s="92" t="str">
        <f>VLOOKUP(E88,VIP!$A$2:$O8215,8,FALSE)</f>
        <v>Si</v>
      </c>
      <c r="K88" s="92" t="str">
        <f>VLOOKUP(E88,VIP!$A$2:$O11789,6,0)</f>
        <v>NO</v>
      </c>
      <c r="L88" s="97" t="s">
        <v>2430</v>
      </c>
      <c r="M88" s="110" t="s">
        <v>2603</v>
      </c>
      <c r="N88" s="123" t="s">
        <v>2478</v>
      </c>
      <c r="O88" s="120" t="s">
        <v>2494</v>
      </c>
      <c r="P88" s="110"/>
      <c r="Q88" s="133">
        <v>44243.54184027778</v>
      </c>
    </row>
    <row r="89" spans="1:17" ht="18" x14ac:dyDescent="0.25">
      <c r="A89" s="107" t="str">
        <f>VLOOKUP(E89,'LISTADO ATM'!$A$2:$C$898,3,0)</f>
        <v>SUR</v>
      </c>
      <c r="B89" s="101" t="s">
        <v>2581</v>
      </c>
      <c r="C89" s="95">
        <v>44243.397847222222</v>
      </c>
      <c r="D89" s="107" t="s">
        <v>2489</v>
      </c>
      <c r="E89" s="93">
        <v>891</v>
      </c>
      <c r="F89" s="84" t="str">
        <f>VLOOKUP(E89,VIP!$A$2:$O11378,2,0)</f>
        <v>DRBR891</v>
      </c>
      <c r="G89" s="92" t="str">
        <f>VLOOKUP(E89,'LISTADO ATM'!$A$2:$B$897,2,0)</f>
        <v xml:space="preserve">ATM Estación Texaco (Barahona) </v>
      </c>
      <c r="H89" s="92" t="str">
        <f>VLOOKUP(E89,VIP!$A$2:$O16299,7,FALSE)</f>
        <v>Si</v>
      </c>
      <c r="I89" s="92" t="str">
        <f>VLOOKUP(E89,VIP!$A$2:$O8264,8,FALSE)</f>
        <v>Si</v>
      </c>
      <c r="J89" s="92" t="str">
        <f>VLOOKUP(E89,VIP!$A$2:$O8214,8,FALSE)</f>
        <v>Si</v>
      </c>
      <c r="K89" s="92" t="str">
        <f>VLOOKUP(E89,VIP!$A$2:$O11788,6,0)</f>
        <v>NO</v>
      </c>
      <c r="L89" s="97" t="s">
        <v>2430</v>
      </c>
      <c r="M89" s="110" t="s">
        <v>2603</v>
      </c>
      <c r="N89" s="123" t="s">
        <v>2478</v>
      </c>
      <c r="O89" s="120" t="s">
        <v>2494</v>
      </c>
      <c r="P89" s="110"/>
      <c r="Q89" s="133">
        <v>44243.4453125</v>
      </c>
    </row>
    <row r="90" spans="1:17" ht="18" x14ac:dyDescent="0.25">
      <c r="A90" s="107" t="str">
        <f>VLOOKUP(E90,'LISTADO ATM'!$A$2:$C$898,3,0)</f>
        <v>NORTE</v>
      </c>
      <c r="B90" s="101" t="s">
        <v>2580</v>
      </c>
      <c r="C90" s="95">
        <v>44243.398935185185</v>
      </c>
      <c r="D90" s="107" t="s">
        <v>2500</v>
      </c>
      <c r="E90" s="93">
        <v>372</v>
      </c>
      <c r="F90" s="84" t="str">
        <f>VLOOKUP(E90,VIP!$A$2:$O11377,2,0)</f>
        <v>DRBR372</v>
      </c>
      <c r="G90" s="92" t="str">
        <f>VLOOKUP(E90,'LISTADO ATM'!$A$2:$B$897,2,0)</f>
        <v>ATM Oficina Sánchez II</v>
      </c>
      <c r="H90" s="92" t="str">
        <f>VLOOKUP(E90,VIP!$A$2:$O16298,7,FALSE)</f>
        <v>N/A</v>
      </c>
      <c r="I90" s="92" t="str">
        <f>VLOOKUP(E90,VIP!$A$2:$O8263,8,FALSE)</f>
        <v>N/A</v>
      </c>
      <c r="J90" s="92" t="str">
        <f>VLOOKUP(E90,VIP!$A$2:$O8213,8,FALSE)</f>
        <v>N/A</v>
      </c>
      <c r="K90" s="92" t="str">
        <f>VLOOKUP(E90,VIP!$A$2:$O11787,6,0)</f>
        <v>N/A</v>
      </c>
      <c r="L90" s="97" t="s">
        <v>2464</v>
      </c>
      <c r="M90" s="110" t="s">
        <v>2603</v>
      </c>
      <c r="N90" s="123" t="s">
        <v>2478</v>
      </c>
      <c r="O90" s="120" t="s">
        <v>2499</v>
      </c>
      <c r="P90" s="110"/>
      <c r="Q90" s="133">
        <v>44243.768750000003</v>
      </c>
    </row>
    <row r="91" spans="1:17" ht="18" x14ac:dyDescent="0.25">
      <c r="A91" s="107" t="str">
        <f>VLOOKUP(E91,'LISTADO ATM'!$A$2:$C$898,3,0)</f>
        <v>NORTE</v>
      </c>
      <c r="B91" s="101" t="s">
        <v>2579</v>
      </c>
      <c r="C91" s="95">
        <v>44243.399606481478</v>
      </c>
      <c r="D91" s="107" t="s">
        <v>2190</v>
      </c>
      <c r="E91" s="93">
        <v>189</v>
      </c>
      <c r="F91" s="84" t="str">
        <f>VLOOKUP(E91,VIP!$A$2:$O11376,2,0)</f>
        <v>DRBR189</v>
      </c>
      <c r="G91" s="92" t="str">
        <f>VLOOKUP(E91,'LISTADO ATM'!$A$2:$B$897,2,0)</f>
        <v xml:space="preserve">ATM Comando Regional Cibao Central P.N. </v>
      </c>
      <c r="H91" s="92" t="str">
        <f>VLOOKUP(E91,VIP!$A$2:$O16297,7,FALSE)</f>
        <v>Si</v>
      </c>
      <c r="I91" s="92" t="str">
        <f>VLOOKUP(E91,VIP!$A$2:$O8262,8,FALSE)</f>
        <v>Si</v>
      </c>
      <c r="J91" s="92" t="str">
        <f>VLOOKUP(E91,VIP!$A$2:$O8212,8,FALSE)</f>
        <v>Si</v>
      </c>
      <c r="K91" s="92" t="str">
        <f>VLOOKUP(E91,VIP!$A$2:$O11786,6,0)</f>
        <v>NO</v>
      </c>
      <c r="L91" s="97" t="s">
        <v>2462</v>
      </c>
      <c r="M91" s="110" t="s">
        <v>2603</v>
      </c>
      <c r="N91" s="123" t="s">
        <v>2478</v>
      </c>
      <c r="O91" s="120" t="s">
        <v>2503</v>
      </c>
      <c r="P91" s="110"/>
      <c r="Q91" s="133">
        <v>44243.594618055555</v>
      </c>
    </row>
    <row r="92" spans="1:17" ht="18" x14ac:dyDescent="0.25">
      <c r="A92" s="107" t="str">
        <f>VLOOKUP(E92,'LISTADO ATM'!$A$2:$C$898,3,0)</f>
        <v>NORTE</v>
      </c>
      <c r="B92" s="101" t="s">
        <v>2578</v>
      </c>
      <c r="C92" s="95">
        <v>44243.400196759256</v>
      </c>
      <c r="D92" s="107" t="s">
        <v>2190</v>
      </c>
      <c r="E92" s="93">
        <v>511</v>
      </c>
      <c r="F92" s="84" t="str">
        <f>VLOOKUP(E92,VIP!$A$2:$O11375,2,0)</f>
        <v>DRBR511</v>
      </c>
      <c r="G92" s="92" t="str">
        <f>VLOOKUP(E92,'LISTADO ATM'!$A$2:$B$897,2,0)</f>
        <v xml:space="preserve">ATM UNP Río San Juan (Nagua) </v>
      </c>
      <c r="H92" s="92" t="str">
        <f>VLOOKUP(E92,VIP!$A$2:$O16296,7,FALSE)</f>
        <v>Si</v>
      </c>
      <c r="I92" s="92" t="str">
        <f>VLOOKUP(E92,VIP!$A$2:$O8261,8,FALSE)</f>
        <v>Si</v>
      </c>
      <c r="J92" s="92" t="str">
        <f>VLOOKUP(E92,VIP!$A$2:$O8211,8,FALSE)</f>
        <v>Si</v>
      </c>
      <c r="K92" s="92" t="str">
        <f>VLOOKUP(E92,VIP!$A$2:$O11785,6,0)</f>
        <v>NO</v>
      </c>
      <c r="L92" s="97" t="s">
        <v>2462</v>
      </c>
      <c r="M92" s="110" t="s">
        <v>2603</v>
      </c>
      <c r="N92" s="123" t="s">
        <v>2478</v>
      </c>
      <c r="O92" s="120" t="s">
        <v>2503</v>
      </c>
      <c r="P92" s="110"/>
      <c r="Q92" s="133">
        <v>44243.44253472222</v>
      </c>
    </row>
    <row r="93" spans="1:17" ht="18" x14ac:dyDescent="0.25">
      <c r="A93" s="107" t="str">
        <f>VLOOKUP(E93,'LISTADO ATM'!$A$2:$C$898,3,0)</f>
        <v>DISTRITO NACIONAL</v>
      </c>
      <c r="B93" s="101" t="s">
        <v>2577</v>
      </c>
      <c r="C93" s="95">
        <v>44243.405706018515</v>
      </c>
      <c r="D93" s="107" t="s">
        <v>2474</v>
      </c>
      <c r="E93" s="93">
        <v>184</v>
      </c>
      <c r="F93" s="84" t="str">
        <f>VLOOKUP(E93,VIP!$A$2:$O11374,2,0)</f>
        <v>DRBR184</v>
      </c>
      <c r="G93" s="92" t="str">
        <f>VLOOKUP(E93,'LISTADO ATM'!$A$2:$B$897,2,0)</f>
        <v xml:space="preserve">ATM Hermanas Mirabal </v>
      </c>
      <c r="H93" s="92" t="str">
        <f>VLOOKUP(E93,VIP!$A$2:$O16295,7,FALSE)</f>
        <v>Si</v>
      </c>
      <c r="I93" s="92" t="str">
        <f>VLOOKUP(E93,VIP!$A$2:$O8260,8,FALSE)</f>
        <v>Si</v>
      </c>
      <c r="J93" s="92" t="str">
        <f>VLOOKUP(E93,VIP!$A$2:$O8210,8,FALSE)</f>
        <v>Si</v>
      </c>
      <c r="K93" s="92" t="str">
        <f>VLOOKUP(E93,VIP!$A$2:$O11784,6,0)</f>
        <v>SI</v>
      </c>
      <c r="L93" s="97" t="s">
        <v>2464</v>
      </c>
      <c r="M93" s="110" t="s">
        <v>2603</v>
      </c>
      <c r="N93" s="123" t="s">
        <v>2478</v>
      </c>
      <c r="O93" s="120" t="s">
        <v>2479</v>
      </c>
      <c r="P93" s="110"/>
      <c r="Q93" s="133">
        <v>44243.587673611109</v>
      </c>
    </row>
    <row r="94" spans="1:17" ht="18" x14ac:dyDescent="0.25">
      <c r="A94" s="107" t="str">
        <f>VLOOKUP(E94,'LISTADO ATM'!$A$2:$C$898,3,0)</f>
        <v>DISTRITO NACIONAL</v>
      </c>
      <c r="B94" s="101" t="s">
        <v>2576</v>
      </c>
      <c r="C94" s="95">
        <v>44243.406990740739</v>
      </c>
      <c r="D94" s="107" t="s">
        <v>2189</v>
      </c>
      <c r="E94" s="93">
        <v>707</v>
      </c>
      <c r="F94" s="84" t="str">
        <f>VLOOKUP(E94,VIP!$A$2:$O11373,2,0)</f>
        <v>DRBR707</v>
      </c>
      <c r="G94" s="92" t="str">
        <f>VLOOKUP(E94,'LISTADO ATM'!$A$2:$B$897,2,0)</f>
        <v xml:space="preserve">ATM IAD </v>
      </c>
      <c r="H94" s="92" t="str">
        <f>VLOOKUP(E94,VIP!$A$2:$O16294,7,FALSE)</f>
        <v>No</v>
      </c>
      <c r="I94" s="92" t="str">
        <f>VLOOKUP(E94,VIP!$A$2:$O8259,8,FALSE)</f>
        <v>No</v>
      </c>
      <c r="J94" s="92" t="str">
        <f>VLOOKUP(E94,VIP!$A$2:$O8209,8,FALSE)</f>
        <v>No</v>
      </c>
      <c r="K94" s="92" t="str">
        <f>VLOOKUP(E94,VIP!$A$2:$O11783,6,0)</f>
        <v>NO</v>
      </c>
      <c r="L94" s="97" t="s">
        <v>2228</v>
      </c>
      <c r="M94" s="110" t="s">
        <v>2603</v>
      </c>
      <c r="N94" s="123" t="s">
        <v>2478</v>
      </c>
      <c r="O94" s="120" t="s">
        <v>2480</v>
      </c>
      <c r="P94" s="110"/>
      <c r="Q94" s="133">
        <v>44243.527951388889</v>
      </c>
    </row>
    <row r="95" spans="1:17" ht="18" x14ac:dyDescent="0.25">
      <c r="A95" s="107" t="str">
        <f>VLOOKUP(E95,'LISTADO ATM'!$A$2:$C$898,3,0)</f>
        <v>ESTE</v>
      </c>
      <c r="B95" s="101" t="s">
        <v>2575</v>
      </c>
      <c r="C95" s="95">
        <v>44243.411192129628</v>
      </c>
      <c r="D95" s="107" t="s">
        <v>2489</v>
      </c>
      <c r="E95" s="93">
        <v>429</v>
      </c>
      <c r="F95" s="84" t="str">
        <f>VLOOKUP(E95,VIP!$A$2:$O11372,2,0)</f>
        <v>DRBR429</v>
      </c>
      <c r="G95" s="92" t="str">
        <f>VLOOKUP(E95,'LISTADO ATM'!$A$2:$B$897,2,0)</f>
        <v xml:space="preserve">ATM Oficina Jumbo La Romana </v>
      </c>
      <c r="H95" s="92" t="str">
        <f>VLOOKUP(E95,VIP!$A$2:$O16293,7,FALSE)</f>
        <v>Si</v>
      </c>
      <c r="I95" s="92" t="str">
        <f>VLOOKUP(E95,VIP!$A$2:$O8258,8,FALSE)</f>
        <v>Si</v>
      </c>
      <c r="J95" s="92" t="str">
        <f>VLOOKUP(E95,VIP!$A$2:$O8208,8,FALSE)</f>
        <v>Si</v>
      </c>
      <c r="K95" s="92" t="str">
        <f>VLOOKUP(E95,VIP!$A$2:$O11782,6,0)</f>
        <v>NO</v>
      </c>
      <c r="L95" s="97" t="s">
        <v>2430</v>
      </c>
      <c r="M95" s="96" t="s">
        <v>2471</v>
      </c>
      <c r="N95" s="123" t="s">
        <v>2478</v>
      </c>
      <c r="O95" s="120" t="s">
        <v>2494</v>
      </c>
      <c r="P95" s="110"/>
      <c r="Q95" s="96" t="s">
        <v>2430</v>
      </c>
    </row>
    <row r="96" spans="1:17" ht="18" x14ac:dyDescent="0.25">
      <c r="A96" s="107" t="str">
        <f>VLOOKUP(E96,'LISTADO ATM'!$A$2:$C$898,3,0)</f>
        <v>SUR</v>
      </c>
      <c r="B96" s="101" t="s">
        <v>2574</v>
      </c>
      <c r="C96" s="95">
        <v>44243.412164351852</v>
      </c>
      <c r="D96" s="107" t="s">
        <v>2489</v>
      </c>
      <c r="E96" s="93">
        <v>537</v>
      </c>
      <c r="F96" s="84" t="str">
        <f>VLOOKUP(E96,VIP!$A$2:$O11371,2,0)</f>
        <v>DRBR537</v>
      </c>
      <c r="G96" s="92" t="str">
        <f>VLOOKUP(E96,'LISTADO ATM'!$A$2:$B$897,2,0)</f>
        <v xml:space="preserve">ATM Estación Texaco Enriquillo (Barahona) </v>
      </c>
      <c r="H96" s="92" t="str">
        <f>VLOOKUP(E96,VIP!$A$2:$O16292,7,FALSE)</f>
        <v>Si</v>
      </c>
      <c r="I96" s="92" t="str">
        <f>VLOOKUP(E96,VIP!$A$2:$O8257,8,FALSE)</f>
        <v>Si</v>
      </c>
      <c r="J96" s="92" t="str">
        <f>VLOOKUP(E96,VIP!$A$2:$O8207,8,FALSE)</f>
        <v>Si</v>
      </c>
      <c r="K96" s="92" t="str">
        <f>VLOOKUP(E96,VIP!$A$2:$O11781,6,0)</f>
        <v>NO</v>
      </c>
      <c r="L96" s="97" t="s">
        <v>2464</v>
      </c>
      <c r="M96" s="110" t="s">
        <v>2603</v>
      </c>
      <c r="N96" s="123" t="s">
        <v>2478</v>
      </c>
      <c r="O96" s="120" t="s">
        <v>2494</v>
      </c>
      <c r="P96" s="110"/>
      <c r="Q96" s="133">
        <v>44243.536979166667</v>
      </c>
    </row>
    <row r="97" spans="1:17" ht="18" x14ac:dyDescent="0.25">
      <c r="A97" s="107" t="str">
        <f>VLOOKUP(E97,'LISTADO ATM'!$A$2:$C$898,3,0)</f>
        <v>NORTE</v>
      </c>
      <c r="B97" s="101" t="s">
        <v>2573</v>
      </c>
      <c r="C97" s="95">
        <v>44243.412893518522</v>
      </c>
      <c r="D97" s="107" t="s">
        <v>2500</v>
      </c>
      <c r="E97" s="93">
        <v>172</v>
      </c>
      <c r="F97" s="84" t="str">
        <f>VLOOKUP(E97,VIP!$A$2:$O11370,2,0)</f>
        <v>DRBR172</v>
      </c>
      <c r="G97" s="92" t="str">
        <f>VLOOKUP(E97,'LISTADO ATM'!$A$2:$B$897,2,0)</f>
        <v xml:space="preserve">ATM UNP Guaucí </v>
      </c>
      <c r="H97" s="92" t="str">
        <f>VLOOKUP(E97,VIP!$A$2:$O16291,7,FALSE)</f>
        <v>Si</v>
      </c>
      <c r="I97" s="92" t="str">
        <f>VLOOKUP(E97,VIP!$A$2:$O8256,8,FALSE)</f>
        <v>Si</v>
      </c>
      <c r="J97" s="92" t="str">
        <f>VLOOKUP(E97,VIP!$A$2:$O8206,8,FALSE)</f>
        <v>Si</v>
      </c>
      <c r="K97" s="92" t="str">
        <f>VLOOKUP(E97,VIP!$A$2:$O11780,6,0)</f>
        <v>NO</v>
      </c>
      <c r="L97" s="97" t="s">
        <v>2464</v>
      </c>
      <c r="M97" s="110" t="s">
        <v>2603</v>
      </c>
      <c r="N97" s="123" t="s">
        <v>2478</v>
      </c>
      <c r="O97" s="120" t="s">
        <v>2499</v>
      </c>
      <c r="P97" s="110"/>
      <c r="Q97" s="133">
        <v>44243.588368055556</v>
      </c>
    </row>
    <row r="98" spans="1:17" ht="18" x14ac:dyDescent="0.25">
      <c r="A98" s="107" t="str">
        <f>VLOOKUP(E98,'LISTADO ATM'!$A$2:$C$898,3,0)</f>
        <v>DISTRITO NACIONAL</v>
      </c>
      <c r="B98" s="101" t="s">
        <v>2572</v>
      </c>
      <c r="C98" s="95">
        <v>44243.414050925923</v>
      </c>
      <c r="D98" s="107" t="s">
        <v>2474</v>
      </c>
      <c r="E98" s="93">
        <v>541</v>
      </c>
      <c r="F98" s="84" t="str">
        <f>VLOOKUP(E98,VIP!$A$2:$O11369,2,0)</f>
        <v>DRBR541</v>
      </c>
      <c r="G98" s="92" t="str">
        <f>VLOOKUP(E98,'LISTADO ATM'!$A$2:$B$897,2,0)</f>
        <v xml:space="preserve">ATM Oficina Sambil II </v>
      </c>
      <c r="H98" s="92" t="str">
        <f>VLOOKUP(E98,VIP!$A$2:$O16290,7,FALSE)</f>
        <v>Si</v>
      </c>
      <c r="I98" s="92" t="str">
        <f>VLOOKUP(E98,VIP!$A$2:$O8255,8,FALSE)</f>
        <v>Si</v>
      </c>
      <c r="J98" s="92" t="str">
        <f>VLOOKUP(E98,VIP!$A$2:$O8205,8,FALSE)</f>
        <v>Si</v>
      </c>
      <c r="K98" s="92" t="str">
        <f>VLOOKUP(E98,VIP!$A$2:$O11779,6,0)</f>
        <v>SI</v>
      </c>
      <c r="L98" s="97" t="s">
        <v>2430</v>
      </c>
      <c r="M98" s="110" t="s">
        <v>2603</v>
      </c>
      <c r="N98" s="123" t="s">
        <v>2478</v>
      </c>
      <c r="O98" s="120" t="s">
        <v>2479</v>
      </c>
      <c r="P98" s="110"/>
      <c r="Q98" s="133">
        <v>44243.591145833336</v>
      </c>
    </row>
    <row r="99" spans="1:17" ht="18" x14ac:dyDescent="0.25">
      <c r="A99" s="107" t="str">
        <f>VLOOKUP(E99,'LISTADO ATM'!$A$2:$C$898,3,0)</f>
        <v>DISTRITO NACIONAL</v>
      </c>
      <c r="B99" s="101" t="s">
        <v>2571</v>
      </c>
      <c r="C99" s="95">
        <v>44243.414594907408</v>
      </c>
      <c r="D99" s="107" t="s">
        <v>2474</v>
      </c>
      <c r="E99" s="93">
        <v>153</v>
      </c>
      <c r="F99" s="84" t="str">
        <f>VLOOKUP(E99,VIP!$A$2:$O11368,2,0)</f>
        <v>DRBR153</v>
      </c>
      <c r="G99" s="92" t="str">
        <f>VLOOKUP(E99,'LISTADO ATM'!$A$2:$B$897,2,0)</f>
        <v xml:space="preserve">ATM Rehabilitación </v>
      </c>
      <c r="H99" s="92" t="str">
        <f>VLOOKUP(E99,VIP!$A$2:$O16289,7,FALSE)</f>
        <v>No</v>
      </c>
      <c r="I99" s="92" t="str">
        <f>VLOOKUP(E99,VIP!$A$2:$O8254,8,FALSE)</f>
        <v>No</v>
      </c>
      <c r="J99" s="92" t="str">
        <f>VLOOKUP(E99,VIP!$A$2:$O8204,8,FALSE)</f>
        <v>No</v>
      </c>
      <c r="K99" s="92" t="str">
        <f>VLOOKUP(E99,VIP!$A$2:$O11778,6,0)</f>
        <v>NO</v>
      </c>
      <c r="L99" s="97" t="s">
        <v>2430</v>
      </c>
      <c r="M99" s="110" t="s">
        <v>2603</v>
      </c>
      <c r="N99" s="123" t="s">
        <v>2478</v>
      </c>
      <c r="O99" s="120" t="s">
        <v>2479</v>
      </c>
      <c r="P99" s="110"/>
      <c r="Q99" s="133">
        <v>44243.54184027778</v>
      </c>
    </row>
    <row r="100" spans="1:17" ht="18" x14ac:dyDescent="0.25">
      <c r="A100" s="107" t="str">
        <f>VLOOKUP(E100,'LISTADO ATM'!$A$2:$C$898,3,0)</f>
        <v>DISTRITO NACIONAL</v>
      </c>
      <c r="B100" s="101" t="s">
        <v>2570</v>
      </c>
      <c r="C100" s="95">
        <v>44243.416666666664</v>
      </c>
      <c r="D100" s="107" t="s">
        <v>2189</v>
      </c>
      <c r="E100" s="93">
        <v>929</v>
      </c>
      <c r="F100" s="84" t="str">
        <f>VLOOKUP(E100,VIP!$A$2:$O11367,2,0)</f>
        <v>DRBR929</v>
      </c>
      <c r="G100" s="92" t="str">
        <f>VLOOKUP(E100,'LISTADO ATM'!$A$2:$B$897,2,0)</f>
        <v>ATM Autoservicio Nacional El Conde</v>
      </c>
      <c r="H100" s="92" t="str">
        <f>VLOOKUP(E100,VIP!$A$2:$O16288,7,FALSE)</f>
        <v>Si</v>
      </c>
      <c r="I100" s="92" t="str">
        <f>VLOOKUP(E100,VIP!$A$2:$O8253,8,FALSE)</f>
        <v>Si</v>
      </c>
      <c r="J100" s="92" t="str">
        <f>VLOOKUP(E100,VIP!$A$2:$O8203,8,FALSE)</f>
        <v>Si</v>
      </c>
      <c r="K100" s="92" t="str">
        <f>VLOOKUP(E100,VIP!$A$2:$O11777,6,0)</f>
        <v>NO</v>
      </c>
      <c r="L100" s="97" t="s">
        <v>2498</v>
      </c>
      <c r="M100" s="110" t="s">
        <v>2603</v>
      </c>
      <c r="N100" s="123" t="s">
        <v>2478</v>
      </c>
      <c r="O100" s="120" t="s">
        <v>2480</v>
      </c>
      <c r="P100" s="110"/>
      <c r="Q100" s="133">
        <v>44243.535590277781</v>
      </c>
    </row>
    <row r="101" spans="1:17" ht="18" x14ac:dyDescent="0.25">
      <c r="A101" s="107" t="str">
        <f>VLOOKUP(E101,'LISTADO ATM'!$A$2:$C$898,3,0)</f>
        <v>DISTRITO NACIONAL</v>
      </c>
      <c r="B101" s="101" t="s">
        <v>2569</v>
      </c>
      <c r="C101" s="95">
        <v>44243.417141203703</v>
      </c>
      <c r="D101" s="107" t="s">
        <v>2189</v>
      </c>
      <c r="E101" s="93">
        <v>648</v>
      </c>
      <c r="F101" s="84" t="str">
        <f>VLOOKUP(E101,VIP!$A$2:$O11366,2,0)</f>
        <v>DRBR190</v>
      </c>
      <c r="G101" s="92" t="str">
        <f>VLOOKUP(E101,'LISTADO ATM'!$A$2:$B$897,2,0)</f>
        <v xml:space="preserve">ATM Hermandad de Pensionados </v>
      </c>
      <c r="H101" s="92" t="str">
        <f>VLOOKUP(E101,VIP!$A$2:$O16287,7,FALSE)</f>
        <v>Si</v>
      </c>
      <c r="I101" s="92" t="str">
        <f>VLOOKUP(E101,VIP!$A$2:$O8252,8,FALSE)</f>
        <v>No</v>
      </c>
      <c r="J101" s="92" t="str">
        <f>VLOOKUP(E101,VIP!$A$2:$O8202,8,FALSE)</f>
        <v>No</v>
      </c>
      <c r="K101" s="92" t="str">
        <f>VLOOKUP(E101,VIP!$A$2:$O11776,6,0)</f>
        <v>NO</v>
      </c>
      <c r="L101" s="97" t="s">
        <v>2601</v>
      </c>
      <c r="M101" s="96" t="s">
        <v>2471</v>
      </c>
      <c r="N101" s="123" t="s">
        <v>2478</v>
      </c>
      <c r="O101" s="120" t="s">
        <v>2480</v>
      </c>
      <c r="P101" s="110"/>
      <c r="Q101" s="96" t="s">
        <v>2601</v>
      </c>
    </row>
    <row r="102" spans="1:17" ht="18" x14ac:dyDescent="0.25">
      <c r="A102" s="107" t="str">
        <f>VLOOKUP(E102,'LISTADO ATM'!$A$2:$C$898,3,0)</f>
        <v>DISTRITO NACIONAL</v>
      </c>
      <c r="B102" s="101" t="s">
        <v>2568</v>
      </c>
      <c r="C102" s="95">
        <v>44243.422766203701</v>
      </c>
      <c r="D102" s="107" t="s">
        <v>2474</v>
      </c>
      <c r="E102" s="93">
        <v>580</v>
      </c>
      <c r="F102" s="84" t="str">
        <f>VLOOKUP(E102,VIP!$A$2:$O11365,2,0)</f>
        <v>DRBR523</v>
      </c>
      <c r="G102" s="92" t="str">
        <f>VLOOKUP(E102,'LISTADO ATM'!$A$2:$B$897,2,0)</f>
        <v xml:space="preserve">ATM Edificio Propagas </v>
      </c>
      <c r="H102" s="92" t="str">
        <f>VLOOKUP(E102,VIP!$A$2:$O16286,7,FALSE)</f>
        <v>Si</v>
      </c>
      <c r="I102" s="92" t="str">
        <f>VLOOKUP(E102,VIP!$A$2:$O8251,8,FALSE)</f>
        <v>Si</v>
      </c>
      <c r="J102" s="92" t="str">
        <f>VLOOKUP(E102,VIP!$A$2:$O8201,8,FALSE)</f>
        <v>Si</v>
      </c>
      <c r="K102" s="92" t="str">
        <f>VLOOKUP(E102,VIP!$A$2:$O11775,6,0)</f>
        <v>NO</v>
      </c>
      <c r="L102" s="97" t="s">
        <v>2430</v>
      </c>
      <c r="M102" s="110" t="s">
        <v>2603</v>
      </c>
      <c r="N102" s="123" t="s">
        <v>2478</v>
      </c>
      <c r="O102" s="120" t="s">
        <v>2479</v>
      </c>
      <c r="P102" s="110"/>
      <c r="Q102" s="133">
        <v>44243.768055555556</v>
      </c>
    </row>
    <row r="103" spans="1:17" ht="18" x14ac:dyDescent="0.25">
      <c r="A103" s="107" t="str">
        <f>VLOOKUP(E103,'LISTADO ATM'!$A$2:$C$898,3,0)</f>
        <v>DISTRITO NACIONAL</v>
      </c>
      <c r="B103" s="101" t="s">
        <v>2567</v>
      </c>
      <c r="C103" s="95">
        <v>44243.426018518519</v>
      </c>
      <c r="D103" s="107" t="s">
        <v>2189</v>
      </c>
      <c r="E103" s="93">
        <v>721</v>
      </c>
      <c r="F103" s="84" t="str">
        <f>VLOOKUP(E103,VIP!$A$2:$O11364,2,0)</f>
        <v>DRBR23A</v>
      </c>
      <c r="G103" s="92" t="str">
        <f>VLOOKUP(E103,'LISTADO ATM'!$A$2:$B$897,2,0)</f>
        <v xml:space="preserve">ATM Oficina Charles de Gaulle II </v>
      </c>
      <c r="H103" s="92" t="str">
        <f>VLOOKUP(E103,VIP!$A$2:$O16285,7,FALSE)</f>
        <v>Si</v>
      </c>
      <c r="I103" s="92" t="str">
        <f>VLOOKUP(E103,VIP!$A$2:$O8250,8,FALSE)</f>
        <v>Si</v>
      </c>
      <c r="J103" s="92" t="str">
        <f>VLOOKUP(E103,VIP!$A$2:$O8200,8,FALSE)</f>
        <v>Si</v>
      </c>
      <c r="K103" s="92" t="str">
        <f>VLOOKUP(E103,VIP!$A$2:$O11774,6,0)</f>
        <v>NO</v>
      </c>
      <c r="L103" s="97" t="s">
        <v>2228</v>
      </c>
      <c r="M103" s="110" t="s">
        <v>2603</v>
      </c>
      <c r="N103" s="123" t="s">
        <v>2478</v>
      </c>
      <c r="O103" s="120" t="s">
        <v>2480</v>
      </c>
      <c r="P103" s="110"/>
      <c r="Q103" s="133">
        <v>44243.763888888891</v>
      </c>
    </row>
    <row r="104" spans="1:17" ht="18" x14ac:dyDescent="0.25">
      <c r="A104" s="107" t="str">
        <f>VLOOKUP(E104,'LISTADO ATM'!$A$2:$C$898,3,0)</f>
        <v>DISTRITO NACIONAL</v>
      </c>
      <c r="B104" s="101" t="s">
        <v>2566</v>
      </c>
      <c r="C104" s="95">
        <v>44243.426481481481</v>
      </c>
      <c r="D104" s="107" t="s">
        <v>2189</v>
      </c>
      <c r="E104" s="93">
        <v>355</v>
      </c>
      <c r="F104" s="84" t="str">
        <f>VLOOKUP(E104,VIP!$A$2:$O11363,2,0)</f>
        <v>DRBR355</v>
      </c>
      <c r="G104" s="92" t="str">
        <f>VLOOKUP(E104,'LISTADO ATM'!$A$2:$B$897,2,0)</f>
        <v xml:space="preserve">ATM UNP Metro II </v>
      </c>
      <c r="H104" s="92" t="str">
        <f>VLOOKUP(E104,VIP!$A$2:$O16284,7,FALSE)</f>
        <v>Si</v>
      </c>
      <c r="I104" s="92" t="str">
        <f>VLOOKUP(E104,VIP!$A$2:$O8249,8,FALSE)</f>
        <v>Si</v>
      </c>
      <c r="J104" s="92" t="str">
        <f>VLOOKUP(E104,VIP!$A$2:$O8199,8,FALSE)</f>
        <v>Si</v>
      </c>
      <c r="K104" s="92" t="str">
        <f>VLOOKUP(E104,VIP!$A$2:$O11773,6,0)</f>
        <v>SI</v>
      </c>
      <c r="L104" s="97" t="s">
        <v>2462</v>
      </c>
      <c r="M104" s="96" t="s">
        <v>2471</v>
      </c>
      <c r="N104" s="123" t="s">
        <v>2478</v>
      </c>
      <c r="O104" s="120" t="s">
        <v>2480</v>
      </c>
      <c r="P104" s="110"/>
      <c r="Q104" s="96" t="s">
        <v>2462</v>
      </c>
    </row>
    <row r="105" spans="1:17" ht="18" x14ac:dyDescent="0.25">
      <c r="A105" s="107" t="str">
        <f>VLOOKUP(E105,'LISTADO ATM'!$A$2:$C$898,3,0)</f>
        <v>NORTE</v>
      </c>
      <c r="B105" s="101" t="s">
        <v>2641</v>
      </c>
      <c r="C105" s="95">
        <v>44243.435439814813</v>
      </c>
      <c r="D105" s="107" t="s">
        <v>2500</v>
      </c>
      <c r="E105" s="93">
        <v>136</v>
      </c>
      <c r="F105" s="84" t="str">
        <f>VLOOKUP(E105,VIP!$A$2:$O11392,2,0)</f>
        <v>DRBR136</v>
      </c>
      <c r="G105" s="92" t="str">
        <f>VLOOKUP(E105,'LISTADO ATM'!$A$2:$B$897,2,0)</f>
        <v>ATM S/M Xtra (Santiago)</v>
      </c>
      <c r="H105" s="92" t="str">
        <f>VLOOKUP(E105,VIP!$A$2:$O16313,7,FALSE)</f>
        <v>Si</v>
      </c>
      <c r="I105" s="92" t="str">
        <f>VLOOKUP(E105,VIP!$A$2:$O8278,8,FALSE)</f>
        <v>Si</v>
      </c>
      <c r="J105" s="92" t="str">
        <f>VLOOKUP(E105,VIP!$A$2:$O8228,8,FALSE)</f>
        <v>Si</v>
      </c>
      <c r="K105" s="92" t="str">
        <f>VLOOKUP(E105,VIP!$A$2:$O11802,6,0)</f>
        <v>NO</v>
      </c>
      <c r="L105" s="97" t="s">
        <v>2430</v>
      </c>
      <c r="M105" s="110" t="s">
        <v>2603</v>
      </c>
      <c r="N105" s="123" t="s">
        <v>2478</v>
      </c>
      <c r="O105" s="120" t="s">
        <v>2499</v>
      </c>
      <c r="P105" s="110"/>
      <c r="Q105" s="133">
        <v>44243.770138888889</v>
      </c>
    </row>
    <row r="106" spans="1:17" ht="18" x14ac:dyDescent="0.25">
      <c r="A106" s="107" t="str">
        <f>VLOOKUP(E106,'LISTADO ATM'!$A$2:$C$898,3,0)</f>
        <v>NORTE</v>
      </c>
      <c r="B106" s="101" t="s">
        <v>2640</v>
      </c>
      <c r="C106" s="95">
        <v>44243.445300925923</v>
      </c>
      <c r="D106" s="107" t="s">
        <v>2489</v>
      </c>
      <c r="E106" s="93">
        <v>154</v>
      </c>
      <c r="F106" s="84" t="str">
        <f>VLOOKUP(E106,VIP!$A$2:$O11391,2,0)</f>
        <v>DRBR154</v>
      </c>
      <c r="G106" s="92" t="str">
        <f>VLOOKUP(E106,'LISTADO ATM'!$A$2:$B$897,2,0)</f>
        <v xml:space="preserve">ATM Oficina Sánchez </v>
      </c>
      <c r="H106" s="92" t="str">
        <f>VLOOKUP(E106,VIP!$A$2:$O16312,7,FALSE)</f>
        <v>Si</v>
      </c>
      <c r="I106" s="92" t="str">
        <f>VLOOKUP(E106,VIP!$A$2:$O8277,8,FALSE)</f>
        <v>Si</v>
      </c>
      <c r="J106" s="92" t="str">
        <f>VLOOKUP(E106,VIP!$A$2:$O8227,8,FALSE)</f>
        <v>Si</v>
      </c>
      <c r="K106" s="92" t="str">
        <f>VLOOKUP(E106,VIP!$A$2:$O11801,6,0)</f>
        <v>SI</v>
      </c>
      <c r="L106" s="97" t="s">
        <v>2464</v>
      </c>
      <c r="M106" s="110" t="s">
        <v>2603</v>
      </c>
      <c r="N106" s="123" t="s">
        <v>2478</v>
      </c>
      <c r="O106" s="120" t="s">
        <v>2494</v>
      </c>
      <c r="P106" s="110"/>
      <c r="Q106" s="133">
        <v>44243.430555555555</v>
      </c>
    </row>
    <row r="107" spans="1:17" ht="18" x14ac:dyDescent="0.25">
      <c r="A107" s="107" t="str">
        <f>VLOOKUP(E107,'LISTADO ATM'!$A$2:$C$898,3,0)</f>
        <v>ESTE</v>
      </c>
      <c r="B107" s="101" t="s">
        <v>2649</v>
      </c>
      <c r="C107" s="95">
        <v>44243.456273148149</v>
      </c>
      <c r="D107" s="107" t="s">
        <v>2489</v>
      </c>
      <c r="E107" s="93">
        <v>213</v>
      </c>
      <c r="F107" s="84" t="str">
        <f>VLOOKUP(E107,VIP!$A$2:$O11389,2,0)</f>
        <v>DRBR213</v>
      </c>
      <c r="G107" s="92" t="str">
        <f>VLOOKUP(E107,'LISTADO ATM'!$A$2:$B$897,2,0)</f>
        <v xml:space="preserve">ATM Almacenes Iberia (La Romana) </v>
      </c>
      <c r="H107" s="92" t="str">
        <f>VLOOKUP(E107,VIP!$A$2:$O16310,7,FALSE)</f>
        <v>Si</v>
      </c>
      <c r="I107" s="92" t="str">
        <f>VLOOKUP(E107,VIP!$A$2:$O8275,8,FALSE)</f>
        <v>Si</v>
      </c>
      <c r="J107" s="92" t="str">
        <f>VLOOKUP(E107,VIP!$A$2:$O8225,8,FALSE)</f>
        <v>Si</v>
      </c>
      <c r="K107" s="92" t="str">
        <f>VLOOKUP(E107,VIP!$A$2:$O11799,6,0)</f>
        <v>NO</v>
      </c>
      <c r="L107" s="97" t="s">
        <v>2643</v>
      </c>
      <c r="M107" s="110" t="s">
        <v>2603</v>
      </c>
      <c r="N107" s="110" t="s">
        <v>2609</v>
      </c>
      <c r="O107" s="120" t="s">
        <v>2494</v>
      </c>
      <c r="P107" s="110" t="s">
        <v>2610</v>
      </c>
      <c r="Q107" s="133">
        <v>44243.564062500001</v>
      </c>
    </row>
    <row r="108" spans="1:17" ht="18" x14ac:dyDescent="0.25">
      <c r="A108" s="107" t="str">
        <f>VLOOKUP(E108,'LISTADO ATM'!$A$2:$C$898,3,0)</f>
        <v>NORTE</v>
      </c>
      <c r="B108" s="101" t="s">
        <v>2648</v>
      </c>
      <c r="C108" s="95">
        <v>44243.458043981482</v>
      </c>
      <c r="D108" s="107" t="s">
        <v>2489</v>
      </c>
      <c r="E108" s="93">
        <v>601</v>
      </c>
      <c r="F108" s="84" t="str">
        <f>VLOOKUP(E108,VIP!$A$2:$O11388,2,0)</f>
        <v>DRBR255</v>
      </c>
      <c r="G108" s="92" t="str">
        <f>VLOOKUP(E108,'LISTADO ATM'!$A$2:$B$897,2,0)</f>
        <v xml:space="preserve">ATM Plaza Haché (Santiago) </v>
      </c>
      <c r="H108" s="92" t="str">
        <f>VLOOKUP(E108,VIP!$A$2:$O16309,7,FALSE)</f>
        <v>Si</v>
      </c>
      <c r="I108" s="92" t="str">
        <f>VLOOKUP(E108,VIP!$A$2:$O8274,8,FALSE)</f>
        <v>Si</v>
      </c>
      <c r="J108" s="92" t="str">
        <f>VLOOKUP(E108,VIP!$A$2:$O8224,8,FALSE)</f>
        <v>Si</v>
      </c>
      <c r="K108" s="92" t="str">
        <f>VLOOKUP(E108,VIP!$A$2:$O11798,6,0)</f>
        <v>NO</v>
      </c>
      <c r="L108" s="97" t="s">
        <v>2643</v>
      </c>
      <c r="M108" s="110" t="s">
        <v>2603</v>
      </c>
      <c r="N108" s="110" t="s">
        <v>2609</v>
      </c>
      <c r="O108" s="120" t="s">
        <v>2494</v>
      </c>
      <c r="P108" s="110" t="s">
        <v>2610</v>
      </c>
      <c r="Q108" s="133">
        <v>44243.575173611112</v>
      </c>
    </row>
    <row r="109" spans="1:17" ht="18" x14ac:dyDescent="0.25">
      <c r="A109" s="107" t="str">
        <f>VLOOKUP(E109,'LISTADO ATM'!$A$2:$C$898,3,0)</f>
        <v>SUR</v>
      </c>
      <c r="B109" s="101" t="s">
        <v>2647</v>
      </c>
      <c r="C109" s="95">
        <v>44243.458935185183</v>
      </c>
      <c r="D109" s="107" t="s">
        <v>2489</v>
      </c>
      <c r="E109" s="93">
        <v>582</v>
      </c>
      <c r="F109" s="84" t="e">
        <f>VLOOKUP(E109,VIP!$A$2:$O11387,2,0)</f>
        <v>#N/A</v>
      </c>
      <c r="G109" s="92" t="str">
        <f>VLOOKUP(E109,'LISTADO ATM'!$A$2:$B$897,2,0)</f>
        <v>ATM Estación Sabana Yegua</v>
      </c>
      <c r="H109" s="92" t="e">
        <f>VLOOKUP(E109,VIP!$A$2:$O16308,7,FALSE)</f>
        <v>#N/A</v>
      </c>
      <c r="I109" s="92" t="e">
        <f>VLOOKUP(E109,VIP!$A$2:$O8273,8,FALSE)</f>
        <v>#N/A</v>
      </c>
      <c r="J109" s="92" t="e">
        <f>VLOOKUP(E109,VIP!$A$2:$O8223,8,FALSE)</f>
        <v>#N/A</v>
      </c>
      <c r="K109" s="92" t="e">
        <f>VLOOKUP(E109,VIP!$A$2:$O11797,6,0)</f>
        <v>#N/A</v>
      </c>
      <c r="L109" s="97" t="s">
        <v>2435</v>
      </c>
      <c r="M109" s="110" t="s">
        <v>2603</v>
      </c>
      <c r="N109" s="110" t="s">
        <v>2609</v>
      </c>
      <c r="O109" s="120" t="s">
        <v>2494</v>
      </c>
      <c r="P109" s="110" t="s">
        <v>2610</v>
      </c>
      <c r="Q109" s="133">
        <v>44243.572395833333</v>
      </c>
    </row>
    <row r="110" spans="1:17" ht="18" x14ac:dyDescent="0.25">
      <c r="A110" s="107" t="str">
        <f>VLOOKUP(E110,'LISTADO ATM'!$A$2:$C$898,3,0)</f>
        <v>NORTE</v>
      </c>
      <c r="B110" s="101" t="s">
        <v>2639</v>
      </c>
      <c r="C110" s="95">
        <v>44243.459398148145</v>
      </c>
      <c r="D110" s="107" t="s">
        <v>2489</v>
      </c>
      <c r="E110" s="93">
        <v>283</v>
      </c>
      <c r="F110" s="84" t="str">
        <f>VLOOKUP(E110,VIP!$A$2:$O11390,2,0)</f>
        <v>DRBR283</v>
      </c>
      <c r="G110" s="92" t="str">
        <f>VLOOKUP(E110,'LISTADO ATM'!$A$2:$B$897,2,0)</f>
        <v xml:space="preserve">ATM Oficina Nibaje </v>
      </c>
      <c r="H110" s="92" t="str">
        <f>VLOOKUP(E110,VIP!$A$2:$O16311,7,FALSE)</f>
        <v>Si</v>
      </c>
      <c r="I110" s="92" t="str">
        <f>VLOOKUP(E110,VIP!$A$2:$O8276,8,FALSE)</f>
        <v>Si</v>
      </c>
      <c r="J110" s="92" t="str">
        <f>VLOOKUP(E110,VIP!$A$2:$O8226,8,FALSE)</f>
        <v>Si</v>
      </c>
      <c r="K110" s="92" t="str">
        <f>VLOOKUP(E110,VIP!$A$2:$O11800,6,0)</f>
        <v>NO</v>
      </c>
      <c r="L110" s="97" t="s">
        <v>2430</v>
      </c>
      <c r="M110" s="96" t="s">
        <v>2471</v>
      </c>
      <c r="N110" s="123" t="s">
        <v>2478</v>
      </c>
      <c r="O110" s="120" t="s">
        <v>2494</v>
      </c>
      <c r="P110" s="110"/>
      <c r="Q110" s="96" t="s">
        <v>2430</v>
      </c>
    </row>
    <row r="111" spans="1:17" ht="18" x14ac:dyDescent="0.25">
      <c r="A111" s="107" t="str">
        <f>VLOOKUP(E111,'LISTADO ATM'!$A$2:$C$898,3,0)</f>
        <v>DISTRITO NACIONAL</v>
      </c>
      <c r="B111" s="101" t="s">
        <v>2646</v>
      </c>
      <c r="C111" s="95">
        <v>44243.459756944445</v>
      </c>
      <c r="D111" s="107" t="s">
        <v>2489</v>
      </c>
      <c r="E111" s="93">
        <v>321</v>
      </c>
      <c r="F111" s="84" t="str">
        <f>VLOOKUP(E111,VIP!$A$2:$O11386,2,0)</f>
        <v>DRBR321</v>
      </c>
      <c r="G111" s="92" t="str">
        <f>VLOOKUP(E111,'LISTADO ATM'!$A$2:$B$897,2,0)</f>
        <v xml:space="preserve">ATM Oficina Jiménez Moya I </v>
      </c>
      <c r="H111" s="92" t="str">
        <f>VLOOKUP(E111,VIP!$A$2:$O16307,7,FALSE)</f>
        <v>Si</v>
      </c>
      <c r="I111" s="92" t="str">
        <f>VLOOKUP(E111,VIP!$A$2:$O8272,8,FALSE)</f>
        <v>Si</v>
      </c>
      <c r="J111" s="92" t="str">
        <f>VLOOKUP(E111,VIP!$A$2:$O8222,8,FALSE)</f>
        <v>Si</v>
      </c>
      <c r="K111" s="92" t="str">
        <f>VLOOKUP(E111,VIP!$A$2:$O11796,6,0)</f>
        <v>NO</v>
      </c>
      <c r="L111" s="97" t="s">
        <v>2643</v>
      </c>
      <c r="M111" s="110" t="s">
        <v>2603</v>
      </c>
      <c r="N111" s="110" t="s">
        <v>2609</v>
      </c>
      <c r="O111" s="120" t="s">
        <v>2494</v>
      </c>
      <c r="P111" s="110" t="s">
        <v>2610</v>
      </c>
      <c r="Q111" s="133">
        <v>44243.528645833336</v>
      </c>
    </row>
    <row r="112" spans="1:17" ht="18" x14ac:dyDescent="0.25">
      <c r="A112" s="107" t="str">
        <f>VLOOKUP(E112,'LISTADO ATM'!$A$2:$C$898,3,0)</f>
        <v>NORTE</v>
      </c>
      <c r="B112" s="101" t="s">
        <v>2638</v>
      </c>
      <c r="C112" s="95">
        <v>44243.460439814815</v>
      </c>
      <c r="D112" s="107" t="s">
        <v>2190</v>
      </c>
      <c r="E112" s="93">
        <v>105</v>
      </c>
      <c r="F112" s="84" t="str">
        <f>VLOOKUP(E112,VIP!$A$2:$O11389,2,0)</f>
        <v>DRBR105</v>
      </c>
      <c r="G112" s="92" t="str">
        <f>VLOOKUP(E112,'LISTADO ATM'!$A$2:$B$897,2,0)</f>
        <v xml:space="preserve">ATM Autobanco Estancia Nueva (Moca) </v>
      </c>
      <c r="H112" s="92" t="str">
        <f>VLOOKUP(E112,VIP!$A$2:$O16310,7,FALSE)</f>
        <v>Si</v>
      </c>
      <c r="I112" s="92" t="str">
        <f>VLOOKUP(E112,VIP!$A$2:$O8275,8,FALSE)</f>
        <v>Si</v>
      </c>
      <c r="J112" s="92" t="str">
        <f>VLOOKUP(E112,VIP!$A$2:$O8225,8,FALSE)</f>
        <v>Si</v>
      </c>
      <c r="K112" s="92" t="str">
        <f>VLOOKUP(E112,VIP!$A$2:$O11799,6,0)</f>
        <v>NO</v>
      </c>
      <c r="L112" s="97" t="s">
        <v>2643</v>
      </c>
      <c r="M112" s="110" t="s">
        <v>2603</v>
      </c>
      <c r="N112" s="123" t="s">
        <v>2478</v>
      </c>
      <c r="O112" s="120" t="s">
        <v>2503</v>
      </c>
      <c r="P112" s="110"/>
      <c r="Q112" s="133">
        <v>44243.589062500003</v>
      </c>
    </row>
    <row r="113" spans="1:17" ht="18" x14ac:dyDescent="0.25">
      <c r="A113" s="107" t="str">
        <f>VLOOKUP(E113,'LISTADO ATM'!$A$2:$C$898,3,0)</f>
        <v>DISTRITO NACIONAL</v>
      </c>
      <c r="B113" s="101" t="s">
        <v>2637</v>
      </c>
      <c r="C113" s="95">
        <v>44243.461053240739</v>
      </c>
      <c r="D113" s="107" t="s">
        <v>2474</v>
      </c>
      <c r="E113" s="93">
        <v>312</v>
      </c>
      <c r="F113" s="84" t="str">
        <f>VLOOKUP(E113,VIP!$A$2:$O11388,2,0)</f>
        <v>DRBR312</v>
      </c>
      <c r="G113" s="92" t="str">
        <f>VLOOKUP(E113,'LISTADO ATM'!$A$2:$B$897,2,0)</f>
        <v xml:space="preserve">ATM Oficina Tiradentes II (Naco) </v>
      </c>
      <c r="H113" s="92" t="str">
        <f>VLOOKUP(E113,VIP!$A$2:$O16309,7,FALSE)</f>
        <v>Si</v>
      </c>
      <c r="I113" s="92" t="str">
        <f>VLOOKUP(E113,VIP!$A$2:$O8274,8,FALSE)</f>
        <v>Si</v>
      </c>
      <c r="J113" s="92" t="str">
        <f>VLOOKUP(E113,VIP!$A$2:$O8224,8,FALSE)</f>
        <v>Si</v>
      </c>
      <c r="K113" s="92" t="str">
        <f>VLOOKUP(E113,VIP!$A$2:$O11798,6,0)</f>
        <v>NO</v>
      </c>
      <c r="L113" s="97" t="s">
        <v>2430</v>
      </c>
      <c r="M113" s="110" t="s">
        <v>2603</v>
      </c>
      <c r="N113" s="123" t="s">
        <v>2478</v>
      </c>
      <c r="O113" s="120" t="s">
        <v>2479</v>
      </c>
      <c r="P113" s="110"/>
      <c r="Q113" s="133">
        <v>44243.587673611109</v>
      </c>
    </row>
    <row r="114" spans="1:17" ht="18" x14ac:dyDescent="0.25">
      <c r="A114" s="107" t="str">
        <f>VLOOKUP(E114,'LISTADO ATM'!$A$2:$C$898,3,0)</f>
        <v>DISTRITO NACIONAL</v>
      </c>
      <c r="B114" s="101" t="s">
        <v>2636</v>
      </c>
      <c r="C114" s="95">
        <v>44243.467372685183</v>
      </c>
      <c r="D114" s="107" t="s">
        <v>2474</v>
      </c>
      <c r="E114" s="93">
        <v>449</v>
      </c>
      <c r="F114" s="84" t="str">
        <f>VLOOKUP(E114,VIP!$A$2:$O11387,2,0)</f>
        <v>DRBR449</v>
      </c>
      <c r="G114" s="92" t="str">
        <f>VLOOKUP(E114,'LISTADO ATM'!$A$2:$B$897,2,0)</f>
        <v>ATM Autobanco Lope de Vega II</v>
      </c>
      <c r="H114" s="92" t="str">
        <f>VLOOKUP(E114,VIP!$A$2:$O16308,7,FALSE)</f>
        <v>Si</v>
      </c>
      <c r="I114" s="92" t="str">
        <f>VLOOKUP(E114,VIP!$A$2:$O8273,8,FALSE)</f>
        <v>Si</v>
      </c>
      <c r="J114" s="92" t="str">
        <f>VLOOKUP(E114,VIP!$A$2:$O8223,8,FALSE)</f>
        <v>Si</v>
      </c>
      <c r="K114" s="92" t="str">
        <f>VLOOKUP(E114,VIP!$A$2:$O11797,6,0)</f>
        <v>NO</v>
      </c>
      <c r="L114" s="97" t="s">
        <v>2430</v>
      </c>
      <c r="M114" s="110" t="s">
        <v>2603</v>
      </c>
      <c r="N114" s="123" t="s">
        <v>2478</v>
      </c>
      <c r="O114" s="120" t="s">
        <v>2479</v>
      </c>
      <c r="P114" s="110"/>
      <c r="Q114" s="133">
        <v>44243.589756944442</v>
      </c>
    </row>
    <row r="115" spans="1:17" ht="18" x14ac:dyDescent="0.25">
      <c r="A115" s="107" t="str">
        <f>VLOOKUP(E115,'LISTADO ATM'!$A$2:$C$898,3,0)</f>
        <v>DISTRITO NACIONAL</v>
      </c>
      <c r="B115" s="101" t="s">
        <v>2635</v>
      </c>
      <c r="C115" s="95">
        <v>44243.470185185186</v>
      </c>
      <c r="D115" s="107" t="s">
        <v>2474</v>
      </c>
      <c r="E115" s="93">
        <v>486</v>
      </c>
      <c r="F115" s="84" t="str">
        <f>VLOOKUP(E115,VIP!$A$2:$O11386,2,0)</f>
        <v>DRBR486</v>
      </c>
      <c r="G115" s="92" t="str">
        <f>VLOOKUP(E115,'LISTADO ATM'!$A$2:$B$897,2,0)</f>
        <v xml:space="preserve">ATM Olé La Caleta </v>
      </c>
      <c r="H115" s="92" t="str">
        <f>VLOOKUP(E115,VIP!$A$2:$O16307,7,FALSE)</f>
        <v>Si</v>
      </c>
      <c r="I115" s="92" t="str">
        <f>VLOOKUP(E115,VIP!$A$2:$O8272,8,FALSE)</f>
        <v>Si</v>
      </c>
      <c r="J115" s="92" t="str">
        <f>VLOOKUP(E115,VIP!$A$2:$O8222,8,FALSE)</f>
        <v>Si</v>
      </c>
      <c r="K115" s="92" t="str">
        <f>VLOOKUP(E115,VIP!$A$2:$O11796,6,0)</f>
        <v>NO</v>
      </c>
      <c r="L115" s="97" t="s">
        <v>2430</v>
      </c>
      <c r="M115" s="110" t="s">
        <v>2603</v>
      </c>
      <c r="N115" s="123" t="s">
        <v>2478</v>
      </c>
      <c r="O115" s="120" t="s">
        <v>2479</v>
      </c>
      <c r="P115" s="110"/>
      <c r="Q115" s="133">
        <v>44243.588368055556</v>
      </c>
    </row>
    <row r="116" spans="1:17" ht="18" x14ac:dyDescent="0.25">
      <c r="A116" s="107" t="str">
        <f>VLOOKUP(E116,'LISTADO ATM'!$A$2:$C$898,3,0)</f>
        <v>NORTE</v>
      </c>
      <c r="B116" s="101" t="s">
        <v>2634</v>
      </c>
      <c r="C116" s="95">
        <v>44243.472407407404</v>
      </c>
      <c r="D116" s="107" t="s">
        <v>2500</v>
      </c>
      <c r="E116" s="93">
        <v>532</v>
      </c>
      <c r="F116" s="84" t="str">
        <f>VLOOKUP(E116,VIP!$A$2:$O11385,2,0)</f>
        <v>DRBR532</v>
      </c>
      <c r="G116" s="92" t="str">
        <f>VLOOKUP(E116,'LISTADO ATM'!$A$2:$B$897,2,0)</f>
        <v xml:space="preserve">ATM UNP Guanábano (Moca) </v>
      </c>
      <c r="H116" s="92" t="str">
        <f>VLOOKUP(E116,VIP!$A$2:$O16306,7,FALSE)</f>
        <v>Si</v>
      </c>
      <c r="I116" s="92" t="str">
        <f>VLOOKUP(E116,VIP!$A$2:$O8271,8,FALSE)</f>
        <v>Si</v>
      </c>
      <c r="J116" s="92" t="str">
        <f>VLOOKUP(E116,VIP!$A$2:$O8221,8,FALSE)</f>
        <v>Si</v>
      </c>
      <c r="K116" s="92" t="str">
        <f>VLOOKUP(E116,VIP!$A$2:$O11795,6,0)</f>
        <v>NO</v>
      </c>
      <c r="L116" s="97" t="s">
        <v>2430</v>
      </c>
      <c r="M116" s="110" t="s">
        <v>2603</v>
      </c>
      <c r="N116" s="123" t="s">
        <v>2478</v>
      </c>
      <c r="O116" s="120" t="s">
        <v>2499</v>
      </c>
      <c r="P116" s="110"/>
      <c r="Q116" s="133">
        <v>44243.544618055559</v>
      </c>
    </row>
    <row r="117" spans="1:17" ht="18" x14ac:dyDescent="0.25">
      <c r="A117" s="107" t="str">
        <f>VLOOKUP(E117,'LISTADO ATM'!$A$2:$C$898,3,0)</f>
        <v>DISTRITO NACIONAL</v>
      </c>
      <c r="B117" s="101" t="s">
        <v>2633</v>
      </c>
      <c r="C117" s="95">
        <v>44243.47283564815</v>
      </c>
      <c r="D117" s="107" t="s">
        <v>2189</v>
      </c>
      <c r="E117" s="93">
        <v>622</v>
      </c>
      <c r="F117" s="84" t="str">
        <f>VLOOKUP(E117,VIP!$A$2:$O11384,2,0)</f>
        <v>DRBR622</v>
      </c>
      <c r="G117" s="92" t="str">
        <f>VLOOKUP(E117,'LISTADO ATM'!$A$2:$B$897,2,0)</f>
        <v xml:space="preserve">ATM Ayuntamiento D.N. </v>
      </c>
      <c r="H117" s="92" t="str">
        <f>VLOOKUP(E117,VIP!$A$2:$O16305,7,FALSE)</f>
        <v>Si</v>
      </c>
      <c r="I117" s="92" t="str">
        <f>VLOOKUP(E117,VIP!$A$2:$O8270,8,FALSE)</f>
        <v>Si</v>
      </c>
      <c r="J117" s="92" t="str">
        <f>VLOOKUP(E117,VIP!$A$2:$O8220,8,FALSE)</f>
        <v>Si</v>
      </c>
      <c r="K117" s="92" t="str">
        <f>VLOOKUP(E117,VIP!$A$2:$O11794,6,0)</f>
        <v>NO</v>
      </c>
      <c r="L117" s="97" t="s">
        <v>2462</v>
      </c>
      <c r="M117" s="96" t="s">
        <v>2471</v>
      </c>
      <c r="N117" s="123" t="s">
        <v>2478</v>
      </c>
      <c r="O117" s="120" t="s">
        <v>2480</v>
      </c>
      <c r="P117" s="110"/>
      <c r="Q117" s="96" t="s">
        <v>2462</v>
      </c>
    </row>
    <row r="118" spans="1:17" ht="18" x14ac:dyDescent="0.25">
      <c r="A118" s="107" t="str">
        <f>VLOOKUP(E118,'LISTADO ATM'!$A$2:$C$898,3,0)</f>
        <v>NORTE</v>
      </c>
      <c r="B118" s="101" t="s">
        <v>2632</v>
      </c>
      <c r="C118" s="95">
        <v>44243.474976851852</v>
      </c>
      <c r="D118" s="107" t="s">
        <v>2500</v>
      </c>
      <c r="E118" s="93">
        <v>604</v>
      </c>
      <c r="F118" s="84" t="str">
        <f>VLOOKUP(E118,VIP!$A$2:$O11383,2,0)</f>
        <v>DRBR401</v>
      </c>
      <c r="G118" s="92" t="str">
        <f>VLOOKUP(E118,'LISTADO ATM'!$A$2:$B$897,2,0)</f>
        <v xml:space="preserve">ATM Oficina Estancia Nueva (Moca) </v>
      </c>
      <c r="H118" s="92" t="str">
        <f>VLOOKUP(E118,VIP!$A$2:$O16304,7,FALSE)</f>
        <v>Si</v>
      </c>
      <c r="I118" s="92" t="str">
        <f>VLOOKUP(E118,VIP!$A$2:$O8269,8,FALSE)</f>
        <v>Si</v>
      </c>
      <c r="J118" s="92" t="str">
        <f>VLOOKUP(E118,VIP!$A$2:$O8219,8,FALSE)</f>
        <v>Si</v>
      </c>
      <c r="K118" s="92" t="str">
        <f>VLOOKUP(E118,VIP!$A$2:$O11793,6,0)</f>
        <v>NO</v>
      </c>
      <c r="L118" s="97" t="s">
        <v>2430</v>
      </c>
      <c r="M118" s="110" t="s">
        <v>2603</v>
      </c>
      <c r="N118" s="123" t="s">
        <v>2478</v>
      </c>
      <c r="O118" s="120" t="s">
        <v>2499</v>
      </c>
      <c r="P118" s="110"/>
      <c r="Q118" s="133">
        <v>44243.589756944442</v>
      </c>
    </row>
    <row r="119" spans="1:17" ht="18" x14ac:dyDescent="0.25">
      <c r="A119" s="107" t="str">
        <f>VLOOKUP(E119,'LISTADO ATM'!$A$2:$C$898,3,0)</f>
        <v>DISTRITO NACIONAL</v>
      </c>
      <c r="B119" s="101" t="s">
        <v>2631</v>
      </c>
      <c r="C119" s="95">
        <v>44243.475914351853</v>
      </c>
      <c r="D119" s="107" t="s">
        <v>2489</v>
      </c>
      <c r="E119" s="93">
        <v>755</v>
      </c>
      <c r="F119" s="84" t="str">
        <f>VLOOKUP(E119,VIP!$A$2:$O11382,2,0)</f>
        <v>DRBR755</v>
      </c>
      <c r="G119" s="92" t="str">
        <f>VLOOKUP(E119,'LISTADO ATM'!$A$2:$B$897,2,0)</f>
        <v xml:space="preserve">ATM Oficina Galería del Este (Plaza) </v>
      </c>
      <c r="H119" s="92" t="str">
        <f>VLOOKUP(E119,VIP!$A$2:$O16303,7,FALSE)</f>
        <v>Si</v>
      </c>
      <c r="I119" s="92" t="str">
        <f>VLOOKUP(E119,VIP!$A$2:$O8268,8,FALSE)</f>
        <v>Si</v>
      </c>
      <c r="J119" s="92" t="str">
        <f>VLOOKUP(E119,VIP!$A$2:$O8218,8,FALSE)</f>
        <v>Si</v>
      </c>
      <c r="K119" s="92" t="str">
        <f>VLOOKUP(E119,VIP!$A$2:$O11792,6,0)</f>
        <v>NO</v>
      </c>
      <c r="L119" s="97" t="s">
        <v>2464</v>
      </c>
      <c r="M119" s="96" t="s">
        <v>2471</v>
      </c>
      <c r="N119" s="123" t="s">
        <v>2478</v>
      </c>
      <c r="O119" s="120" t="s">
        <v>2494</v>
      </c>
      <c r="P119" s="110"/>
      <c r="Q119" s="96" t="s">
        <v>2464</v>
      </c>
    </row>
    <row r="120" spans="1:17" ht="18" x14ac:dyDescent="0.25">
      <c r="A120" s="107" t="str">
        <f>VLOOKUP(E120,'LISTADO ATM'!$A$2:$C$898,3,0)</f>
        <v>SUR</v>
      </c>
      <c r="B120" s="101" t="s">
        <v>2630</v>
      </c>
      <c r="C120" s="95">
        <v>44243.476550925923</v>
      </c>
      <c r="D120" s="107" t="s">
        <v>2189</v>
      </c>
      <c r="E120" s="93">
        <v>766</v>
      </c>
      <c r="F120" s="84" t="str">
        <f>VLOOKUP(E120,VIP!$A$2:$O11381,2,0)</f>
        <v>DRBR440</v>
      </c>
      <c r="G120" s="92" t="str">
        <f>VLOOKUP(E120,'LISTADO ATM'!$A$2:$B$897,2,0)</f>
        <v xml:space="preserve">ATM Oficina Azua II </v>
      </c>
      <c r="H120" s="92" t="str">
        <f>VLOOKUP(E120,VIP!$A$2:$O16302,7,FALSE)</f>
        <v>Si</v>
      </c>
      <c r="I120" s="92" t="str">
        <f>VLOOKUP(E120,VIP!$A$2:$O8267,8,FALSE)</f>
        <v>Si</v>
      </c>
      <c r="J120" s="92" t="str">
        <f>VLOOKUP(E120,VIP!$A$2:$O8217,8,FALSE)</f>
        <v>Si</v>
      </c>
      <c r="K120" s="92" t="str">
        <f>VLOOKUP(E120,VIP!$A$2:$O11791,6,0)</f>
        <v>SI</v>
      </c>
      <c r="L120" s="97" t="s">
        <v>2228</v>
      </c>
      <c r="M120" s="96" t="s">
        <v>2471</v>
      </c>
      <c r="N120" s="123" t="s">
        <v>2478</v>
      </c>
      <c r="O120" s="120" t="s">
        <v>2480</v>
      </c>
      <c r="P120" s="110"/>
      <c r="Q120" s="96" t="s">
        <v>2228</v>
      </c>
    </row>
    <row r="121" spans="1:17" ht="18" x14ac:dyDescent="0.25">
      <c r="A121" s="107" t="str">
        <f>VLOOKUP(E121,'LISTADO ATM'!$A$2:$C$898,3,0)</f>
        <v>ESTE</v>
      </c>
      <c r="B121" s="101" t="s">
        <v>2645</v>
      </c>
      <c r="C121" s="95">
        <v>44243.477789351855</v>
      </c>
      <c r="D121" s="107" t="s">
        <v>2489</v>
      </c>
      <c r="E121" s="93">
        <v>631</v>
      </c>
      <c r="F121" s="84" t="str">
        <f>VLOOKUP(E121,VIP!$A$2:$O11385,2,0)</f>
        <v>DRBR417</v>
      </c>
      <c r="G121" s="92" t="str">
        <f>VLOOKUP(E121,'LISTADO ATM'!$A$2:$B$897,2,0)</f>
        <v xml:space="preserve">ATM ASOCODEQUI (San Pedro) </v>
      </c>
      <c r="H121" s="92" t="str">
        <f>VLOOKUP(E121,VIP!$A$2:$O16306,7,FALSE)</f>
        <v>Si</v>
      </c>
      <c r="I121" s="92" t="str">
        <f>VLOOKUP(E121,VIP!$A$2:$O8271,8,FALSE)</f>
        <v>Si</v>
      </c>
      <c r="J121" s="92" t="str">
        <f>VLOOKUP(E121,VIP!$A$2:$O8221,8,FALSE)</f>
        <v>Si</v>
      </c>
      <c r="K121" s="92" t="str">
        <f>VLOOKUP(E121,VIP!$A$2:$O11795,6,0)</f>
        <v>NO</v>
      </c>
      <c r="L121" s="97" t="s">
        <v>2483</v>
      </c>
      <c r="M121" s="110" t="s">
        <v>2603</v>
      </c>
      <c r="N121" s="110" t="s">
        <v>2609</v>
      </c>
      <c r="O121" s="120" t="s">
        <v>2494</v>
      </c>
      <c r="P121" s="110" t="s">
        <v>2611</v>
      </c>
      <c r="Q121" s="133">
        <v>44243.56753472222</v>
      </c>
    </row>
    <row r="122" spans="1:17" ht="18" x14ac:dyDescent="0.25">
      <c r="A122" s="107" t="str">
        <f>VLOOKUP(E122,'LISTADO ATM'!$A$2:$C$898,3,0)</f>
        <v>DISTRITO NACIONAL</v>
      </c>
      <c r="B122" s="101" t="s">
        <v>2629</v>
      </c>
      <c r="C122" s="95">
        <v>44243.478518518517</v>
      </c>
      <c r="D122" s="107" t="s">
        <v>2189</v>
      </c>
      <c r="E122" s="93">
        <v>686</v>
      </c>
      <c r="F122" s="84" t="str">
        <f>VLOOKUP(E122,VIP!$A$2:$O11380,2,0)</f>
        <v>DRBR686</v>
      </c>
      <c r="G122" s="92" t="str">
        <f>VLOOKUP(E122,'LISTADO ATM'!$A$2:$B$897,2,0)</f>
        <v>ATM Autoservicio Oficina Máximo Gómez</v>
      </c>
      <c r="H122" s="92" t="str">
        <f>VLOOKUP(E122,VIP!$A$2:$O16301,7,FALSE)</f>
        <v>Si</v>
      </c>
      <c r="I122" s="92" t="str">
        <f>VLOOKUP(E122,VIP!$A$2:$O8266,8,FALSE)</f>
        <v>Si</v>
      </c>
      <c r="J122" s="92" t="str">
        <f>VLOOKUP(E122,VIP!$A$2:$O8216,8,FALSE)</f>
        <v>Si</v>
      </c>
      <c r="K122" s="92" t="str">
        <f>VLOOKUP(E122,VIP!$A$2:$O11790,6,0)</f>
        <v>NO</v>
      </c>
      <c r="L122" s="97" t="s">
        <v>2498</v>
      </c>
      <c r="M122" s="96" t="s">
        <v>2471</v>
      </c>
      <c r="N122" s="123" t="s">
        <v>2478</v>
      </c>
      <c r="O122" s="120" t="s">
        <v>2480</v>
      </c>
      <c r="P122" s="110"/>
      <c r="Q122" s="96" t="s">
        <v>2498</v>
      </c>
    </row>
    <row r="123" spans="1:17" ht="18" x14ac:dyDescent="0.25">
      <c r="A123" s="107" t="str">
        <f>VLOOKUP(E123,'LISTADO ATM'!$A$2:$C$898,3,0)</f>
        <v>NORTE</v>
      </c>
      <c r="B123" s="101" t="s">
        <v>2628</v>
      </c>
      <c r="C123" s="95">
        <v>44243.479143518518</v>
      </c>
      <c r="D123" s="107" t="s">
        <v>2190</v>
      </c>
      <c r="E123" s="93">
        <v>518</v>
      </c>
      <c r="F123" s="84" t="str">
        <f>VLOOKUP(E123,VIP!$A$2:$O11379,2,0)</f>
        <v>DRBR518</v>
      </c>
      <c r="G123" s="92" t="str">
        <f>VLOOKUP(E123,'LISTADO ATM'!$A$2:$B$897,2,0)</f>
        <v xml:space="preserve">ATM Autobanco Los Alamos </v>
      </c>
      <c r="H123" s="92" t="str">
        <f>VLOOKUP(E123,VIP!$A$2:$O16300,7,FALSE)</f>
        <v>Si</v>
      </c>
      <c r="I123" s="92" t="str">
        <f>VLOOKUP(E123,VIP!$A$2:$O8265,8,FALSE)</f>
        <v>Si</v>
      </c>
      <c r="J123" s="92" t="str">
        <f>VLOOKUP(E123,VIP!$A$2:$O8215,8,FALSE)</f>
        <v>Si</v>
      </c>
      <c r="K123" s="92" t="str">
        <f>VLOOKUP(E123,VIP!$A$2:$O11789,6,0)</f>
        <v>NO</v>
      </c>
      <c r="L123" s="97" t="s">
        <v>2228</v>
      </c>
      <c r="M123" s="110" t="s">
        <v>2603</v>
      </c>
      <c r="N123" s="123" t="s">
        <v>2478</v>
      </c>
      <c r="O123" s="120" t="s">
        <v>2644</v>
      </c>
      <c r="P123" s="110"/>
      <c r="Q123" s="133">
        <v>44243.533506944441</v>
      </c>
    </row>
    <row r="124" spans="1:17" ht="18" x14ac:dyDescent="0.25">
      <c r="A124" s="107" t="str">
        <f>VLOOKUP(E124,'LISTADO ATM'!$A$2:$C$898,3,0)</f>
        <v>SUR</v>
      </c>
      <c r="B124" s="101" t="s">
        <v>2627</v>
      </c>
      <c r="C124" s="95">
        <v>44243.481319444443</v>
      </c>
      <c r="D124" s="107" t="s">
        <v>2189</v>
      </c>
      <c r="E124" s="93">
        <v>765</v>
      </c>
      <c r="F124" s="84" t="str">
        <f>VLOOKUP(E124,VIP!$A$2:$O11378,2,0)</f>
        <v>DRBR191</v>
      </c>
      <c r="G124" s="92" t="str">
        <f>VLOOKUP(E124,'LISTADO ATM'!$A$2:$B$897,2,0)</f>
        <v xml:space="preserve">ATM Oficina Azua I </v>
      </c>
      <c r="H124" s="92" t="str">
        <f>VLOOKUP(E124,VIP!$A$2:$O16299,7,FALSE)</f>
        <v>Si</v>
      </c>
      <c r="I124" s="92" t="str">
        <f>VLOOKUP(E124,VIP!$A$2:$O8264,8,FALSE)</f>
        <v>Si</v>
      </c>
      <c r="J124" s="92" t="str">
        <f>VLOOKUP(E124,VIP!$A$2:$O8214,8,FALSE)</f>
        <v>Si</v>
      </c>
      <c r="K124" s="92" t="str">
        <f>VLOOKUP(E124,VIP!$A$2:$O11788,6,0)</f>
        <v>NO</v>
      </c>
      <c r="L124" s="97" t="s">
        <v>2642</v>
      </c>
      <c r="M124" s="110" t="s">
        <v>2603</v>
      </c>
      <c r="N124" s="123" t="s">
        <v>2478</v>
      </c>
      <c r="O124" s="120" t="s">
        <v>2480</v>
      </c>
      <c r="P124" s="110"/>
      <c r="Q124" s="133">
        <v>44243.537673611114</v>
      </c>
    </row>
    <row r="125" spans="1:17" ht="18" x14ac:dyDescent="0.25">
      <c r="A125" s="107" t="str">
        <f>VLOOKUP(E125,'LISTADO ATM'!$A$2:$C$898,3,0)</f>
        <v>ESTE</v>
      </c>
      <c r="B125" s="101" t="s">
        <v>2626</v>
      </c>
      <c r="C125" s="95">
        <v>44243.483090277776</v>
      </c>
      <c r="D125" s="107" t="s">
        <v>2189</v>
      </c>
      <c r="E125" s="93">
        <v>213</v>
      </c>
      <c r="F125" s="84" t="str">
        <f>VLOOKUP(E125,VIP!$A$2:$O11377,2,0)</f>
        <v>DRBR213</v>
      </c>
      <c r="G125" s="92" t="str">
        <f>VLOOKUP(E125,'LISTADO ATM'!$A$2:$B$897,2,0)</f>
        <v xml:space="preserve">ATM Almacenes Iberia (La Romana) </v>
      </c>
      <c r="H125" s="92" t="str">
        <f>VLOOKUP(E125,VIP!$A$2:$O16298,7,FALSE)</f>
        <v>Si</v>
      </c>
      <c r="I125" s="92" t="str">
        <f>VLOOKUP(E125,VIP!$A$2:$O8263,8,FALSE)</f>
        <v>Si</v>
      </c>
      <c r="J125" s="92" t="str">
        <f>VLOOKUP(E125,VIP!$A$2:$O8213,8,FALSE)</f>
        <v>Si</v>
      </c>
      <c r="K125" s="92" t="str">
        <f>VLOOKUP(E125,VIP!$A$2:$O11787,6,0)</f>
        <v>NO</v>
      </c>
      <c r="L125" s="97" t="s">
        <v>2228</v>
      </c>
      <c r="M125" s="110" t="s">
        <v>2603</v>
      </c>
      <c r="N125" s="123" t="s">
        <v>2478</v>
      </c>
      <c r="O125" s="120" t="s">
        <v>2480</v>
      </c>
      <c r="P125" s="110"/>
      <c r="Q125" s="133">
        <v>44243.518923611111</v>
      </c>
    </row>
    <row r="126" spans="1:17" ht="18" x14ac:dyDescent="0.25">
      <c r="A126" s="107" t="str">
        <f>VLOOKUP(E126,'LISTADO ATM'!$A$2:$C$898,3,0)</f>
        <v>NORTE</v>
      </c>
      <c r="B126" s="101" t="s">
        <v>2625</v>
      </c>
      <c r="C126" s="95">
        <v>44243.483877314815</v>
      </c>
      <c r="D126" s="107" t="s">
        <v>2190</v>
      </c>
      <c r="E126" s="93">
        <v>926</v>
      </c>
      <c r="F126" s="84" t="str">
        <f>VLOOKUP(E126,VIP!$A$2:$O11376,2,0)</f>
        <v>DRBR926</v>
      </c>
      <c r="G126" s="92" t="str">
        <f>VLOOKUP(E126,'LISTADO ATM'!$A$2:$B$897,2,0)</f>
        <v>ATM S/M Juan Cepin</v>
      </c>
      <c r="H126" s="92" t="str">
        <f>VLOOKUP(E126,VIP!$A$2:$O16297,7,FALSE)</f>
        <v>N/A</v>
      </c>
      <c r="I126" s="92" t="str">
        <f>VLOOKUP(E126,VIP!$A$2:$O8262,8,FALSE)</f>
        <v>N/A</v>
      </c>
      <c r="J126" s="92" t="str">
        <f>VLOOKUP(E126,VIP!$A$2:$O8212,8,FALSE)</f>
        <v>N/A</v>
      </c>
      <c r="K126" s="92" t="str">
        <f>VLOOKUP(E126,VIP!$A$2:$O11786,6,0)</f>
        <v>N/A</v>
      </c>
      <c r="L126" s="97" t="s">
        <v>2228</v>
      </c>
      <c r="M126" s="110" t="s">
        <v>2603</v>
      </c>
      <c r="N126" s="123" t="s">
        <v>2478</v>
      </c>
      <c r="O126" s="120" t="s">
        <v>2503</v>
      </c>
      <c r="P126" s="110"/>
      <c r="Q126" s="133">
        <v>44243.60434027778</v>
      </c>
    </row>
    <row r="127" spans="1:17" ht="18" x14ac:dyDescent="0.25">
      <c r="A127" s="107" t="str">
        <f>VLOOKUP(E127,'LISTADO ATM'!$A$2:$C$898,3,0)</f>
        <v>NORTE</v>
      </c>
      <c r="B127" s="101" t="s">
        <v>2624</v>
      </c>
      <c r="C127" s="95">
        <v>44243.483981481484</v>
      </c>
      <c r="D127" s="107" t="s">
        <v>2500</v>
      </c>
      <c r="E127" s="93">
        <v>716</v>
      </c>
      <c r="F127" s="84" t="str">
        <f>VLOOKUP(E127,VIP!$A$2:$O11375,2,0)</f>
        <v>DRBR340</v>
      </c>
      <c r="G127" s="92" t="str">
        <f>VLOOKUP(E127,'LISTADO ATM'!$A$2:$B$897,2,0)</f>
        <v xml:space="preserve">ATM Oficina Zona Franca (Santiago) </v>
      </c>
      <c r="H127" s="92" t="str">
        <f>VLOOKUP(E127,VIP!$A$2:$O16296,7,FALSE)</f>
        <v>Si</v>
      </c>
      <c r="I127" s="92" t="str">
        <f>VLOOKUP(E127,VIP!$A$2:$O8261,8,FALSE)</f>
        <v>Si</v>
      </c>
      <c r="J127" s="92" t="str">
        <f>VLOOKUP(E127,VIP!$A$2:$O8211,8,FALSE)</f>
        <v>Si</v>
      </c>
      <c r="K127" s="92" t="str">
        <f>VLOOKUP(E127,VIP!$A$2:$O11785,6,0)</f>
        <v>SI</v>
      </c>
      <c r="L127" s="97" t="s">
        <v>2430</v>
      </c>
      <c r="M127" s="96" t="s">
        <v>2471</v>
      </c>
      <c r="N127" s="123" t="s">
        <v>2478</v>
      </c>
      <c r="O127" s="120" t="s">
        <v>2499</v>
      </c>
      <c r="P127" s="110"/>
      <c r="Q127" s="96" t="s">
        <v>2430</v>
      </c>
    </row>
    <row r="128" spans="1:17" ht="18" x14ac:dyDescent="0.25">
      <c r="A128" s="107" t="str">
        <f>VLOOKUP(E128,'LISTADO ATM'!$A$2:$C$898,3,0)</f>
        <v>NORTE</v>
      </c>
      <c r="B128" s="101" t="s">
        <v>2623</v>
      </c>
      <c r="C128" s="95">
        <v>44243.484988425924</v>
      </c>
      <c r="D128" s="107" t="s">
        <v>2190</v>
      </c>
      <c r="E128" s="93">
        <v>282</v>
      </c>
      <c r="F128" s="84" t="str">
        <f>VLOOKUP(E128,VIP!$A$2:$O11374,2,0)</f>
        <v>DRBR282</v>
      </c>
      <c r="G128" s="92" t="str">
        <f>VLOOKUP(E128,'LISTADO ATM'!$A$2:$B$897,2,0)</f>
        <v xml:space="preserve">ATM Autobanco Nibaje </v>
      </c>
      <c r="H128" s="92" t="str">
        <f>VLOOKUP(E128,VIP!$A$2:$O16295,7,FALSE)</f>
        <v>Si</v>
      </c>
      <c r="I128" s="92" t="str">
        <f>VLOOKUP(E128,VIP!$A$2:$O8260,8,FALSE)</f>
        <v>Si</v>
      </c>
      <c r="J128" s="92" t="str">
        <f>VLOOKUP(E128,VIP!$A$2:$O8210,8,FALSE)</f>
        <v>Si</v>
      </c>
      <c r="K128" s="92" t="str">
        <f>VLOOKUP(E128,VIP!$A$2:$O11784,6,0)</f>
        <v>NO</v>
      </c>
      <c r="L128" s="97" t="s">
        <v>2228</v>
      </c>
      <c r="M128" s="110" t="s">
        <v>2603</v>
      </c>
      <c r="N128" s="123" t="s">
        <v>2478</v>
      </c>
      <c r="O128" s="120" t="s">
        <v>2503</v>
      </c>
      <c r="P128" s="110"/>
      <c r="Q128" s="133">
        <v>44243.616840277777</v>
      </c>
    </row>
    <row r="129" spans="1:17" ht="18" x14ac:dyDescent="0.25">
      <c r="A129" s="107" t="str">
        <f>VLOOKUP(E129,'LISTADO ATM'!$A$2:$C$898,3,0)</f>
        <v>DISTRITO NACIONAL</v>
      </c>
      <c r="B129" s="101" t="s">
        <v>2622</v>
      </c>
      <c r="C129" s="95">
        <v>44243.485717592594</v>
      </c>
      <c r="D129" s="107" t="s">
        <v>2189</v>
      </c>
      <c r="E129" s="93">
        <v>865</v>
      </c>
      <c r="F129" s="84" t="str">
        <f>VLOOKUP(E129,VIP!$A$2:$O11373,2,0)</f>
        <v>DRBR865</v>
      </c>
      <c r="G129" s="92" t="str">
        <f>VLOOKUP(E129,'LISTADO ATM'!$A$2:$B$897,2,0)</f>
        <v xml:space="preserve">ATM Club Naco </v>
      </c>
      <c r="H129" s="92" t="str">
        <f>VLOOKUP(E129,VIP!$A$2:$O16294,7,FALSE)</f>
        <v>Si</v>
      </c>
      <c r="I129" s="92" t="str">
        <f>VLOOKUP(E129,VIP!$A$2:$O8259,8,FALSE)</f>
        <v>Si</v>
      </c>
      <c r="J129" s="92" t="str">
        <f>VLOOKUP(E129,VIP!$A$2:$O8209,8,FALSE)</f>
        <v>Si</v>
      </c>
      <c r="K129" s="92" t="str">
        <f>VLOOKUP(E129,VIP!$A$2:$O11783,6,0)</f>
        <v>NO</v>
      </c>
      <c r="L129" s="97" t="s">
        <v>2228</v>
      </c>
      <c r="M129" s="96" t="s">
        <v>2471</v>
      </c>
      <c r="N129" s="123" t="s">
        <v>2478</v>
      </c>
      <c r="O129" s="120" t="s">
        <v>2480</v>
      </c>
      <c r="P129" s="110"/>
      <c r="Q129" s="96" t="s">
        <v>2228</v>
      </c>
    </row>
    <row r="130" spans="1:17" ht="18" x14ac:dyDescent="0.25">
      <c r="A130" s="107" t="str">
        <f>VLOOKUP(E130,'LISTADO ATM'!$A$2:$C$898,3,0)</f>
        <v>DISTRITO NACIONAL</v>
      </c>
      <c r="B130" s="101" t="s">
        <v>2621</v>
      </c>
      <c r="C130" s="95">
        <v>44243.486064814817</v>
      </c>
      <c r="D130" s="107" t="s">
        <v>2189</v>
      </c>
      <c r="E130" s="93">
        <v>812</v>
      </c>
      <c r="F130" s="84" t="str">
        <f>VLOOKUP(E130,VIP!$A$2:$O11372,2,0)</f>
        <v>DRBR812</v>
      </c>
      <c r="G130" s="92" t="str">
        <f>VLOOKUP(E130,'LISTADO ATM'!$A$2:$B$897,2,0)</f>
        <v xml:space="preserve">ATM Canasta del Pueblo </v>
      </c>
      <c r="H130" s="92" t="str">
        <f>VLOOKUP(E130,VIP!$A$2:$O16293,7,FALSE)</f>
        <v>Si</v>
      </c>
      <c r="I130" s="92" t="str">
        <f>VLOOKUP(E130,VIP!$A$2:$O8258,8,FALSE)</f>
        <v>Si</v>
      </c>
      <c r="J130" s="92" t="str">
        <f>VLOOKUP(E130,VIP!$A$2:$O8208,8,FALSE)</f>
        <v>Si</v>
      </c>
      <c r="K130" s="92" t="str">
        <f>VLOOKUP(E130,VIP!$A$2:$O11782,6,0)</f>
        <v>NO</v>
      </c>
      <c r="L130" s="97" t="s">
        <v>2228</v>
      </c>
      <c r="M130" s="110" t="s">
        <v>2603</v>
      </c>
      <c r="N130" s="123" t="s">
        <v>2478</v>
      </c>
      <c r="O130" s="120" t="s">
        <v>2480</v>
      </c>
      <c r="P130" s="110"/>
      <c r="Q130" s="133">
        <v>44243.533506944441</v>
      </c>
    </row>
    <row r="131" spans="1:17" ht="18" x14ac:dyDescent="0.25">
      <c r="A131" s="107" t="str">
        <f>VLOOKUP(E131,'LISTADO ATM'!$A$2:$C$898,3,0)</f>
        <v>NORTE</v>
      </c>
      <c r="B131" s="101" t="s">
        <v>2620</v>
      </c>
      <c r="C131" s="95">
        <v>44243.488020833334</v>
      </c>
      <c r="D131" s="107" t="s">
        <v>2500</v>
      </c>
      <c r="E131" s="93">
        <v>720</v>
      </c>
      <c r="F131" s="84" t="str">
        <f>VLOOKUP(E131,VIP!$A$2:$O11371,2,0)</f>
        <v>DRBR12E</v>
      </c>
      <c r="G131" s="92" t="str">
        <f>VLOOKUP(E131,'LISTADO ATM'!$A$2:$B$897,2,0)</f>
        <v xml:space="preserve">ATM OMSA (Santiago) </v>
      </c>
      <c r="H131" s="92" t="str">
        <f>VLOOKUP(E131,VIP!$A$2:$O16292,7,FALSE)</f>
        <v>Si</v>
      </c>
      <c r="I131" s="92" t="str">
        <f>VLOOKUP(E131,VIP!$A$2:$O8257,8,FALSE)</f>
        <v>Si</v>
      </c>
      <c r="J131" s="92" t="str">
        <f>VLOOKUP(E131,VIP!$A$2:$O8207,8,FALSE)</f>
        <v>Si</v>
      </c>
      <c r="K131" s="92" t="str">
        <f>VLOOKUP(E131,VIP!$A$2:$O11781,6,0)</f>
        <v>NO</v>
      </c>
      <c r="L131" s="97" t="s">
        <v>2430</v>
      </c>
      <c r="M131" s="110" t="s">
        <v>2603</v>
      </c>
      <c r="N131" s="123" t="s">
        <v>2478</v>
      </c>
      <c r="O131" s="120" t="s">
        <v>2499</v>
      </c>
      <c r="P131" s="110"/>
      <c r="Q131" s="133">
        <v>44243.591145833336</v>
      </c>
    </row>
    <row r="132" spans="1:17" ht="18" x14ac:dyDescent="0.25">
      <c r="A132" s="107" t="str">
        <f>VLOOKUP(E132,'LISTADO ATM'!$A$2:$C$898,3,0)</f>
        <v>DISTRITO NACIONAL</v>
      </c>
      <c r="B132" s="101" t="s">
        <v>2619</v>
      </c>
      <c r="C132" s="95">
        <v>44243.495659722219</v>
      </c>
      <c r="D132" s="107" t="s">
        <v>2189</v>
      </c>
      <c r="E132" s="93">
        <v>722</v>
      </c>
      <c r="F132" s="84" t="str">
        <f>VLOOKUP(E132,VIP!$A$2:$O11370,2,0)</f>
        <v>DRBR393</v>
      </c>
      <c r="G132" s="92" t="str">
        <f>VLOOKUP(E132,'LISTADO ATM'!$A$2:$B$897,2,0)</f>
        <v xml:space="preserve">ATM Oficina Charles de Gaulle III </v>
      </c>
      <c r="H132" s="92" t="str">
        <f>VLOOKUP(E132,VIP!$A$2:$O16291,7,FALSE)</f>
        <v>Si</v>
      </c>
      <c r="I132" s="92" t="str">
        <f>VLOOKUP(E132,VIP!$A$2:$O8256,8,FALSE)</f>
        <v>Si</v>
      </c>
      <c r="J132" s="92" t="str">
        <f>VLOOKUP(E132,VIP!$A$2:$O8206,8,FALSE)</f>
        <v>Si</v>
      </c>
      <c r="K132" s="92" t="str">
        <f>VLOOKUP(E132,VIP!$A$2:$O11780,6,0)</f>
        <v>SI</v>
      </c>
      <c r="L132" s="97" t="s">
        <v>2228</v>
      </c>
      <c r="M132" s="110" t="s">
        <v>2603</v>
      </c>
      <c r="N132" s="123" t="s">
        <v>2478</v>
      </c>
      <c r="O132" s="120" t="s">
        <v>2480</v>
      </c>
      <c r="P132" s="110"/>
      <c r="Q132" s="133">
        <v>44243.776388888888</v>
      </c>
    </row>
    <row r="133" spans="1:17" ht="18" x14ac:dyDescent="0.25">
      <c r="A133" s="107" t="str">
        <f>VLOOKUP(E133,'LISTADO ATM'!$A$2:$C$898,3,0)</f>
        <v>DISTRITO NACIONAL</v>
      </c>
      <c r="B133" s="101" t="s">
        <v>2618</v>
      </c>
      <c r="C133" s="95">
        <v>44243.496261574073</v>
      </c>
      <c r="D133" s="107" t="s">
        <v>2189</v>
      </c>
      <c r="E133" s="93">
        <v>70</v>
      </c>
      <c r="F133" s="84" t="str">
        <f>VLOOKUP(E133,VIP!$A$2:$O11369,2,0)</f>
        <v>DRBR070</v>
      </c>
      <c r="G133" s="92" t="str">
        <f>VLOOKUP(E133,'LISTADO ATM'!$A$2:$B$897,2,0)</f>
        <v xml:space="preserve">ATM Autoservicio Plaza Lama Zona Oriental </v>
      </c>
      <c r="H133" s="92" t="str">
        <f>VLOOKUP(E133,VIP!$A$2:$O16290,7,FALSE)</f>
        <v>Si</v>
      </c>
      <c r="I133" s="92" t="str">
        <f>VLOOKUP(E133,VIP!$A$2:$O8255,8,FALSE)</f>
        <v>Si</v>
      </c>
      <c r="J133" s="92" t="str">
        <f>VLOOKUP(E133,VIP!$A$2:$O8205,8,FALSE)</f>
        <v>Si</v>
      </c>
      <c r="K133" s="92" t="str">
        <f>VLOOKUP(E133,VIP!$A$2:$O11779,6,0)</f>
        <v>NO</v>
      </c>
      <c r="L133" s="97" t="s">
        <v>2498</v>
      </c>
      <c r="M133" s="96" t="s">
        <v>2471</v>
      </c>
      <c r="N133" s="123" t="s">
        <v>2478</v>
      </c>
      <c r="O133" s="120" t="s">
        <v>2480</v>
      </c>
      <c r="P133" s="110"/>
      <c r="Q133" s="96" t="s">
        <v>2498</v>
      </c>
    </row>
    <row r="134" spans="1:17" ht="18" x14ac:dyDescent="0.25">
      <c r="A134" s="107" t="str">
        <f>VLOOKUP(E134,'LISTADO ATM'!$A$2:$C$898,3,0)</f>
        <v>ESTE</v>
      </c>
      <c r="B134" s="101" t="s">
        <v>2617</v>
      </c>
      <c r="C134" s="95">
        <v>44243.515081018515</v>
      </c>
      <c r="D134" s="107" t="s">
        <v>2474</v>
      </c>
      <c r="E134" s="93">
        <v>934</v>
      </c>
      <c r="F134" s="84" t="str">
        <f>VLOOKUP(E134,VIP!$A$2:$O11368,2,0)</f>
        <v>DRBR934</v>
      </c>
      <c r="G134" s="92" t="str">
        <f>VLOOKUP(E134,'LISTADO ATM'!$A$2:$B$897,2,0)</f>
        <v>ATM Hotel Dreams La Romana</v>
      </c>
      <c r="H134" s="92" t="str">
        <f>VLOOKUP(E134,VIP!$A$2:$O16289,7,FALSE)</f>
        <v>Si</v>
      </c>
      <c r="I134" s="92" t="str">
        <f>VLOOKUP(E134,VIP!$A$2:$O8254,8,FALSE)</f>
        <v>Si</v>
      </c>
      <c r="J134" s="92" t="str">
        <f>VLOOKUP(E134,VIP!$A$2:$O8204,8,FALSE)</f>
        <v>Si</v>
      </c>
      <c r="K134" s="92" t="str">
        <f>VLOOKUP(E134,VIP!$A$2:$O11778,6,0)</f>
        <v>NO</v>
      </c>
      <c r="L134" s="97" t="s">
        <v>2430</v>
      </c>
      <c r="M134" s="110" t="s">
        <v>2603</v>
      </c>
      <c r="N134" s="123" t="s">
        <v>2478</v>
      </c>
      <c r="O134" s="120" t="s">
        <v>2479</v>
      </c>
      <c r="P134" s="110"/>
      <c r="Q134" s="133">
        <v>44243.544618055559</v>
      </c>
    </row>
    <row r="135" spans="1:17" ht="18" x14ac:dyDescent="0.25">
      <c r="A135" s="107" t="str">
        <f>VLOOKUP(E135,'LISTADO ATM'!$A$2:$C$898,3,0)</f>
        <v>DISTRITO NACIONAL</v>
      </c>
      <c r="B135" s="101" t="s">
        <v>2616</v>
      </c>
      <c r="C135" s="95">
        <v>44243.516400462962</v>
      </c>
      <c r="D135" s="107" t="s">
        <v>2474</v>
      </c>
      <c r="E135" s="93">
        <v>319</v>
      </c>
      <c r="F135" s="84" t="str">
        <f>VLOOKUP(E135,VIP!$A$2:$O11367,2,0)</f>
        <v>DRBR319</v>
      </c>
      <c r="G135" s="92" t="str">
        <f>VLOOKUP(E135,'LISTADO ATM'!$A$2:$B$897,2,0)</f>
        <v>ATM Autobanco Lopez de Vega</v>
      </c>
      <c r="H135" s="92" t="str">
        <f>VLOOKUP(E135,VIP!$A$2:$O16288,7,FALSE)</f>
        <v>Si</v>
      </c>
      <c r="I135" s="92" t="str">
        <f>VLOOKUP(E135,VIP!$A$2:$O8253,8,FALSE)</f>
        <v>Si</v>
      </c>
      <c r="J135" s="92" t="str">
        <f>VLOOKUP(E135,VIP!$A$2:$O8203,8,FALSE)</f>
        <v>Si</v>
      </c>
      <c r="K135" s="92" t="str">
        <f>VLOOKUP(E135,VIP!$A$2:$O11777,6,0)</f>
        <v>NO</v>
      </c>
      <c r="L135" s="97" t="s">
        <v>2430</v>
      </c>
      <c r="M135" s="110" t="s">
        <v>2603</v>
      </c>
      <c r="N135" s="123" t="s">
        <v>2478</v>
      </c>
      <c r="O135" s="120" t="s">
        <v>2479</v>
      </c>
      <c r="P135" s="110"/>
      <c r="Q135" s="133">
        <v>44243.590451388889</v>
      </c>
    </row>
    <row r="136" spans="1:17" ht="18" x14ac:dyDescent="0.25">
      <c r="A136" s="107" t="str">
        <f>VLOOKUP(E136,'LISTADO ATM'!$A$2:$C$898,3,0)</f>
        <v>NORTE</v>
      </c>
      <c r="B136" s="101" t="s">
        <v>2615</v>
      </c>
      <c r="C136" s="95">
        <v>44243.518449074072</v>
      </c>
      <c r="D136" s="107" t="s">
        <v>2489</v>
      </c>
      <c r="E136" s="93">
        <v>857</v>
      </c>
      <c r="F136" s="84" t="str">
        <f>VLOOKUP(E136,VIP!$A$2:$O11366,2,0)</f>
        <v>DRBR857</v>
      </c>
      <c r="G136" s="92" t="str">
        <f>VLOOKUP(E136,'LISTADO ATM'!$A$2:$B$897,2,0)</f>
        <v xml:space="preserve">ATM Oficina Los Alamos </v>
      </c>
      <c r="H136" s="92" t="str">
        <f>VLOOKUP(E136,VIP!$A$2:$O16287,7,FALSE)</f>
        <v>Si</v>
      </c>
      <c r="I136" s="92" t="str">
        <f>VLOOKUP(E136,VIP!$A$2:$O8252,8,FALSE)</f>
        <v>Si</v>
      </c>
      <c r="J136" s="92" t="str">
        <f>VLOOKUP(E136,VIP!$A$2:$O8202,8,FALSE)</f>
        <v>Si</v>
      </c>
      <c r="K136" s="92" t="str">
        <f>VLOOKUP(E136,VIP!$A$2:$O11776,6,0)</f>
        <v>NO</v>
      </c>
      <c r="L136" s="97" t="s">
        <v>2430</v>
      </c>
      <c r="M136" s="110" t="s">
        <v>2603</v>
      </c>
      <c r="N136" s="123" t="s">
        <v>2478</v>
      </c>
      <c r="O136" s="120" t="s">
        <v>2494</v>
      </c>
      <c r="P136" s="110"/>
      <c r="Q136" s="133">
        <v>44243.774305555555</v>
      </c>
    </row>
    <row r="137" spans="1:17" ht="18" x14ac:dyDescent="0.25">
      <c r="A137" s="107" t="str">
        <f>VLOOKUP(E137,'LISTADO ATM'!$A$2:$C$898,3,0)</f>
        <v>DISTRITO NACIONAL</v>
      </c>
      <c r="B137" s="101" t="s">
        <v>2614</v>
      </c>
      <c r="C137" s="95">
        <v>44243.520578703705</v>
      </c>
      <c r="D137" s="107" t="s">
        <v>2474</v>
      </c>
      <c r="E137" s="93">
        <v>535</v>
      </c>
      <c r="F137" s="84" t="str">
        <f>VLOOKUP(E137,VIP!$A$2:$O11365,2,0)</f>
        <v>DRBR535</v>
      </c>
      <c r="G137" s="92" t="str">
        <f>VLOOKUP(E137,'LISTADO ATM'!$A$2:$B$897,2,0)</f>
        <v xml:space="preserve">ATM Autoservicio Torre III </v>
      </c>
      <c r="H137" s="92" t="str">
        <f>VLOOKUP(E137,VIP!$A$2:$O16286,7,FALSE)</f>
        <v>Si</v>
      </c>
      <c r="I137" s="92" t="str">
        <f>VLOOKUP(E137,VIP!$A$2:$O8251,8,FALSE)</f>
        <v>No</v>
      </c>
      <c r="J137" s="92" t="str">
        <f>VLOOKUP(E137,VIP!$A$2:$O8201,8,FALSE)</f>
        <v>No</v>
      </c>
      <c r="K137" s="92" t="str">
        <f>VLOOKUP(E137,VIP!$A$2:$O11775,6,0)</f>
        <v>SI</v>
      </c>
      <c r="L137" s="97" t="s">
        <v>2464</v>
      </c>
      <c r="M137" s="96" t="s">
        <v>2471</v>
      </c>
      <c r="N137" s="123" t="s">
        <v>2478</v>
      </c>
      <c r="O137" s="120" t="s">
        <v>2479</v>
      </c>
      <c r="P137" s="110"/>
      <c r="Q137" s="96" t="s">
        <v>2464</v>
      </c>
    </row>
    <row r="138" spans="1:17" ht="18" x14ac:dyDescent="0.25">
      <c r="A138" s="107" t="str">
        <f>VLOOKUP(E138,'LISTADO ATM'!$A$2:$C$898,3,0)</f>
        <v>NORTE</v>
      </c>
      <c r="B138" s="101" t="s">
        <v>2613</v>
      </c>
      <c r="C138" s="95">
        <v>44243.521805555552</v>
      </c>
      <c r="D138" s="107" t="s">
        <v>2489</v>
      </c>
      <c r="E138" s="93">
        <v>737</v>
      </c>
      <c r="F138" s="84" t="str">
        <f>VLOOKUP(E138,VIP!$A$2:$O11364,2,0)</f>
        <v>DRBR281</v>
      </c>
      <c r="G138" s="92" t="str">
        <f>VLOOKUP(E138,'LISTADO ATM'!$A$2:$B$897,2,0)</f>
        <v xml:space="preserve">ATM UNP Cabarete (Puerto Plata) </v>
      </c>
      <c r="H138" s="92" t="str">
        <f>VLOOKUP(E138,VIP!$A$2:$O16285,7,FALSE)</f>
        <v>Si</v>
      </c>
      <c r="I138" s="92" t="str">
        <f>VLOOKUP(E138,VIP!$A$2:$O8250,8,FALSE)</f>
        <v>Si</v>
      </c>
      <c r="J138" s="92" t="str">
        <f>VLOOKUP(E138,VIP!$A$2:$O8200,8,FALSE)</f>
        <v>Si</v>
      </c>
      <c r="K138" s="92" t="str">
        <f>VLOOKUP(E138,VIP!$A$2:$O11774,6,0)</f>
        <v>NO</v>
      </c>
      <c r="L138" s="97" t="s">
        <v>2430</v>
      </c>
      <c r="M138" s="110" t="s">
        <v>2603</v>
      </c>
      <c r="N138" s="123" t="s">
        <v>2478</v>
      </c>
      <c r="O138" s="120" t="s">
        <v>2494</v>
      </c>
      <c r="P138" s="110"/>
      <c r="Q138" s="133">
        <v>44243.769444444442</v>
      </c>
    </row>
    <row r="139" spans="1:17" ht="18" x14ac:dyDescent="0.25">
      <c r="A139" s="107" t="str">
        <f>VLOOKUP(E139,'LISTADO ATM'!$A$2:$C$898,3,0)</f>
        <v>NORTE</v>
      </c>
      <c r="B139" s="101" t="s">
        <v>2662</v>
      </c>
      <c r="C139" s="95">
        <v>44243.527569444443</v>
      </c>
      <c r="D139" s="107" t="s">
        <v>2189</v>
      </c>
      <c r="E139" s="93">
        <v>990</v>
      </c>
      <c r="F139" s="84" t="str">
        <f>VLOOKUP(E139,VIP!$A$2:$O11378,2,0)</f>
        <v>DRBR742</v>
      </c>
      <c r="G139" s="92" t="str">
        <f>VLOOKUP(E139,'LISTADO ATM'!$A$2:$B$897,2,0)</f>
        <v xml:space="preserve">ATM Autoservicio Bonao II </v>
      </c>
      <c r="H139" s="92" t="str">
        <f>VLOOKUP(E139,VIP!$A$2:$O16299,7,FALSE)</f>
        <v>Si</v>
      </c>
      <c r="I139" s="92" t="str">
        <f>VLOOKUP(E139,VIP!$A$2:$O8264,8,FALSE)</f>
        <v>Si</v>
      </c>
      <c r="J139" s="92" t="str">
        <f>VLOOKUP(E139,VIP!$A$2:$O8214,8,FALSE)</f>
        <v>Si</v>
      </c>
      <c r="K139" s="92" t="str">
        <f>VLOOKUP(E139,VIP!$A$2:$O11788,6,0)</f>
        <v>NO</v>
      </c>
      <c r="L139" s="97" t="s">
        <v>2430</v>
      </c>
      <c r="M139" s="110" t="s">
        <v>2603</v>
      </c>
      <c r="N139" s="123" t="s">
        <v>2478</v>
      </c>
      <c r="O139" s="120" t="s">
        <v>2494</v>
      </c>
      <c r="P139" s="110"/>
      <c r="Q139" s="133">
        <v>44243.775000000001</v>
      </c>
    </row>
    <row r="140" spans="1:17" ht="18" x14ac:dyDescent="0.25">
      <c r="A140" s="107" t="str">
        <f>VLOOKUP(E140,'LISTADO ATM'!$A$2:$C$898,3,0)</f>
        <v>SUR</v>
      </c>
      <c r="B140" s="101" t="s">
        <v>2661</v>
      </c>
      <c r="C140" s="95">
        <v>44243.528807870367</v>
      </c>
      <c r="D140" s="107" t="s">
        <v>2474</v>
      </c>
      <c r="E140" s="93">
        <v>249</v>
      </c>
      <c r="F140" s="84" t="str">
        <f>VLOOKUP(E140,VIP!$A$2:$O11377,2,0)</f>
        <v>DRBR249</v>
      </c>
      <c r="G140" s="92" t="str">
        <f>VLOOKUP(E140,'LISTADO ATM'!$A$2:$B$897,2,0)</f>
        <v xml:space="preserve">ATM Banco Agrícola Neiba </v>
      </c>
      <c r="H140" s="92" t="str">
        <f>VLOOKUP(E140,VIP!$A$2:$O16298,7,FALSE)</f>
        <v>Si</v>
      </c>
      <c r="I140" s="92" t="str">
        <f>VLOOKUP(E140,VIP!$A$2:$O8263,8,FALSE)</f>
        <v>Si</v>
      </c>
      <c r="J140" s="92" t="str">
        <f>VLOOKUP(E140,VIP!$A$2:$O8213,8,FALSE)</f>
        <v>Si</v>
      </c>
      <c r="K140" s="92" t="str">
        <f>VLOOKUP(E140,VIP!$A$2:$O11787,6,0)</f>
        <v>NO</v>
      </c>
      <c r="L140" s="97" t="s">
        <v>2430</v>
      </c>
      <c r="M140" s="96" t="s">
        <v>2471</v>
      </c>
      <c r="N140" s="123" t="s">
        <v>2478</v>
      </c>
      <c r="O140" s="120" t="s">
        <v>2479</v>
      </c>
      <c r="P140" s="110"/>
      <c r="Q140" s="96" t="s">
        <v>2430</v>
      </c>
    </row>
    <row r="141" spans="1:17" ht="18" x14ac:dyDescent="0.25">
      <c r="A141" s="107" t="str">
        <f>VLOOKUP(E141,'LISTADO ATM'!$A$2:$C$898,3,0)</f>
        <v>DISTRITO NACIONAL</v>
      </c>
      <c r="B141" s="101" t="s">
        <v>2660</v>
      </c>
      <c r="C141" s="95">
        <v>44243.53460648148</v>
      </c>
      <c r="D141" s="107" t="s">
        <v>2189</v>
      </c>
      <c r="E141" s="93">
        <v>813</v>
      </c>
      <c r="F141" s="84" t="str">
        <f>VLOOKUP(E141,VIP!$A$2:$O11376,2,0)</f>
        <v>DRBR815</v>
      </c>
      <c r="G141" s="92" t="str">
        <f>VLOOKUP(E141,'LISTADO ATM'!$A$2:$B$897,2,0)</f>
        <v>ATM Occidental Mall</v>
      </c>
      <c r="H141" s="92" t="str">
        <f>VLOOKUP(E141,VIP!$A$2:$O16297,7,FALSE)</f>
        <v>Si</v>
      </c>
      <c r="I141" s="92" t="str">
        <f>VLOOKUP(E141,VIP!$A$2:$O8262,8,FALSE)</f>
        <v>Si</v>
      </c>
      <c r="J141" s="92" t="str">
        <f>VLOOKUP(E141,VIP!$A$2:$O8212,8,FALSE)</f>
        <v>Si</v>
      </c>
      <c r="K141" s="92" t="str">
        <f>VLOOKUP(E141,VIP!$A$2:$O11786,6,0)</f>
        <v>NO</v>
      </c>
      <c r="L141" s="97" t="s">
        <v>2430</v>
      </c>
      <c r="M141" s="96" t="s">
        <v>2471</v>
      </c>
      <c r="N141" s="123" t="s">
        <v>2478</v>
      </c>
      <c r="O141" s="120" t="s">
        <v>2494</v>
      </c>
      <c r="P141" s="110"/>
      <c r="Q141" s="96" t="s">
        <v>2430</v>
      </c>
    </row>
    <row r="142" spans="1:17" ht="18" x14ac:dyDescent="0.25">
      <c r="A142" s="107" t="str">
        <f>VLOOKUP(E142,'LISTADO ATM'!$A$2:$C$898,3,0)</f>
        <v>NORTE</v>
      </c>
      <c r="B142" s="101" t="s">
        <v>2659</v>
      </c>
      <c r="C142" s="95">
        <v>44243.535937499997</v>
      </c>
      <c r="D142" s="107" t="s">
        <v>2500</v>
      </c>
      <c r="E142" s="93">
        <v>837</v>
      </c>
      <c r="F142" s="84" t="str">
        <f>VLOOKUP(E142,VIP!$A$2:$O11375,2,0)</f>
        <v>DRBR837</v>
      </c>
      <c r="G142" s="92" t="str">
        <f>VLOOKUP(E142,'LISTADO ATM'!$A$2:$B$897,2,0)</f>
        <v>ATM Estación Next Canabacoa</v>
      </c>
      <c r="H142" s="92" t="str">
        <f>VLOOKUP(E142,VIP!$A$2:$O16296,7,FALSE)</f>
        <v>Si</v>
      </c>
      <c r="I142" s="92" t="str">
        <f>VLOOKUP(E142,VIP!$A$2:$O8261,8,FALSE)</f>
        <v>Si</v>
      </c>
      <c r="J142" s="92" t="str">
        <f>VLOOKUP(E142,VIP!$A$2:$O8211,8,FALSE)</f>
        <v>Si</v>
      </c>
      <c r="K142" s="92" t="str">
        <f>VLOOKUP(E142,VIP!$A$2:$O11785,6,0)</f>
        <v>NO</v>
      </c>
      <c r="L142" s="97" t="s">
        <v>2430</v>
      </c>
      <c r="M142" s="96" t="s">
        <v>2471</v>
      </c>
      <c r="N142" s="123" t="s">
        <v>2478</v>
      </c>
      <c r="O142" s="120" t="s">
        <v>2499</v>
      </c>
      <c r="P142" s="110"/>
      <c r="Q142" s="96" t="s">
        <v>2430</v>
      </c>
    </row>
    <row r="143" spans="1:17" ht="18" x14ac:dyDescent="0.25">
      <c r="A143" s="107" t="str">
        <f>VLOOKUP(E143,'LISTADO ATM'!$A$2:$C$898,3,0)</f>
        <v>NORTE</v>
      </c>
      <c r="B143" s="101" t="s">
        <v>2658</v>
      </c>
      <c r="C143" s="95">
        <v>44243.53702546296</v>
      </c>
      <c r="D143" s="107" t="s">
        <v>2489</v>
      </c>
      <c r="E143" s="93">
        <v>903</v>
      </c>
      <c r="F143" s="84" t="str">
        <f>VLOOKUP(E143,VIP!$A$2:$O11374,2,0)</f>
        <v>DRBR903</v>
      </c>
      <c r="G143" s="92" t="str">
        <f>VLOOKUP(E143,'LISTADO ATM'!$A$2:$B$897,2,0)</f>
        <v xml:space="preserve">ATM Oficina La Vega Real I </v>
      </c>
      <c r="H143" s="92" t="str">
        <f>VLOOKUP(E143,VIP!$A$2:$O16295,7,FALSE)</f>
        <v>Si</v>
      </c>
      <c r="I143" s="92" t="str">
        <f>VLOOKUP(E143,VIP!$A$2:$O8260,8,FALSE)</f>
        <v>Si</v>
      </c>
      <c r="J143" s="92" t="str">
        <f>VLOOKUP(E143,VIP!$A$2:$O8210,8,FALSE)</f>
        <v>Si</v>
      </c>
      <c r="K143" s="92" t="str">
        <f>VLOOKUP(E143,VIP!$A$2:$O11784,6,0)</f>
        <v>NO</v>
      </c>
      <c r="L143" s="97" t="s">
        <v>2430</v>
      </c>
      <c r="M143" s="110" t="s">
        <v>2603</v>
      </c>
      <c r="N143" s="123" t="s">
        <v>2478</v>
      </c>
      <c r="O143" s="120" t="s">
        <v>2494</v>
      </c>
      <c r="P143" s="110"/>
      <c r="Q143" s="133">
        <v>44243.776388888888</v>
      </c>
    </row>
    <row r="144" spans="1:17" ht="18" x14ac:dyDescent="0.25">
      <c r="A144" s="107" t="str">
        <f>VLOOKUP(E144,'LISTADO ATM'!$A$2:$C$898,3,0)</f>
        <v>NORTE</v>
      </c>
      <c r="B144" s="101" t="s">
        <v>2657</v>
      </c>
      <c r="C144" s="95">
        <v>44243.538495370369</v>
      </c>
      <c r="D144" s="107" t="s">
        <v>2500</v>
      </c>
      <c r="E144" s="93">
        <v>594</v>
      </c>
      <c r="F144" s="84" t="str">
        <f>VLOOKUP(E144,VIP!$A$2:$O11373,2,0)</f>
        <v>DRBR594</v>
      </c>
      <c r="G144" s="92" t="str">
        <f>VLOOKUP(E144,'LISTADO ATM'!$A$2:$B$897,2,0)</f>
        <v xml:space="preserve">ATM Plaza Venezuela II (Santiago) </v>
      </c>
      <c r="H144" s="92" t="str">
        <f>VLOOKUP(E144,VIP!$A$2:$O16294,7,FALSE)</f>
        <v>Si</v>
      </c>
      <c r="I144" s="92" t="str">
        <f>VLOOKUP(E144,VIP!$A$2:$O8259,8,FALSE)</f>
        <v>Si</v>
      </c>
      <c r="J144" s="92" t="str">
        <f>VLOOKUP(E144,VIP!$A$2:$O8209,8,FALSE)</f>
        <v>Si</v>
      </c>
      <c r="K144" s="92" t="str">
        <f>VLOOKUP(E144,VIP!$A$2:$O11783,6,0)</f>
        <v>NO</v>
      </c>
      <c r="L144" s="97" t="s">
        <v>2430</v>
      </c>
      <c r="M144" s="110" t="s">
        <v>2603</v>
      </c>
      <c r="N144" s="123" t="s">
        <v>2478</v>
      </c>
      <c r="O144" s="120" t="s">
        <v>2499</v>
      </c>
      <c r="P144" s="110"/>
      <c r="Q144" s="133">
        <v>44243.592534722222</v>
      </c>
    </row>
    <row r="145" spans="1:17" ht="18" x14ac:dyDescent="0.25">
      <c r="A145" s="107" t="str">
        <f>VLOOKUP(E145,'LISTADO ATM'!$A$2:$C$898,3,0)</f>
        <v>NORTE</v>
      </c>
      <c r="B145" s="101" t="s">
        <v>2656</v>
      </c>
      <c r="C145" s="95">
        <v>44243.54005787037</v>
      </c>
      <c r="D145" s="107" t="s">
        <v>2500</v>
      </c>
      <c r="E145" s="93">
        <v>728</v>
      </c>
      <c r="F145" s="84" t="str">
        <f>VLOOKUP(E145,VIP!$A$2:$O11372,2,0)</f>
        <v>DRBR051</v>
      </c>
      <c r="G145" s="92" t="str">
        <f>VLOOKUP(E145,'LISTADO ATM'!$A$2:$B$897,2,0)</f>
        <v xml:space="preserve">ATM UNP La Vega Oficina Regional Norcentral </v>
      </c>
      <c r="H145" s="92" t="str">
        <f>VLOOKUP(E145,VIP!$A$2:$O16293,7,FALSE)</f>
        <v>Si</v>
      </c>
      <c r="I145" s="92" t="str">
        <f>VLOOKUP(E145,VIP!$A$2:$O8258,8,FALSE)</f>
        <v>Si</v>
      </c>
      <c r="J145" s="92" t="str">
        <f>VLOOKUP(E145,VIP!$A$2:$O8208,8,FALSE)</f>
        <v>Si</v>
      </c>
      <c r="K145" s="92" t="str">
        <f>VLOOKUP(E145,VIP!$A$2:$O11782,6,0)</f>
        <v>SI</v>
      </c>
      <c r="L145" s="97" t="s">
        <v>2430</v>
      </c>
      <c r="M145" s="110" t="s">
        <v>2603</v>
      </c>
      <c r="N145" s="123" t="s">
        <v>2478</v>
      </c>
      <c r="O145" s="120" t="s">
        <v>2499</v>
      </c>
      <c r="P145" s="110"/>
      <c r="Q145" s="133">
        <v>44243.776388888888</v>
      </c>
    </row>
    <row r="146" spans="1:17" ht="18" x14ac:dyDescent="0.25">
      <c r="A146" s="107" t="str">
        <f>VLOOKUP(E146,'LISTADO ATM'!$A$2:$C$898,3,0)</f>
        <v>DISTRITO NACIONAL</v>
      </c>
      <c r="B146" s="101" t="s">
        <v>2655</v>
      </c>
      <c r="C146" s="95">
        <v>44243.552719907406</v>
      </c>
      <c r="D146" s="107" t="s">
        <v>2474</v>
      </c>
      <c r="E146" s="93">
        <v>918</v>
      </c>
      <c r="F146" s="84" t="str">
        <f>VLOOKUP(E146,VIP!$A$2:$O11371,2,0)</f>
        <v>DRBR918</v>
      </c>
      <c r="G146" s="92" t="str">
        <f>VLOOKUP(E146,'LISTADO ATM'!$A$2:$B$897,2,0)</f>
        <v xml:space="preserve">ATM S/M Liverpool de la Jacobo Majluta </v>
      </c>
      <c r="H146" s="92" t="str">
        <f>VLOOKUP(E146,VIP!$A$2:$O16292,7,FALSE)</f>
        <v>Si</v>
      </c>
      <c r="I146" s="92" t="str">
        <f>VLOOKUP(E146,VIP!$A$2:$O8257,8,FALSE)</f>
        <v>Si</v>
      </c>
      <c r="J146" s="92" t="str">
        <f>VLOOKUP(E146,VIP!$A$2:$O8207,8,FALSE)</f>
        <v>Si</v>
      </c>
      <c r="K146" s="92" t="str">
        <f>VLOOKUP(E146,VIP!$A$2:$O11781,6,0)</f>
        <v>NO</v>
      </c>
      <c r="L146" s="97" t="s">
        <v>2430</v>
      </c>
      <c r="M146" s="110" t="s">
        <v>2603</v>
      </c>
      <c r="N146" s="123" t="s">
        <v>2478</v>
      </c>
      <c r="O146" s="120" t="s">
        <v>2479</v>
      </c>
      <c r="P146" s="110"/>
      <c r="Q146" s="133">
        <v>44243.773611111108</v>
      </c>
    </row>
    <row r="147" spans="1:17" ht="18" x14ac:dyDescent="0.25">
      <c r="A147" s="107" t="str">
        <f>VLOOKUP(E147,'LISTADO ATM'!$A$2:$C$898,3,0)</f>
        <v>DISTRITO NACIONAL</v>
      </c>
      <c r="B147" s="101" t="s">
        <v>2654</v>
      </c>
      <c r="C147" s="95">
        <v>44243.558761574073</v>
      </c>
      <c r="D147" s="107" t="s">
        <v>2189</v>
      </c>
      <c r="E147" s="93">
        <v>314</v>
      </c>
      <c r="F147" s="84" t="str">
        <f>VLOOKUP(E147,VIP!$A$2:$O11370,2,0)</f>
        <v>DRBR314</v>
      </c>
      <c r="G147" s="92" t="str">
        <f>VLOOKUP(E147,'LISTADO ATM'!$A$2:$B$897,2,0)</f>
        <v xml:space="preserve">ATM UNP Cambita Garabito (San Cristóbal) </v>
      </c>
      <c r="H147" s="92" t="str">
        <f>VLOOKUP(E147,VIP!$A$2:$O16291,7,FALSE)</f>
        <v>Si</v>
      </c>
      <c r="I147" s="92" t="str">
        <f>VLOOKUP(E147,VIP!$A$2:$O8256,8,FALSE)</f>
        <v>Si</v>
      </c>
      <c r="J147" s="92" t="str">
        <f>VLOOKUP(E147,VIP!$A$2:$O8206,8,FALSE)</f>
        <v>Si</v>
      </c>
      <c r="K147" s="92" t="str">
        <f>VLOOKUP(E147,VIP!$A$2:$O11780,6,0)</f>
        <v>NO</v>
      </c>
      <c r="L147" s="97" t="s">
        <v>2228</v>
      </c>
      <c r="M147" s="96" t="s">
        <v>2471</v>
      </c>
      <c r="N147" s="123" t="s">
        <v>2478</v>
      </c>
      <c r="O147" s="120" t="s">
        <v>2480</v>
      </c>
      <c r="P147" s="110"/>
      <c r="Q147" s="96" t="s">
        <v>2228</v>
      </c>
    </row>
    <row r="148" spans="1:17" ht="18" x14ac:dyDescent="0.25">
      <c r="A148" s="107" t="str">
        <f>VLOOKUP(E148,'LISTADO ATM'!$A$2:$C$898,3,0)</f>
        <v>DISTRITO NACIONAL</v>
      </c>
      <c r="B148" s="101" t="s">
        <v>2653</v>
      </c>
      <c r="C148" s="95">
        <v>44243.559236111112</v>
      </c>
      <c r="D148" s="107" t="s">
        <v>2189</v>
      </c>
      <c r="E148" s="93">
        <v>235</v>
      </c>
      <c r="F148" s="84" t="str">
        <f>VLOOKUP(E148,VIP!$A$2:$O11369,2,0)</f>
        <v>DRBR235</v>
      </c>
      <c r="G148" s="92" t="str">
        <f>VLOOKUP(E148,'LISTADO ATM'!$A$2:$B$897,2,0)</f>
        <v xml:space="preserve">ATM Oficina Multicentro La Sirena San Isidro </v>
      </c>
      <c r="H148" s="92" t="str">
        <f>VLOOKUP(E148,VIP!$A$2:$O16290,7,FALSE)</f>
        <v>Si</v>
      </c>
      <c r="I148" s="92" t="str">
        <f>VLOOKUP(E148,VIP!$A$2:$O8255,8,FALSE)</f>
        <v>Si</v>
      </c>
      <c r="J148" s="92" t="str">
        <f>VLOOKUP(E148,VIP!$A$2:$O8205,8,FALSE)</f>
        <v>Si</v>
      </c>
      <c r="K148" s="92" t="str">
        <f>VLOOKUP(E148,VIP!$A$2:$O11779,6,0)</f>
        <v>SI</v>
      </c>
      <c r="L148" s="97" t="s">
        <v>2462</v>
      </c>
      <c r="M148" s="96" t="s">
        <v>2471</v>
      </c>
      <c r="N148" s="123" t="s">
        <v>2478</v>
      </c>
      <c r="O148" s="120" t="s">
        <v>2480</v>
      </c>
      <c r="P148" s="110"/>
      <c r="Q148" s="96" t="s">
        <v>2462</v>
      </c>
    </row>
    <row r="149" spans="1:17" ht="18" x14ac:dyDescent="0.25">
      <c r="A149" s="107" t="str">
        <f>VLOOKUP(E149,'LISTADO ATM'!$A$2:$C$898,3,0)</f>
        <v>SUR</v>
      </c>
      <c r="B149" s="101" t="s">
        <v>2652</v>
      </c>
      <c r="C149" s="95">
        <v>44243.559629629628</v>
      </c>
      <c r="D149" s="107" t="s">
        <v>2189</v>
      </c>
      <c r="E149" s="93">
        <v>342</v>
      </c>
      <c r="F149" s="84" t="str">
        <f>VLOOKUP(E149,VIP!$A$2:$O11368,2,0)</f>
        <v>DRBR342</v>
      </c>
      <c r="G149" s="92" t="str">
        <f>VLOOKUP(E149,'LISTADO ATM'!$A$2:$B$897,2,0)</f>
        <v>ATM Oficina Obras Públicas Azua</v>
      </c>
      <c r="H149" s="92" t="str">
        <f>VLOOKUP(E149,VIP!$A$2:$O16289,7,FALSE)</f>
        <v>Si</v>
      </c>
      <c r="I149" s="92" t="str">
        <f>VLOOKUP(E149,VIP!$A$2:$O8254,8,FALSE)</f>
        <v>Si</v>
      </c>
      <c r="J149" s="92" t="str">
        <f>VLOOKUP(E149,VIP!$A$2:$O8204,8,FALSE)</f>
        <v>Si</v>
      </c>
      <c r="K149" s="92" t="str">
        <f>VLOOKUP(E149,VIP!$A$2:$O11778,6,0)</f>
        <v>SI</v>
      </c>
      <c r="L149" s="97" t="s">
        <v>2462</v>
      </c>
      <c r="M149" s="110" t="s">
        <v>2603</v>
      </c>
      <c r="N149" s="123" t="s">
        <v>2478</v>
      </c>
      <c r="O149" s="120" t="s">
        <v>2480</v>
      </c>
      <c r="P149" s="110"/>
      <c r="Q149" s="133">
        <v>44243.775694444441</v>
      </c>
    </row>
    <row r="150" spans="1:17" ht="18" x14ac:dyDescent="0.25">
      <c r="A150" s="107" t="str">
        <f>VLOOKUP(E150,'LISTADO ATM'!$A$2:$C$898,3,0)</f>
        <v>ESTE</v>
      </c>
      <c r="B150" s="101" t="s">
        <v>2651</v>
      </c>
      <c r="C150" s="95">
        <v>44243.565057870372</v>
      </c>
      <c r="D150" s="107" t="s">
        <v>2189</v>
      </c>
      <c r="E150" s="93">
        <v>204</v>
      </c>
      <c r="F150" s="84" t="str">
        <f>VLOOKUP(E150,VIP!$A$2:$O11366,2,0)</f>
        <v>DRBR204</v>
      </c>
      <c r="G150" s="92" t="str">
        <f>VLOOKUP(E150,'LISTADO ATM'!$A$2:$B$897,2,0)</f>
        <v>ATM Hotel Dominicus II</v>
      </c>
      <c r="H150" s="92" t="str">
        <f>VLOOKUP(E150,VIP!$A$2:$O16287,7,FALSE)</f>
        <v>Si</v>
      </c>
      <c r="I150" s="92" t="str">
        <f>VLOOKUP(E150,VIP!$A$2:$O8252,8,FALSE)</f>
        <v>Si</v>
      </c>
      <c r="J150" s="92" t="str">
        <f>VLOOKUP(E150,VIP!$A$2:$O8202,8,FALSE)</f>
        <v>Si</v>
      </c>
      <c r="K150" s="92" t="str">
        <f>VLOOKUP(E150,VIP!$A$2:$O11776,6,0)</f>
        <v>NO</v>
      </c>
      <c r="L150" s="97" t="s">
        <v>2254</v>
      </c>
      <c r="M150" s="110" t="s">
        <v>2603</v>
      </c>
      <c r="N150" s="123" t="s">
        <v>2478</v>
      </c>
      <c r="O150" s="120" t="s">
        <v>2480</v>
      </c>
      <c r="P150" s="110"/>
      <c r="Q150" s="133">
        <v>44243.616840277777</v>
      </c>
    </row>
    <row r="151" spans="1:17" ht="18" x14ac:dyDescent="0.25">
      <c r="A151" s="107" t="str">
        <f>VLOOKUP(E151,'LISTADO ATM'!$A$2:$C$898,3,0)</f>
        <v>DISTRITO NACIONAL</v>
      </c>
      <c r="B151" s="101" t="s">
        <v>2650</v>
      </c>
      <c r="C151" s="95">
        <v>44243.566770833335</v>
      </c>
      <c r="D151" s="107" t="s">
        <v>2474</v>
      </c>
      <c r="E151" s="93">
        <v>983</v>
      </c>
      <c r="F151" s="84" t="str">
        <f>VLOOKUP(E151,VIP!$A$2:$O11365,2,0)</f>
        <v>DRBR983</v>
      </c>
      <c r="G151" s="92" t="str">
        <f>VLOOKUP(E151,'LISTADO ATM'!$A$2:$B$897,2,0)</f>
        <v xml:space="preserve">ATM Bravo República de Colombia </v>
      </c>
      <c r="H151" s="92" t="str">
        <f>VLOOKUP(E151,VIP!$A$2:$O16286,7,FALSE)</f>
        <v>Si</v>
      </c>
      <c r="I151" s="92" t="str">
        <f>VLOOKUP(E151,VIP!$A$2:$O8251,8,FALSE)</f>
        <v>No</v>
      </c>
      <c r="J151" s="92" t="str">
        <f>VLOOKUP(E151,VIP!$A$2:$O8201,8,FALSE)</f>
        <v>No</v>
      </c>
      <c r="K151" s="92" t="str">
        <f>VLOOKUP(E151,VIP!$A$2:$O11775,6,0)</f>
        <v>NO</v>
      </c>
      <c r="L151" s="97" t="s">
        <v>2430</v>
      </c>
      <c r="M151" s="110" t="s">
        <v>2603</v>
      </c>
      <c r="N151" s="123" t="s">
        <v>2478</v>
      </c>
      <c r="O151" s="120" t="s">
        <v>2479</v>
      </c>
      <c r="P151" s="110"/>
      <c r="Q151" s="133">
        <v>44243.621701388889</v>
      </c>
    </row>
    <row r="152" spans="1:17" ht="18" x14ac:dyDescent="0.25">
      <c r="A152" s="107" t="str">
        <f>VLOOKUP(E152,'LISTADO ATM'!$A$2:$C$898,3,0)</f>
        <v>DISTRITO NACIONAL</v>
      </c>
      <c r="B152" s="101" t="s">
        <v>2668</v>
      </c>
      <c r="C152" s="95">
        <v>44243.572418981479</v>
      </c>
      <c r="D152" s="95" t="s">
        <v>2474</v>
      </c>
      <c r="E152" s="93">
        <v>648</v>
      </c>
      <c r="F152" s="84" t="str">
        <f>VLOOKUP(E152,VIP!$A$2:$O11371,2,0)</f>
        <v>DRBR190</v>
      </c>
      <c r="G152" s="92" t="str">
        <f>VLOOKUP(E152,'LISTADO ATM'!$A$2:$B$897,2,0)</f>
        <v xml:space="preserve">ATM Hermandad de Pensionados </v>
      </c>
      <c r="H152" s="92" t="str">
        <f>VLOOKUP(E152,VIP!$A$2:$O16292,7,FALSE)</f>
        <v>Si</v>
      </c>
      <c r="I152" s="92" t="str">
        <f>VLOOKUP(E152,VIP!$A$2:$O8257,8,FALSE)</f>
        <v>No</v>
      </c>
      <c r="J152" s="92" t="str">
        <f>VLOOKUP(E152,VIP!$A$2:$O8207,8,FALSE)</f>
        <v>No</v>
      </c>
      <c r="K152" s="92" t="str">
        <f>VLOOKUP(E152,VIP!$A$2:$O11781,6,0)</f>
        <v>NO</v>
      </c>
      <c r="L152" s="97" t="s">
        <v>2464</v>
      </c>
      <c r="M152" s="96" t="s">
        <v>2471</v>
      </c>
      <c r="N152" s="123" t="s">
        <v>2478</v>
      </c>
      <c r="O152" s="120" t="s">
        <v>2479</v>
      </c>
      <c r="P152" s="110"/>
      <c r="Q152" s="96" t="s">
        <v>2464</v>
      </c>
    </row>
    <row r="153" spans="1:17" ht="18" x14ac:dyDescent="0.25">
      <c r="A153" s="107" t="str">
        <f>VLOOKUP(E153,'LISTADO ATM'!$A$2:$C$898,3,0)</f>
        <v>DISTRITO NACIONAL</v>
      </c>
      <c r="B153" s="101" t="s">
        <v>2667</v>
      </c>
      <c r="C153" s="95">
        <v>44243.579930555556</v>
      </c>
      <c r="D153" s="95" t="s">
        <v>2189</v>
      </c>
      <c r="E153" s="93">
        <v>517</v>
      </c>
      <c r="F153" s="84" t="str">
        <f>VLOOKUP(E153,VIP!$A$2:$O11370,2,0)</f>
        <v>DRBR517</v>
      </c>
      <c r="G153" s="92" t="str">
        <f>VLOOKUP(E153,'LISTADO ATM'!$A$2:$B$897,2,0)</f>
        <v xml:space="preserve">ATM Autobanco Oficina Sans Soucí </v>
      </c>
      <c r="H153" s="92" t="str">
        <f>VLOOKUP(E153,VIP!$A$2:$O16291,7,FALSE)</f>
        <v>Si</v>
      </c>
      <c r="I153" s="92" t="str">
        <f>VLOOKUP(E153,VIP!$A$2:$O8256,8,FALSE)</f>
        <v>Si</v>
      </c>
      <c r="J153" s="92" t="str">
        <f>VLOOKUP(E153,VIP!$A$2:$O8206,8,FALSE)</f>
        <v>Si</v>
      </c>
      <c r="K153" s="92" t="str">
        <f>VLOOKUP(E153,VIP!$A$2:$O11780,6,0)</f>
        <v>SI</v>
      </c>
      <c r="L153" s="97" t="s">
        <v>2228</v>
      </c>
      <c r="M153" s="96" t="s">
        <v>2471</v>
      </c>
      <c r="N153" s="123" t="s">
        <v>2478</v>
      </c>
      <c r="O153" s="120" t="s">
        <v>2480</v>
      </c>
      <c r="P153" s="110"/>
      <c r="Q153" s="96" t="s">
        <v>2228</v>
      </c>
    </row>
    <row r="154" spans="1:17" ht="18" x14ac:dyDescent="0.25">
      <c r="A154" s="107" t="str">
        <f>VLOOKUP(E154,'LISTADO ATM'!$A$2:$C$898,3,0)</f>
        <v>DISTRITO NACIONAL</v>
      </c>
      <c r="B154" s="101" t="s">
        <v>2666</v>
      </c>
      <c r="C154" s="95">
        <v>44243.583055555559</v>
      </c>
      <c r="D154" s="95" t="s">
        <v>2189</v>
      </c>
      <c r="E154" s="93">
        <v>321</v>
      </c>
      <c r="F154" s="84" t="str">
        <f>VLOOKUP(E154,VIP!$A$2:$O11369,2,0)</f>
        <v>DRBR321</v>
      </c>
      <c r="G154" s="92" t="str">
        <f>VLOOKUP(E154,'LISTADO ATM'!$A$2:$B$897,2,0)</f>
        <v xml:space="preserve">ATM Oficina Jiménez Moya I </v>
      </c>
      <c r="H154" s="92" t="str">
        <f>VLOOKUP(E154,VIP!$A$2:$O16290,7,FALSE)</f>
        <v>Si</v>
      </c>
      <c r="I154" s="92" t="str">
        <f>VLOOKUP(E154,VIP!$A$2:$O8255,8,FALSE)</f>
        <v>Si</v>
      </c>
      <c r="J154" s="92" t="str">
        <f>VLOOKUP(E154,VIP!$A$2:$O8205,8,FALSE)</f>
        <v>Si</v>
      </c>
      <c r="K154" s="92" t="str">
        <f>VLOOKUP(E154,VIP!$A$2:$O11779,6,0)</f>
        <v>NO</v>
      </c>
      <c r="L154" s="97" t="s">
        <v>2228</v>
      </c>
      <c r="M154" s="96" t="s">
        <v>2471</v>
      </c>
      <c r="N154" s="123" t="s">
        <v>2478</v>
      </c>
      <c r="O154" s="120" t="s">
        <v>2480</v>
      </c>
      <c r="P154" s="110"/>
      <c r="Q154" s="96" t="s">
        <v>2228</v>
      </c>
    </row>
    <row r="155" spans="1:17" ht="18" x14ac:dyDescent="0.25">
      <c r="A155" s="107" t="str">
        <f>VLOOKUP(E155,'LISTADO ATM'!$A$2:$C$898,3,0)</f>
        <v>DISTRITO NACIONAL</v>
      </c>
      <c r="B155" s="101" t="s">
        <v>2665</v>
      </c>
      <c r="C155" s="95">
        <v>44243.584976851853</v>
      </c>
      <c r="D155" s="95" t="s">
        <v>2489</v>
      </c>
      <c r="E155" s="93">
        <v>410</v>
      </c>
      <c r="F155" s="84" t="str">
        <f>VLOOKUP(E155,VIP!$A$2:$O11368,2,0)</f>
        <v>DRBR410</v>
      </c>
      <c r="G155" s="92" t="str">
        <f>VLOOKUP(E155,'LISTADO ATM'!$A$2:$B$897,2,0)</f>
        <v xml:space="preserve">ATM Oficina Las Palmas de Herrera II </v>
      </c>
      <c r="H155" s="92" t="str">
        <f>VLOOKUP(E155,VIP!$A$2:$O16289,7,FALSE)</f>
        <v>Si</v>
      </c>
      <c r="I155" s="92" t="str">
        <f>VLOOKUP(E155,VIP!$A$2:$O8254,8,FALSE)</f>
        <v>Si</v>
      </c>
      <c r="J155" s="92" t="str">
        <f>VLOOKUP(E155,VIP!$A$2:$O8204,8,FALSE)</f>
        <v>Si</v>
      </c>
      <c r="K155" s="92" t="str">
        <f>VLOOKUP(E155,VIP!$A$2:$O11778,6,0)</f>
        <v>NO</v>
      </c>
      <c r="L155" s="97" t="s">
        <v>2430</v>
      </c>
      <c r="M155" s="110" t="s">
        <v>2603</v>
      </c>
      <c r="N155" s="123" t="s">
        <v>2478</v>
      </c>
      <c r="O155" s="120" t="s">
        <v>2494</v>
      </c>
      <c r="P155" s="110"/>
      <c r="Q155" s="133">
        <v>44243.622395833336</v>
      </c>
    </row>
    <row r="156" spans="1:17" ht="18" x14ac:dyDescent="0.25">
      <c r="A156" s="107" t="str">
        <f>VLOOKUP(E156,'LISTADO ATM'!$A$2:$C$898,3,0)</f>
        <v>DISTRITO NACIONAL</v>
      </c>
      <c r="B156" s="101" t="s">
        <v>2664</v>
      </c>
      <c r="C156" s="95">
        <v>44243.593090277776</v>
      </c>
      <c r="D156" s="95" t="s">
        <v>2474</v>
      </c>
      <c r="E156" s="93">
        <v>908</v>
      </c>
      <c r="F156" s="84" t="str">
        <f>VLOOKUP(E156,VIP!$A$2:$O11367,2,0)</f>
        <v>DRBR16D</v>
      </c>
      <c r="G156" s="92" t="str">
        <f>VLOOKUP(E156,'LISTADO ATM'!$A$2:$B$897,2,0)</f>
        <v xml:space="preserve">ATM Oficina Plaza Botánika </v>
      </c>
      <c r="H156" s="92" t="str">
        <f>VLOOKUP(E156,VIP!$A$2:$O16288,7,FALSE)</f>
        <v>Si</v>
      </c>
      <c r="I156" s="92" t="str">
        <f>VLOOKUP(E156,VIP!$A$2:$O8253,8,FALSE)</f>
        <v>Si</v>
      </c>
      <c r="J156" s="92" t="str">
        <f>VLOOKUP(E156,VIP!$A$2:$O8203,8,FALSE)</f>
        <v>Si</v>
      </c>
      <c r="K156" s="92" t="str">
        <f>VLOOKUP(E156,VIP!$A$2:$O11777,6,0)</f>
        <v>NO</v>
      </c>
      <c r="L156" s="97" t="s">
        <v>2430</v>
      </c>
      <c r="M156" s="96" t="s">
        <v>2471</v>
      </c>
      <c r="N156" s="123" t="s">
        <v>2478</v>
      </c>
      <c r="O156" s="120" t="s">
        <v>2479</v>
      </c>
      <c r="P156" s="110"/>
      <c r="Q156" s="96" t="s">
        <v>2430</v>
      </c>
    </row>
    <row r="157" spans="1:17" ht="18" x14ac:dyDescent="0.25">
      <c r="A157" s="107" t="str">
        <f>VLOOKUP(E157,'LISTADO ATM'!$A$2:$C$898,3,0)</f>
        <v>DISTRITO NACIONAL</v>
      </c>
      <c r="B157" s="101" t="s">
        <v>2672</v>
      </c>
      <c r="C157" s="95">
        <v>44243.597638888888</v>
      </c>
      <c r="D157" s="95" t="s">
        <v>2489</v>
      </c>
      <c r="E157" s="93">
        <v>560</v>
      </c>
      <c r="F157" s="84" t="str">
        <f>VLOOKUP(E157,VIP!$A$2:$O11375,2,0)</f>
        <v>DRBR229</v>
      </c>
      <c r="G157" s="92" t="str">
        <f>VLOOKUP(E157,'LISTADO ATM'!$A$2:$B$897,2,0)</f>
        <v xml:space="preserve">ATM Junta Central Electoral </v>
      </c>
      <c r="H157" s="92" t="str">
        <f>VLOOKUP(E157,VIP!$A$2:$O16296,7,FALSE)</f>
        <v>Si</v>
      </c>
      <c r="I157" s="92" t="str">
        <f>VLOOKUP(E157,VIP!$A$2:$O8261,8,FALSE)</f>
        <v>Si</v>
      </c>
      <c r="J157" s="92" t="str">
        <f>VLOOKUP(E157,VIP!$A$2:$O8211,8,FALSE)</f>
        <v>Si</v>
      </c>
      <c r="K157" s="92" t="str">
        <f>VLOOKUP(E157,VIP!$A$2:$O11785,6,0)</f>
        <v>SI</v>
      </c>
      <c r="L157" s="97" t="s">
        <v>2435</v>
      </c>
      <c r="M157" s="110" t="s">
        <v>2603</v>
      </c>
      <c r="N157" s="110" t="s">
        <v>2609</v>
      </c>
      <c r="O157" s="120" t="s">
        <v>2494</v>
      </c>
      <c r="P157" s="110" t="s">
        <v>2610</v>
      </c>
      <c r="Q157" s="133">
        <v>44243.592534722222</v>
      </c>
    </row>
    <row r="158" spans="1:17" ht="18" x14ac:dyDescent="0.25">
      <c r="A158" s="107" t="str">
        <f>VLOOKUP(E158,'LISTADO ATM'!$A$2:$C$898,3,0)</f>
        <v>SUR</v>
      </c>
      <c r="B158" s="101" t="s">
        <v>2671</v>
      </c>
      <c r="C158" s="95">
        <v>44243.597997685189</v>
      </c>
      <c r="D158" s="95" t="s">
        <v>2489</v>
      </c>
      <c r="E158" s="93">
        <v>765</v>
      </c>
      <c r="F158" s="84" t="str">
        <f>VLOOKUP(E158,VIP!$A$2:$O11374,2,0)</f>
        <v>DRBR191</v>
      </c>
      <c r="G158" s="92" t="str">
        <f>VLOOKUP(E158,'LISTADO ATM'!$A$2:$B$897,2,0)</f>
        <v xml:space="preserve">ATM Oficina Azua I </v>
      </c>
      <c r="H158" s="92" t="str">
        <f>VLOOKUP(E158,VIP!$A$2:$O16295,7,FALSE)</f>
        <v>Si</v>
      </c>
      <c r="I158" s="92" t="str">
        <f>VLOOKUP(E158,VIP!$A$2:$O8260,8,FALSE)</f>
        <v>Si</v>
      </c>
      <c r="J158" s="92" t="str">
        <f>VLOOKUP(E158,VIP!$A$2:$O8210,8,FALSE)</f>
        <v>Si</v>
      </c>
      <c r="K158" s="92" t="str">
        <f>VLOOKUP(E158,VIP!$A$2:$O11784,6,0)</f>
        <v>NO</v>
      </c>
      <c r="L158" s="97" t="s">
        <v>2435</v>
      </c>
      <c r="M158" s="110" t="s">
        <v>2603</v>
      </c>
      <c r="N158" s="110" t="s">
        <v>2609</v>
      </c>
      <c r="O158" s="120" t="s">
        <v>2494</v>
      </c>
      <c r="P158" s="110" t="s">
        <v>2610</v>
      </c>
      <c r="Q158" s="133">
        <v>44243.592534722222</v>
      </c>
    </row>
    <row r="159" spans="1:17" ht="18" x14ac:dyDescent="0.25">
      <c r="A159" s="107" t="str">
        <f>VLOOKUP(E159,'LISTADO ATM'!$A$2:$C$898,3,0)</f>
        <v>NORTE</v>
      </c>
      <c r="B159" s="101" t="s">
        <v>2670</v>
      </c>
      <c r="C159" s="95">
        <v>44243.598275462966</v>
      </c>
      <c r="D159" s="95" t="s">
        <v>2489</v>
      </c>
      <c r="E159" s="93">
        <v>747</v>
      </c>
      <c r="F159" s="84" t="str">
        <f>VLOOKUP(E159,VIP!$A$2:$O11373,2,0)</f>
        <v>DRBR200</v>
      </c>
      <c r="G159" s="92" t="str">
        <f>VLOOKUP(E159,'LISTADO ATM'!$A$2:$B$897,2,0)</f>
        <v xml:space="preserve">ATM Club BR (Santiago) </v>
      </c>
      <c r="H159" s="92" t="str">
        <f>VLOOKUP(E159,VIP!$A$2:$O16294,7,FALSE)</f>
        <v>Si</v>
      </c>
      <c r="I159" s="92" t="str">
        <f>VLOOKUP(E159,VIP!$A$2:$O8259,8,FALSE)</f>
        <v>Si</v>
      </c>
      <c r="J159" s="92" t="str">
        <f>VLOOKUP(E159,VIP!$A$2:$O8209,8,FALSE)</f>
        <v>Si</v>
      </c>
      <c r="K159" s="92" t="str">
        <f>VLOOKUP(E159,VIP!$A$2:$O11783,6,0)</f>
        <v>SI</v>
      </c>
      <c r="L159" s="97" t="s">
        <v>2435</v>
      </c>
      <c r="M159" s="110" t="s">
        <v>2603</v>
      </c>
      <c r="N159" s="110" t="s">
        <v>2609</v>
      </c>
      <c r="O159" s="120" t="s">
        <v>2494</v>
      </c>
      <c r="P159" s="110" t="s">
        <v>2610</v>
      </c>
      <c r="Q159" s="133">
        <v>44243.592534722222</v>
      </c>
    </row>
    <row r="160" spans="1:17" ht="18" x14ac:dyDescent="0.25">
      <c r="A160" s="107" t="str">
        <f>VLOOKUP(E160,'LISTADO ATM'!$A$2:$C$898,3,0)</f>
        <v>DISTRITO NACIONAL</v>
      </c>
      <c r="B160" s="101" t="s">
        <v>2669</v>
      </c>
      <c r="C160" s="95">
        <v>44243.59878472222</v>
      </c>
      <c r="D160" s="95" t="s">
        <v>2489</v>
      </c>
      <c r="E160" s="93">
        <v>706</v>
      </c>
      <c r="F160" s="84" t="str">
        <f>VLOOKUP(E160,VIP!$A$2:$O11372,2,0)</f>
        <v>DRBR706</v>
      </c>
      <c r="G160" s="92" t="str">
        <f>VLOOKUP(E160,'LISTADO ATM'!$A$2:$B$897,2,0)</f>
        <v xml:space="preserve">ATM S/M Pristine </v>
      </c>
      <c r="H160" s="92" t="str">
        <f>VLOOKUP(E160,VIP!$A$2:$O16293,7,FALSE)</f>
        <v>Si</v>
      </c>
      <c r="I160" s="92" t="str">
        <f>VLOOKUP(E160,VIP!$A$2:$O8258,8,FALSE)</f>
        <v>Si</v>
      </c>
      <c r="J160" s="92" t="str">
        <f>VLOOKUP(E160,VIP!$A$2:$O8208,8,FALSE)</f>
        <v>Si</v>
      </c>
      <c r="K160" s="92" t="str">
        <f>VLOOKUP(E160,VIP!$A$2:$O11782,6,0)</f>
        <v>NO</v>
      </c>
      <c r="L160" s="97" t="s">
        <v>2435</v>
      </c>
      <c r="M160" s="110" t="s">
        <v>2603</v>
      </c>
      <c r="N160" s="110" t="s">
        <v>2609</v>
      </c>
      <c r="O160" s="120" t="s">
        <v>2494</v>
      </c>
      <c r="P160" s="110" t="s">
        <v>2610</v>
      </c>
      <c r="Q160" s="133">
        <v>44243.592534722222</v>
      </c>
    </row>
    <row r="161" spans="1:17" ht="18" x14ac:dyDescent="0.25">
      <c r="A161" s="107" t="str">
        <f>VLOOKUP(E161,'LISTADO ATM'!$A$2:$C$898,3,0)</f>
        <v>DISTRITO NACIONAL</v>
      </c>
      <c r="B161" s="101" t="s">
        <v>2663</v>
      </c>
      <c r="C161" s="95">
        <v>44243.599768518521</v>
      </c>
      <c r="D161" s="95" t="s">
        <v>2189</v>
      </c>
      <c r="E161" s="93">
        <v>115</v>
      </c>
      <c r="F161" s="84" t="str">
        <f>VLOOKUP(E161,VIP!$A$2:$O11366,2,0)</f>
        <v>DRBR115</v>
      </c>
      <c r="G161" s="92" t="str">
        <f>VLOOKUP(E161,'LISTADO ATM'!$A$2:$B$897,2,0)</f>
        <v xml:space="preserve">ATM Oficina Megacentro I </v>
      </c>
      <c r="H161" s="92" t="str">
        <f>VLOOKUP(E161,VIP!$A$2:$O16287,7,FALSE)</f>
        <v>Si</v>
      </c>
      <c r="I161" s="92" t="str">
        <f>VLOOKUP(E161,VIP!$A$2:$O8252,8,FALSE)</f>
        <v>Si</v>
      </c>
      <c r="J161" s="92" t="str">
        <f>VLOOKUP(E161,VIP!$A$2:$O8202,8,FALSE)</f>
        <v>Si</v>
      </c>
      <c r="K161" s="92" t="str">
        <f>VLOOKUP(E161,VIP!$A$2:$O11776,6,0)</f>
        <v>SI</v>
      </c>
      <c r="L161" s="97" t="s">
        <v>2228</v>
      </c>
      <c r="M161" s="96" t="s">
        <v>2471</v>
      </c>
      <c r="N161" s="123" t="s">
        <v>2478</v>
      </c>
      <c r="O161" s="120" t="s">
        <v>2480</v>
      </c>
      <c r="P161" s="110"/>
      <c r="Q161" s="96" t="s">
        <v>2228</v>
      </c>
    </row>
    <row r="162" spans="1:17" ht="18" x14ac:dyDescent="0.25">
      <c r="A162" s="107" t="str">
        <f>VLOOKUP(E162,'LISTADO ATM'!$A$2:$C$898,3,0)</f>
        <v>NORTE</v>
      </c>
      <c r="B162" s="101" t="s">
        <v>2682</v>
      </c>
      <c r="C162" s="95">
        <v>44243.615532407406</v>
      </c>
      <c r="D162" s="95" t="s">
        <v>2500</v>
      </c>
      <c r="E162" s="93">
        <v>22</v>
      </c>
      <c r="F162" s="84" t="str">
        <f>VLOOKUP(E162,VIP!$A$2:$O11376,2,0)</f>
        <v>DRBR813</v>
      </c>
      <c r="G162" s="92" t="str">
        <f>VLOOKUP(E162,'LISTADO ATM'!$A$2:$B$897,2,0)</f>
        <v>ATM S/M Olimpico (Santiago)</v>
      </c>
      <c r="H162" s="92" t="str">
        <f>VLOOKUP(E162,VIP!$A$2:$O16297,7,FALSE)</f>
        <v>Si</v>
      </c>
      <c r="I162" s="92" t="str">
        <f>VLOOKUP(E162,VIP!$A$2:$O8262,8,FALSE)</f>
        <v>Si</v>
      </c>
      <c r="J162" s="92" t="str">
        <f>VLOOKUP(E162,VIP!$A$2:$O8212,8,FALSE)</f>
        <v>Si</v>
      </c>
      <c r="K162" s="92" t="str">
        <f>VLOOKUP(E162,VIP!$A$2:$O11786,6,0)</f>
        <v>NO</v>
      </c>
      <c r="L162" s="97" t="s">
        <v>2430</v>
      </c>
      <c r="M162" s="110" t="s">
        <v>2603</v>
      </c>
      <c r="N162" s="123" t="s">
        <v>2478</v>
      </c>
      <c r="O162" s="120" t="s">
        <v>2499</v>
      </c>
      <c r="P162" s="110"/>
      <c r="Q162" s="133">
        <v>44243.777083333334</v>
      </c>
    </row>
    <row r="163" spans="1:17" ht="18" x14ac:dyDescent="0.25">
      <c r="A163" s="107" t="str">
        <f>VLOOKUP(E163,'LISTADO ATM'!$A$2:$C$898,3,0)</f>
        <v>SUR</v>
      </c>
      <c r="B163" s="101" t="s">
        <v>2681</v>
      </c>
      <c r="C163" s="95">
        <v>44243.621550925927</v>
      </c>
      <c r="D163" s="95" t="s">
        <v>2474</v>
      </c>
      <c r="E163" s="93">
        <v>301</v>
      </c>
      <c r="F163" s="84" t="str">
        <f>VLOOKUP(E163,VIP!$A$2:$O11375,2,0)</f>
        <v>DRBR301</v>
      </c>
      <c r="G163" s="92" t="str">
        <f>VLOOKUP(E163,'LISTADO ATM'!$A$2:$B$897,2,0)</f>
        <v xml:space="preserve">ATM UNP Alfa y Omega (Barahona) </v>
      </c>
      <c r="H163" s="92" t="str">
        <f>VLOOKUP(E163,VIP!$A$2:$O16296,7,FALSE)</f>
        <v>Si</v>
      </c>
      <c r="I163" s="92" t="str">
        <f>VLOOKUP(E163,VIP!$A$2:$O8261,8,FALSE)</f>
        <v>Si</v>
      </c>
      <c r="J163" s="92" t="str">
        <f>VLOOKUP(E163,VIP!$A$2:$O8211,8,FALSE)</f>
        <v>Si</v>
      </c>
      <c r="K163" s="92" t="str">
        <f>VLOOKUP(E163,VIP!$A$2:$O11785,6,0)</f>
        <v>NO</v>
      </c>
      <c r="L163" s="97" t="s">
        <v>2430</v>
      </c>
      <c r="M163" s="96" t="s">
        <v>2471</v>
      </c>
      <c r="N163" s="123" t="s">
        <v>2478</v>
      </c>
      <c r="O163" s="120" t="s">
        <v>2479</v>
      </c>
      <c r="P163" s="110"/>
      <c r="Q163" s="96" t="s">
        <v>2430</v>
      </c>
    </row>
    <row r="164" spans="1:17" ht="18" x14ac:dyDescent="0.25">
      <c r="A164" s="107" t="str">
        <f>VLOOKUP(E164,'LISTADO ATM'!$A$2:$C$898,3,0)</f>
        <v>DISTRITO NACIONAL</v>
      </c>
      <c r="B164" s="101" t="s">
        <v>2680</v>
      </c>
      <c r="C164" s="95">
        <v>44243.623726851853</v>
      </c>
      <c r="D164" s="95" t="s">
        <v>2474</v>
      </c>
      <c r="E164" s="93">
        <v>70</v>
      </c>
      <c r="F164" s="84" t="str">
        <f>VLOOKUP(E164,VIP!$A$2:$O11374,2,0)</f>
        <v>DRBR070</v>
      </c>
      <c r="G164" s="92" t="str">
        <f>VLOOKUP(E164,'LISTADO ATM'!$A$2:$B$897,2,0)</f>
        <v xml:space="preserve">ATM Autoservicio Plaza Lama Zona Oriental </v>
      </c>
      <c r="H164" s="92" t="str">
        <f>VLOOKUP(E164,VIP!$A$2:$O16295,7,FALSE)</f>
        <v>Si</v>
      </c>
      <c r="I164" s="92" t="str">
        <f>VLOOKUP(E164,VIP!$A$2:$O8260,8,FALSE)</f>
        <v>Si</v>
      </c>
      <c r="J164" s="92" t="str">
        <f>VLOOKUP(E164,VIP!$A$2:$O8210,8,FALSE)</f>
        <v>Si</v>
      </c>
      <c r="K164" s="92" t="str">
        <f>VLOOKUP(E164,VIP!$A$2:$O11784,6,0)</f>
        <v>NO</v>
      </c>
      <c r="L164" s="97" t="s">
        <v>2537</v>
      </c>
      <c r="M164" s="96" t="s">
        <v>2471</v>
      </c>
      <c r="N164" s="123" t="s">
        <v>2478</v>
      </c>
      <c r="O164" s="120" t="s">
        <v>2479</v>
      </c>
      <c r="P164" s="110"/>
      <c r="Q164" s="96" t="s">
        <v>2537</v>
      </c>
    </row>
    <row r="165" spans="1:17" ht="18" x14ac:dyDescent="0.25">
      <c r="A165" s="107" t="str">
        <f>VLOOKUP(E165,'LISTADO ATM'!$A$2:$C$898,3,0)</f>
        <v>DISTRITO NACIONAL</v>
      </c>
      <c r="B165" s="101" t="s">
        <v>2679</v>
      </c>
      <c r="C165" s="95">
        <v>44243.638124999998</v>
      </c>
      <c r="D165" s="95" t="s">
        <v>2189</v>
      </c>
      <c r="E165" s="93">
        <v>955</v>
      </c>
      <c r="F165" s="84" t="str">
        <f>VLOOKUP(E165,VIP!$A$2:$O11373,2,0)</f>
        <v>DRBR955</v>
      </c>
      <c r="G165" s="92" t="str">
        <f>VLOOKUP(E165,'LISTADO ATM'!$A$2:$B$897,2,0)</f>
        <v xml:space="preserve">ATM Oficina Americana Independencia II </v>
      </c>
      <c r="H165" s="92" t="str">
        <f>VLOOKUP(E165,VIP!$A$2:$O16294,7,FALSE)</f>
        <v>Si</v>
      </c>
      <c r="I165" s="92" t="str">
        <f>VLOOKUP(E165,VIP!$A$2:$O8259,8,FALSE)</f>
        <v>Si</v>
      </c>
      <c r="J165" s="92" t="str">
        <f>VLOOKUP(E165,VIP!$A$2:$O8209,8,FALSE)</f>
        <v>Si</v>
      </c>
      <c r="K165" s="92" t="str">
        <f>VLOOKUP(E165,VIP!$A$2:$O11783,6,0)</f>
        <v>NO</v>
      </c>
      <c r="L165" s="97" t="s">
        <v>2228</v>
      </c>
      <c r="M165" s="96" t="s">
        <v>2471</v>
      </c>
      <c r="N165" s="123" t="s">
        <v>2478</v>
      </c>
      <c r="O165" s="120" t="s">
        <v>2480</v>
      </c>
      <c r="P165" s="110"/>
      <c r="Q165" s="96" t="s">
        <v>2228</v>
      </c>
    </row>
    <row r="166" spans="1:17" ht="18" x14ac:dyDescent="0.25">
      <c r="A166" s="107" t="str">
        <f>VLOOKUP(E166,'LISTADO ATM'!$A$2:$C$898,3,0)</f>
        <v>NORTE</v>
      </c>
      <c r="B166" s="101" t="s">
        <v>2678</v>
      </c>
      <c r="C166" s="95">
        <v>44243.638518518521</v>
      </c>
      <c r="D166" s="95" t="s">
        <v>2190</v>
      </c>
      <c r="E166" s="93">
        <v>528</v>
      </c>
      <c r="F166" s="84" t="str">
        <f>VLOOKUP(E166,VIP!$A$2:$O11372,2,0)</f>
        <v>DRBR284</v>
      </c>
      <c r="G166" s="92" t="str">
        <f>VLOOKUP(E166,'LISTADO ATM'!$A$2:$B$897,2,0)</f>
        <v xml:space="preserve">ATM Ferretería Ochoa (Santiago) </v>
      </c>
      <c r="H166" s="92" t="str">
        <f>VLOOKUP(E166,VIP!$A$2:$O16293,7,FALSE)</f>
        <v>Si</v>
      </c>
      <c r="I166" s="92" t="str">
        <f>VLOOKUP(E166,VIP!$A$2:$O8258,8,FALSE)</f>
        <v>Si</v>
      </c>
      <c r="J166" s="92" t="str">
        <f>VLOOKUP(E166,VIP!$A$2:$O8208,8,FALSE)</f>
        <v>Si</v>
      </c>
      <c r="K166" s="92" t="str">
        <f>VLOOKUP(E166,VIP!$A$2:$O11782,6,0)</f>
        <v>NO</v>
      </c>
      <c r="L166" s="97" t="s">
        <v>2228</v>
      </c>
      <c r="M166" s="96" t="s">
        <v>2471</v>
      </c>
      <c r="N166" s="123" t="s">
        <v>2478</v>
      </c>
      <c r="O166" s="120" t="s">
        <v>2503</v>
      </c>
      <c r="P166" s="110"/>
      <c r="Q166" s="96" t="s">
        <v>2228</v>
      </c>
    </row>
    <row r="167" spans="1:17" ht="18" x14ac:dyDescent="0.25">
      <c r="A167" s="107" t="str">
        <f>VLOOKUP(E167,'LISTADO ATM'!$A$2:$C$898,3,0)</f>
        <v>ESTE</v>
      </c>
      <c r="B167" s="101" t="s">
        <v>2677</v>
      </c>
      <c r="C167" s="95">
        <v>44243.638993055552</v>
      </c>
      <c r="D167" s="95" t="s">
        <v>2189</v>
      </c>
      <c r="E167" s="93">
        <v>772</v>
      </c>
      <c r="F167" s="84" t="str">
        <f>VLOOKUP(E167,VIP!$A$2:$O11371,2,0)</f>
        <v>DRBR215</v>
      </c>
      <c r="G167" s="92" t="str">
        <f>VLOOKUP(E167,'LISTADO ATM'!$A$2:$B$897,2,0)</f>
        <v xml:space="preserve">ATM UNP Yamasá </v>
      </c>
      <c r="H167" s="92" t="str">
        <f>VLOOKUP(E167,VIP!$A$2:$O16292,7,FALSE)</f>
        <v>Si</v>
      </c>
      <c r="I167" s="92" t="str">
        <f>VLOOKUP(E167,VIP!$A$2:$O8257,8,FALSE)</f>
        <v>Si</v>
      </c>
      <c r="J167" s="92" t="str">
        <f>VLOOKUP(E167,VIP!$A$2:$O8207,8,FALSE)</f>
        <v>Si</v>
      </c>
      <c r="K167" s="92" t="str">
        <f>VLOOKUP(E167,VIP!$A$2:$O11781,6,0)</f>
        <v>NO</v>
      </c>
      <c r="L167" s="97" t="s">
        <v>2228</v>
      </c>
      <c r="M167" s="110" t="s">
        <v>2603</v>
      </c>
      <c r="N167" s="123" t="s">
        <v>2478</v>
      </c>
      <c r="O167" s="120" t="s">
        <v>2480</v>
      </c>
      <c r="P167" s="110"/>
      <c r="Q167" s="133">
        <v>44243.763888888891</v>
      </c>
    </row>
    <row r="168" spans="1:17" ht="18" x14ac:dyDescent="0.25">
      <c r="A168" s="107" t="str">
        <f>VLOOKUP(E168,'LISTADO ATM'!$A$2:$C$898,3,0)</f>
        <v>DISTRITO NACIONAL</v>
      </c>
      <c r="B168" s="101" t="s">
        <v>2676</v>
      </c>
      <c r="C168" s="95">
        <v>44243.639317129629</v>
      </c>
      <c r="D168" s="95" t="s">
        <v>2189</v>
      </c>
      <c r="E168" s="93">
        <v>422</v>
      </c>
      <c r="F168" s="84" t="str">
        <f>VLOOKUP(E168,VIP!$A$2:$O11370,2,0)</f>
        <v>DRBR422</v>
      </c>
      <c r="G168" s="92" t="str">
        <f>VLOOKUP(E168,'LISTADO ATM'!$A$2:$B$897,2,0)</f>
        <v xml:space="preserve">ATM Olé Manoguayabo </v>
      </c>
      <c r="H168" s="92" t="str">
        <f>VLOOKUP(E168,VIP!$A$2:$O16291,7,FALSE)</f>
        <v>Si</v>
      </c>
      <c r="I168" s="92" t="str">
        <f>VLOOKUP(E168,VIP!$A$2:$O8256,8,FALSE)</f>
        <v>Si</v>
      </c>
      <c r="J168" s="92" t="str">
        <f>VLOOKUP(E168,VIP!$A$2:$O8206,8,FALSE)</f>
        <v>Si</v>
      </c>
      <c r="K168" s="92" t="str">
        <f>VLOOKUP(E168,VIP!$A$2:$O11780,6,0)</f>
        <v>NO</v>
      </c>
      <c r="L168" s="97" t="s">
        <v>2462</v>
      </c>
      <c r="M168" s="96" t="s">
        <v>2471</v>
      </c>
      <c r="N168" s="123" t="s">
        <v>2478</v>
      </c>
      <c r="O168" s="120" t="s">
        <v>2480</v>
      </c>
      <c r="P168" s="110"/>
      <c r="Q168" s="96" t="s">
        <v>2462</v>
      </c>
    </row>
    <row r="169" spans="1:17" ht="18" x14ac:dyDescent="0.25">
      <c r="A169" s="107" t="str">
        <f>VLOOKUP(E169,'LISTADO ATM'!$A$2:$C$898,3,0)</f>
        <v>NORTE</v>
      </c>
      <c r="B169" s="101" t="s">
        <v>2675</v>
      </c>
      <c r="C169" s="95">
        <v>44243.640150462961</v>
      </c>
      <c r="D169" s="95" t="s">
        <v>2189</v>
      </c>
      <c r="E169" s="93">
        <v>687</v>
      </c>
      <c r="F169" s="84" t="str">
        <f>VLOOKUP(E169,VIP!$A$2:$O11369,2,0)</f>
        <v>DRBR687</v>
      </c>
      <c r="G169" s="92" t="str">
        <f>VLOOKUP(E169,'LISTADO ATM'!$A$2:$B$897,2,0)</f>
        <v>ATM Oficina Monterrico II</v>
      </c>
      <c r="H169" s="92" t="str">
        <f>VLOOKUP(E169,VIP!$A$2:$O16290,7,FALSE)</f>
        <v>NO</v>
      </c>
      <c r="I169" s="92" t="str">
        <f>VLOOKUP(E169,VIP!$A$2:$O8255,8,FALSE)</f>
        <v>NO</v>
      </c>
      <c r="J169" s="92" t="str">
        <f>VLOOKUP(E169,VIP!$A$2:$O8205,8,FALSE)</f>
        <v>NO</v>
      </c>
      <c r="K169" s="92" t="str">
        <f>VLOOKUP(E169,VIP!$A$2:$O11779,6,0)</f>
        <v>SI</v>
      </c>
      <c r="L169" s="97" t="s">
        <v>2430</v>
      </c>
      <c r="M169" s="110" t="s">
        <v>2603</v>
      </c>
      <c r="N169" s="123" t="s">
        <v>2478</v>
      </c>
      <c r="O169" s="120" t="s">
        <v>2494</v>
      </c>
      <c r="P169" s="110"/>
      <c r="Q169" s="133">
        <v>44243.775694444441</v>
      </c>
    </row>
    <row r="170" spans="1:17" ht="18" x14ac:dyDescent="0.25">
      <c r="A170" s="107" t="str">
        <f>VLOOKUP(E170,'LISTADO ATM'!$A$2:$C$898,3,0)</f>
        <v>DISTRITO NACIONAL</v>
      </c>
      <c r="B170" s="101" t="s">
        <v>2674</v>
      </c>
      <c r="C170" s="95">
        <v>44243.640219907407</v>
      </c>
      <c r="D170" s="95" t="s">
        <v>2189</v>
      </c>
      <c r="E170" s="93">
        <v>713</v>
      </c>
      <c r="F170" s="84" t="str">
        <f>VLOOKUP(E170,VIP!$A$2:$O11368,2,0)</f>
        <v>DRBR016</v>
      </c>
      <c r="G170" s="92" t="str">
        <f>VLOOKUP(E170,'LISTADO ATM'!$A$2:$B$897,2,0)</f>
        <v xml:space="preserve">ATM Oficina Las Américas </v>
      </c>
      <c r="H170" s="92" t="str">
        <f>VLOOKUP(E170,VIP!$A$2:$O16289,7,FALSE)</f>
        <v>Si</v>
      </c>
      <c r="I170" s="92" t="str">
        <f>VLOOKUP(E170,VIP!$A$2:$O8254,8,FALSE)</f>
        <v>Si</v>
      </c>
      <c r="J170" s="92" t="str">
        <f>VLOOKUP(E170,VIP!$A$2:$O8204,8,FALSE)</f>
        <v>Si</v>
      </c>
      <c r="K170" s="92" t="str">
        <f>VLOOKUP(E170,VIP!$A$2:$O11778,6,0)</f>
        <v>NO</v>
      </c>
      <c r="L170" s="97" t="s">
        <v>2254</v>
      </c>
      <c r="M170" s="110" t="s">
        <v>2603</v>
      </c>
      <c r="N170" s="123" t="s">
        <v>2478</v>
      </c>
      <c r="O170" s="120" t="s">
        <v>2480</v>
      </c>
      <c r="P170" s="110"/>
      <c r="Q170" s="133">
        <v>44243.76458333333</v>
      </c>
    </row>
    <row r="171" spans="1:17" ht="18" x14ac:dyDescent="0.25">
      <c r="A171" s="107" t="str">
        <f>VLOOKUP(E171,'LISTADO ATM'!$A$2:$C$898,3,0)</f>
        <v>NORTE</v>
      </c>
      <c r="B171" s="101" t="s">
        <v>2673</v>
      </c>
      <c r="C171" s="95">
        <v>44243.648599537039</v>
      </c>
      <c r="D171" s="95" t="s">
        <v>2190</v>
      </c>
      <c r="E171" s="93">
        <v>333</v>
      </c>
      <c r="F171" s="84" t="str">
        <f>VLOOKUP(E171,VIP!$A$2:$O11367,2,0)</f>
        <v>DRBR333</v>
      </c>
      <c r="G171" s="92" t="str">
        <f>VLOOKUP(E171,'LISTADO ATM'!$A$2:$B$897,2,0)</f>
        <v>ATM Oficina Turey Maimón</v>
      </c>
      <c r="H171" s="92" t="str">
        <f>VLOOKUP(E171,VIP!$A$2:$O16288,7,FALSE)</f>
        <v>Si</v>
      </c>
      <c r="I171" s="92" t="str">
        <f>VLOOKUP(E171,VIP!$A$2:$O8253,8,FALSE)</f>
        <v>Si</v>
      </c>
      <c r="J171" s="92" t="str">
        <f>VLOOKUP(E171,VIP!$A$2:$O8203,8,FALSE)</f>
        <v>Si</v>
      </c>
      <c r="K171" s="92" t="str">
        <f>VLOOKUP(E171,VIP!$A$2:$O11777,6,0)</f>
        <v>NO</v>
      </c>
      <c r="L171" s="97" t="s">
        <v>2228</v>
      </c>
      <c r="M171" s="110" t="s">
        <v>2603</v>
      </c>
      <c r="N171" s="123" t="s">
        <v>2478</v>
      </c>
      <c r="O171" s="120" t="s">
        <v>2503</v>
      </c>
      <c r="P171" s="110"/>
      <c r="Q171" s="133">
        <v>44243.76666666667</v>
      </c>
    </row>
    <row r="172" spans="1:17" s="111" customFormat="1" ht="18" x14ac:dyDescent="0.25">
      <c r="A172" s="107" t="str">
        <f>VLOOKUP(E172,'LISTADO ATM'!$A$2:$C$898,3,0)</f>
        <v>NORTE</v>
      </c>
      <c r="B172" s="101" t="s">
        <v>2690</v>
      </c>
      <c r="C172" s="95">
        <v>44243.655787037038</v>
      </c>
      <c r="D172" s="95" t="s">
        <v>2489</v>
      </c>
      <c r="E172" s="93">
        <v>950</v>
      </c>
      <c r="F172" s="84" t="str">
        <f>VLOOKUP(E172,VIP!$A$2:$O11380,2,0)</f>
        <v>DRBR12G</v>
      </c>
      <c r="G172" s="92" t="str">
        <f>VLOOKUP(E172,'LISTADO ATM'!$A$2:$B$897,2,0)</f>
        <v xml:space="preserve">ATM Oficina Monterrico </v>
      </c>
      <c r="H172" s="92" t="str">
        <f>VLOOKUP(E172,VIP!$A$2:$O16301,7,FALSE)</f>
        <v>Si</v>
      </c>
      <c r="I172" s="92" t="str">
        <f>VLOOKUP(E172,VIP!$A$2:$O8266,8,FALSE)</f>
        <v>Si</v>
      </c>
      <c r="J172" s="92" t="str">
        <f>VLOOKUP(E172,VIP!$A$2:$O8216,8,FALSE)</f>
        <v>Si</v>
      </c>
      <c r="K172" s="92" t="str">
        <f>VLOOKUP(E172,VIP!$A$2:$O11790,6,0)</f>
        <v>SI</v>
      </c>
      <c r="L172" s="97" t="s">
        <v>2430</v>
      </c>
      <c r="M172" s="110" t="s">
        <v>2603</v>
      </c>
      <c r="N172" s="123" t="s">
        <v>2478</v>
      </c>
      <c r="O172" s="120" t="s">
        <v>2494</v>
      </c>
      <c r="P172" s="110"/>
      <c r="Q172" s="133">
        <v>44243.794444444444</v>
      </c>
    </row>
    <row r="173" spans="1:17" s="111" customFormat="1" ht="18" x14ac:dyDescent="0.25">
      <c r="A173" s="107" t="str">
        <f>VLOOKUP(E173,'LISTADO ATM'!$A$2:$C$898,3,0)</f>
        <v>DISTRITO NACIONAL</v>
      </c>
      <c r="B173" s="101" t="s">
        <v>2689</v>
      </c>
      <c r="C173" s="95">
        <v>44243.656400462962</v>
      </c>
      <c r="D173" s="95" t="s">
        <v>2189</v>
      </c>
      <c r="E173" s="93">
        <v>239</v>
      </c>
      <c r="F173" s="84" t="str">
        <f>VLOOKUP(E173,VIP!$A$2:$O11379,2,0)</f>
        <v>DRBR239</v>
      </c>
      <c r="G173" s="92" t="str">
        <f>VLOOKUP(E173,'LISTADO ATM'!$A$2:$B$897,2,0)</f>
        <v xml:space="preserve">ATM Autobanco Charles de Gaulle </v>
      </c>
      <c r="H173" s="92" t="str">
        <f>VLOOKUP(E173,VIP!$A$2:$O16300,7,FALSE)</f>
        <v>Si</v>
      </c>
      <c r="I173" s="92" t="str">
        <f>VLOOKUP(E173,VIP!$A$2:$O8265,8,FALSE)</f>
        <v>Si</v>
      </c>
      <c r="J173" s="92" t="str">
        <f>VLOOKUP(E173,VIP!$A$2:$O8215,8,FALSE)</f>
        <v>Si</v>
      </c>
      <c r="K173" s="92" t="str">
        <f>VLOOKUP(E173,VIP!$A$2:$O11789,6,0)</f>
        <v>SI</v>
      </c>
      <c r="L173" s="97" t="s">
        <v>2228</v>
      </c>
      <c r="M173" s="96" t="s">
        <v>2471</v>
      </c>
      <c r="N173" s="123" t="s">
        <v>2478</v>
      </c>
      <c r="O173" s="120" t="s">
        <v>2480</v>
      </c>
      <c r="P173" s="110"/>
      <c r="Q173" s="133" t="s">
        <v>2228</v>
      </c>
    </row>
    <row r="174" spans="1:17" s="111" customFormat="1" ht="18" x14ac:dyDescent="0.25">
      <c r="A174" s="107" t="str">
        <f>VLOOKUP(E174,'LISTADO ATM'!$A$2:$C$898,3,0)</f>
        <v>DISTRITO NACIONAL</v>
      </c>
      <c r="B174" s="101" t="s">
        <v>2688</v>
      </c>
      <c r="C174" s="95">
        <v>44243.666597222225</v>
      </c>
      <c r="D174" s="95" t="s">
        <v>2189</v>
      </c>
      <c r="E174" s="93">
        <v>791</v>
      </c>
      <c r="F174" s="84" t="str">
        <f>VLOOKUP(E174,VIP!$A$2:$O11378,2,0)</f>
        <v>DRBR791</v>
      </c>
      <c r="G174" s="92" t="str">
        <f>VLOOKUP(E174,'LISTADO ATM'!$A$2:$B$897,2,0)</f>
        <v xml:space="preserve">ATM Oficina Sans Soucí </v>
      </c>
      <c r="H174" s="92" t="str">
        <f>VLOOKUP(E174,VIP!$A$2:$O16299,7,FALSE)</f>
        <v>Si</v>
      </c>
      <c r="I174" s="92" t="str">
        <f>VLOOKUP(E174,VIP!$A$2:$O8264,8,FALSE)</f>
        <v>No</v>
      </c>
      <c r="J174" s="92" t="str">
        <f>VLOOKUP(E174,VIP!$A$2:$O8214,8,FALSE)</f>
        <v>No</v>
      </c>
      <c r="K174" s="92" t="str">
        <f>VLOOKUP(E174,VIP!$A$2:$O11788,6,0)</f>
        <v>NO</v>
      </c>
      <c r="L174" s="97" t="s">
        <v>2228</v>
      </c>
      <c r="M174" s="96" t="s">
        <v>2471</v>
      </c>
      <c r="N174" s="123" t="s">
        <v>2478</v>
      </c>
      <c r="O174" s="120" t="s">
        <v>2480</v>
      </c>
      <c r="P174" s="110"/>
      <c r="Q174" s="133" t="s">
        <v>2228</v>
      </c>
    </row>
    <row r="175" spans="1:17" s="111" customFormat="1" ht="18" x14ac:dyDescent="0.25">
      <c r="A175" s="107" t="str">
        <f>VLOOKUP(E175,'LISTADO ATM'!$A$2:$C$898,3,0)</f>
        <v>NORTE</v>
      </c>
      <c r="B175" s="101" t="s">
        <v>2687</v>
      </c>
      <c r="C175" s="95">
        <v>44243.724432870367</v>
      </c>
      <c r="D175" s="95" t="s">
        <v>2190</v>
      </c>
      <c r="E175" s="93">
        <v>154</v>
      </c>
      <c r="F175" s="84" t="str">
        <f>VLOOKUP(E175,VIP!$A$2:$O11377,2,0)</f>
        <v>DRBR154</v>
      </c>
      <c r="G175" s="92" t="str">
        <f>VLOOKUP(E175,'LISTADO ATM'!$A$2:$B$897,2,0)</f>
        <v xml:space="preserve">ATM Oficina Sánchez </v>
      </c>
      <c r="H175" s="92" t="str">
        <f>VLOOKUP(E175,VIP!$A$2:$O16298,7,FALSE)</f>
        <v>Si</v>
      </c>
      <c r="I175" s="92" t="str">
        <f>VLOOKUP(E175,VIP!$A$2:$O8263,8,FALSE)</f>
        <v>Si</v>
      </c>
      <c r="J175" s="92" t="str">
        <f>VLOOKUP(E175,VIP!$A$2:$O8213,8,FALSE)</f>
        <v>Si</v>
      </c>
      <c r="K175" s="92" t="str">
        <f>VLOOKUP(E175,VIP!$A$2:$O11787,6,0)</f>
        <v>SI</v>
      </c>
      <c r="L175" s="97" t="s">
        <v>2228</v>
      </c>
      <c r="M175" s="96" t="s">
        <v>2471</v>
      </c>
      <c r="N175" s="123" t="s">
        <v>2478</v>
      </c>
      <c r="O175" s="120" t="s">
        <v>2602</v>
      </c>
      <c r="P175" s="110"/>
      <c r="Q175" s="133" t="s">
        <v>2228</v>
      </c>
    </row>
    <row r="176" spans="1:17" s="111" customFormat="1" ht="18" x14ac:dyDescent="0.25">
      <c r="A176" s="107" t="str">
        <f>VLOOKUP(E176,'LISTADO ATM'!$A$2:$C$898,3,0)</f>
        <v>SUR</v>
      </c>
      <c r="B176" s="101" t="s">
        <v>2686</v>
      </c>
      <c r="C176" s="95">
        <v>44243.727546296293</v>
      </c>
      <c r="D176" s="95" t="s">
        <v>2189</v>
      </c>
      <c r="E176" s="93">
        <v>296</v>
      </c>
      <c r="F176" s="84" t="str">
        <f>VLOOKUP(E176,VIP!$A$2:$O11376,2,0)</f>
        <v>DRBR296</v>
      </c>
      <c r="G176" s="92" t="str">
        <f>VLOOKUP(E176,'LISTADO ATM'!$A$2:$B$897,2,0)</f>
        <v>ATM Estación BANICOMB (Baní)  ECO Petroleo</v>
      </c>
      <c r="H176" s="92" t="str">
        <f>VLOOKUP(E176,VIP!$A$2:$O16297,7,FALSE)</f>
        <v>Si</v>
      </c>
      <c r="I176" s="92" t="str">
        <f>VLOOKUP(E176,VIP!$A$2:$O8262,8,FALSE)</f>
        <v>Si</v>
      </c>
      <c r="J176" s="92" t="str">
        <f>VLOOKUP(E176,VIP!$A$2:$O8212,8,FALSE)</f>
        <v>Si</v>
      </c>
      <c r="K176" s="92" t="str">
        <f>VLOOKUP(E176,VIP!$A$2:$O11786,6,0)</f>
        <v>NO</v>
      </c>
      <c r="L176" s="97" t="s">
        <v>2228</v>
      </c>
      <c r="M176" s="96" t="s">
        <v>2471</v>
      </c>
      <c r="N176" s="123" t="s">
        <v>2478</v>
      </c>
      <c r="O176" s="120" t="s">
        <v>2480</v>
      </c>
      <c r="P176" s="110"/>
      <c r="Q176" s="133" t="s">
        <v>2228</v>
      </c>
    </row>
    <row r="177" spans="1:17" s="111" customFormat="1" ht="18" x14ac:dyDescent="0.25">
      <c r="A177" s="107" t="str">
        <f>VLOOKUP(E177,'LISTADO ATM'!$A$2:$C$898,3,0)</f>
        <v>NORTE</v>
      </c>
      <c r="B177" s="101" t="s">
        <v>2685</v>
      </c>
      <c r="C177" s="95">
        <v>44243.782511574071</v>
      </c>
      <c r="D177" s="95" t="s">
        <v>2190</v>
      </c>
      <c r="E177" s="93">
        <v>299</v>
      </c>
      <c r="F177" s="84" t="str">
        <f>VLOOKUP(E177,VIP!$A$2:$O11375,2,0)</f>
        <v>DRBR299</v>
      </c>
      <c r="G177" s="92" t="str">
        <f>VLOOKUP(E177,'LISTADO ATM'!$A$2:$B$897,2,0)</f>
        <v xml:space="preserve">ATM S/M Aprezio Cotui </v>
      </c>
      <c r="H177" s="92" t="str">
        <f>VLOOKUP(E177,VIP!$A$2:$O16296,7,FALSE)</f>
        <v>Si</v>
      </c>
      <c r="I177" s="92" t="str">
        <f>VLOOKUP(E177,VIP!$A$2:$O8261,8,FALSE)</f>
        <v>Si</v>
      </c>
      <c r="J177" s="92" t="str">
        <f>VLOOKUP(E177,VIP!$A$2:$O8211,8,FALSE)</f>
        <v>Si</v>
      </c>
      <c r="K177" s="92" t="str">
        <f>VLOOKUP(E177,VIP!$A$2:$O11785,6,0)</f>
        <v>NO</v>
      </c>
      <c r="L177" s="97" t="s">
        <v>2228</v>
      </c>
      <c r="M177" s="96" t="s">
        <v>2471</v>
      </c>
      <c r="N177" s="123" t="s">
        <v>2478</v>
      </c>
      <c r="O177" s="120" t="s">
        <v>2602</v>
      </c>
      <c r="P177" s="110"/>
      <c r="Q177" s="133" t="s">
        <v>2228</v>
      </c>
    </row>
    <row r="178" spans="1:17" s="111" customFormat="1" ht="18" x14ac:dyDescent="0.25">
      <c r="A178" s="107" t="str">
        <f>VLOOKUP(E178,'LISTADO ATM'!$A$2:$C$898,3,0)</f>
        <v>DISTRITO NACIONAL</v>
      </c>
      <c r="B178" s="101">
        <v>335794468</v>
      </c>
      <c r="C178" s="95"/>
      <c r="D178" s="95" t="s">
        <v>2489</v>
      </c>
      <c r="E178" s="93">
        <v>810</v>
      </c>
      <c r="F178" s="84" t="str">
        <f>VLOOKUP(E178,VIP!$A$2:$O11369,2,0)</f>
        <v>DRBR810</v>
      </c>
      <c r="G178" s="92" t="str">
        <f>VLOOKUP(E178,'LISTADO ATM'!$A$2:$B$897,2,0)</f>
        <v xml:space="preserve">ATM UNP Multicentro La Sirena José Contreras </v>
      </c>
      <c r="H178" s="92" t="str">
        <f>VLOOKUP(E178,VIP!$A$2:$O16290,7,FALSE)</f>
        <v>Si</v>
      </c>
      <c r="I178" s="92" t="str">
        <f>VLOOKUP(E178,VIP!$A$2:$O8255,8,FALSE)</f>
        <v>Si</v>
      </c>
      <c r="J178" s="92" t="str">
        <f>VLOOKUP(E178,VIP!$A$2:$O8205,8,FALSE)</f>
        <v>Si</v>
      </c>
      <c r="K178" s="92" t="str">
        <f>VLOOKUP(E178,VIP!$A$2:$O11779,6,0)</f>
        <v>NO</v>
      </c>
      <c r="L178" s="97" t="s">
        <v>2683</v>
      </c>
      <c r="M178" s="110" t="s">
        <v>2603</v>
      </c>
      <c r="N178" s="123" t="s">
        <v>2609</v>
      </c>
      <c r="O178" s="120"/>
      <c r="P178" s="110" t="s">
        <v>2684</v>
      </c>
      <c r="Q178" s="133" t="s">
        <v>2683</v>
      </c>
    </row>
    <row r="179" spans="1:17" s="111" customFormat="1" ht="18" x14ac:dyDescent="0.25">
      <c r="A179" s="107" t="str">
        <f>VLOOKUP(E179,'LISTADO ATM'!$A$2:$C$898,3,0)</f>
        <v>DISTRITO NACIONAL</v>
      </c>
      <c r="B179" s="101">
        <v>335794467</v>
      </c>
      <c r="C179" s="95"/>
      <c r="D179" s="95" t="s">
        <v>2489</v>
      </c>
      <c r="E179" s="93">
        <v>761</v>
      </c>
      <c r="F179" s="84" t="str">
        <f>VLOOKUP(E179,VIP!$A$2:$O11370,2,0)</f>
        <v>DRBR761</v>
      </c>
      <c r="G179" s="92" t="str">
        <f>VLOOKUP(E179,'LISTADO ATM'!$A$2:$B$897,2,0)</f>
        <v xml:space="preserve">ATM ISSPOL </v>
      </c>
      <c r="H179" s="92" t="str">
        <f>VLOOKUP(E179,VIP!$A$2:$O16291,7,FALSE)</f>
        <v>Si</v>
      </c>
      <c r="I179" s="92" t="str">
        <f>VLOOKUP(E179,VIP!$A$2:$O8256,8,FALSE)</f>
        <v>Si</v>
      </c>
      <c r="J179" s="92" t="str">
        <f>VLOOKUP(E179,VIP!$A$2:$O8206,8,FALSE)</f>
        <v>Si</v>
      </c>
      <c r="K179" s="92" t="str">
        <f>VLOOKUP(E179,VIP!$A$2:$O11780,6,0)</f>
        <v>NO</v>
      </c>
      <c r="L179" s="97" t="s">
        <v>2683</v>
      </c>
      <c r="M179" s="110" t="s">
        <v>2603</v>
      </c>
      <c r="N179" s="123" t="s">
        <v>2609</v>
      </c>
      <c r="O179" s="120"/>
      <c r="P179" s="110" t="s">
        <v>2684</v>
      </c>
      <c r="Q179" s="133" t="s">
        <v>2683</v>
      </c>
    </row>
    <row r="180" spans="1:17" s="111" customFormat="1" ht="18" x14ac:dyDescent="0.25">
      <c r="A180" s="107" t="str">
        <f>VLOOKUP(E180,'LISTADO ATM'!$A$2:$C$898,3,0)</f>
        <v>SUR</v>
      </c>
      <c r="B180" s="101">
        <v>335794465</v>
      </c>
      <c r="C180" s="95"/>
      <c r="D180" s="95" t="s">
        <v>2489</v>
      </c>
      <c r="E180" s="93">
        <v>616</v>
      </c>
      <c r="F180" s="84" t="str">
        <f>VLOOKUP(E180,VIP!$A$2:$O11371,2,0)</f>
        <v>DRBR187</v>
      </c>
      <c r="G180" s="92" t="str">
        <f>VLOOKUP(E180,'LISTADO ATM'!$A$2:$B$897,2,0)</f>
        <v xml:space="preserve">ATM 5ta. Brigada Barahona </v>
      </c>
      <c r="H180" s="92" t="str">
        <f>VLOOKUP(E180,VIP!$A$2:$O16292,7,FALSE)</f>
        <v>Si</v>
      </c>
      <c r="I180" s="92" t="str">
        <f>VLOOKUP(E180,VIP!$A$2:$O8257,8,FALSE)</f>
        <v>Si</v>
      </c>
      <c r="J180" s="92" t="str">
        <f>VLOOKUP(E180,VIP!$A$2:$O8207,8,FALSE)</f>
        <v>Si</v>
      </c>
      <c r="K180" s="92" t="str">
        <f>VLOOKUP(E180,VIP!$A$2:$O11781,6,0)</f>
        <v>NO</v>
      </c>
      <c r="L180" s="97" t="s">
        <v>2683</v>
      </c>
      <c r="M180" s="110" t="s">
        <v>2603</v>
      </c>
      <c r="N180" s="123" t="s">
        <v>2609</v>
      </c>
      <c r="O180" s="120"/>
      <c r="P180" s="110" t="s">
        <v>2684</v>
      </c>
      <c r="Q180" s="133" t="s">
        <v>2683</v>
      </c>
    </row>
    <row r="181" spans="1:17" s="111" customFormat="1" ht="18" x14ac:dyDescent="0.25">
      <c r="A181" s="107" t="str">
        <f>VLOOKUP(E181,'LISTADO ATM'!$A$2:$C$898,3,0)</f>
        <v>DISTRITO NACIONAL</v>
      </c>
      <c r="B181" s="101">
        <v>335794463</v>
      </c>
      <c r="C181" s="95"/>
      <c r="D181" s="95" t="s">
        <v>2489</v>
      </c>
      <c r="E181" s="93">
        <v>559</v>
      </c>
      <c r="F181" s="84" t="str">
        <f>VLOOKUP(E181,VIP!$A$2:$O11372,2,0)</f>
        <v>DRBR559</v>
      </c>
      <c r="G181" s="92" t="str">
        <f>VLOOKUP(E181,'LISTADO ATM'!$A$2:$B$897,2,0)</f>
        <v xml:space="preserve">ATM UNP Metro I </v>
      </c>
      <c r="H181" s="92" t="str">
        <f>VLOOKUP(E181,VIP!$A$2:$O16293,7,FALSE)</f>
        <v>Si</v>
      </c>
      <c r="I181" s="92" t="str">
        <f>VLOOKUP(E181,VIP!$A$2:$O8258,8,FALSE)</f>
        <v>Si</v>
      </c>
      <c r="J181" s="92" t="str">
        <f>VLOOKUP(E181,VIP!$A$2:$O8208,8,FALSE)</f>
        <v>Si</v>
      </c>
      <c r="K181" s="92" t="str">
        <f>VLOOKUP(E181,VIP!$A$2:$O11782,6,0)</f>
        <v>SI</v>
      </c>
      <c r="L181" s="97" t="s">
        <v>2683</v>
      </c>
      <c r="M181" s="110" t="s">
        <v>2603</v>
      </c>
      <c r="N181" s="123" t="s">
        <v>2609</v>
      </c>
      <c r="O181" s="120"/>
      <c r="P181" s="110" t="s">
        <v>2684</v>
      </c>
      <c r="Q181" s="133" t="s">
        <v>2683</v>
      </c>
    </row>
    <row r="182" spans="1:17" s="111" customFormat="1" ht="18" x14ac:dyDescent="0.25">
      <c r="A182" s="107" t="str">
        <f>VLOOKUP(E182,'LISTADO ATM'!$A$2:$C$898,3,0)</f>
        <v>DISTRITO NACIONAL</v>
      </c>
      <c r="B182" s="101">
        <v>335794462</v>
      </c>
      <c r="C182" s="95"/>
      <c r="D182" s="95" t="s">
        <v>2489</v>
      </c>
      <c r="E182" s="93">
        <v>911</v>
      </c>
      <c r="F182" s="84" t="str">
        <f>VLOOKUP(E182,VIP!$A$2:$O11373,2,0)</f>
        <v>DRBR911</v>
      </c>
      <c r="G182" s="92" t="str">
        <f>VLOOKUP(E182,'LISTADO ATM'!$A$2:$B$897,2,0)</f>
        <v xml:space="preserve">ATM Oficina Venezuela II </v>
      </c>
      <c r="H182" s="92" t="str">
        <f>VLOOKUP(E182,VIP!$A$2:$O16294,7,FALSE)</f>
        <v>Si</v>
      </c>
      <c r="I182" s="92" t="str">
        <f>VLOOKUP(E182,VIP!$A$2:$O8259,8,FALSE)</f>
        <v>Si</v>
      </c>
      <c r="J182" s="92" t="str">
        <f>VLOOKUP(E182,VIP!$A$2:$O8209,8,FALSE)</f>
        <v>Si</v>
      </c>
      <c r="K182" s="92" t="str">
        <f>VLOOKUP(E182,VIP!$A$2:$O11783,6,0)</f>
        <v>SI</v>
      </c>
      <c r="L182" s="97" t="s">
        <v>2683</v>
      </c>
      <c r="M182" s="110" t="s">
        <v>2603</v>
      </c>
      <c r="N182" s="123" t="s">
        <v>2609</v>
      </c>
      <c r="O182" s="120"/>
      <c r="P182" s="110" t="s">
        <v>2684</v>
      </c>
      <c r="Q182" s="133" t="s">
        <v>2683</v>
      </c>
    </row>
    <row r="183" spans="1:17" x14ac:dyDescent="0.25">
      <c r="B183" s="111"/>
    </row>
    <row r="184" spans="1:17" x14ac:dyDescent="0.25">
      <c r="B184" s="111"/>
    </row>
    <row r="185" spans="1:17" x14ac:dyDescent="0.25">
      <c r="B185" s="111"/>
    </row>
    <row r="186" spans="1:17" x14ac:dyDescent="0.25">
      <c r="B186" s="111"/>
    </row>
    <row r="187" spans="1:17" x14ac:dyDescent="0.25">
      <c r="B187" s="111"/>
    </row>
    <row r="188" spans="1:17" x14ac:dyDescent="0.25">
      <c r="B188" s="111"/>
    </row>
    <row r="189" spans="1:17" x14ac:dyDescent="0.25">
      <c r="B189" s="111"/>
    </row>
    <row r="190" spans="1:17" x14ac:dyDescent="0.25">
      <c r="B190" s="111"/>
    </row>
    <row r="191" spans="1:17" x14ac:dyDescent="0.25">
      <c r="B191" s="111"/>
    </row>
    <row r="192" spans="1:17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  <row r="763" spans="2:2" x14ac:dyDescent="0.25">
      <c r="B763" s="111"/>
    </row>
    <row r="764" spans="2:2" x14ac:dyDescent="0.25">
      <c r="B764" s="111"/>
    </row>
    <row r="765" spans="2:2" x14ac:dyDescent="0.25">
      <c r="B765" s="111"/>
    </row>
    <row r="766" spans="2:2" x14ac:dyDescent="0.25">
      <c r="B766" s="111"/>
    </row>
    <row r="767" spans="2:2" x14ac:dyDescent="0.25">
      <c r="B767" s="111"/>
    </row>
    <row r="768" spans="2:2" x14ac:dyDescent="0.25">
      <c r="B768" s="111"/>
    </row>
    <row r="769" spans="2:2" x14ac:dyDescent="0.25">
      <c r="B769" s="111"/>
    </row>
    <row r="770" spans="2:2" x14ac:dyDescent="0.25">
      <c r="B770" s="111"/>
    </row>
    <row r="771" spans="2:2" x14ac:dyDescent="0.25">
      <c r="B771" s="111"/>
    </row>
    <row r="772" spans="2:2" x14ac:dyDescent="0.25">
      <c r="B772" s="111"/>
    </row>
    <row r="773" spans="2:2" x14ac:dyDescent="0.25">
      <c r="B773" s="111"/>
    </row>
    <row r="774" spans="2:2" x14ac:dyDescent="0.25">
      <c r="B774" s="111"/>
    </row>
    <row r="775" spans="2:2" x14ac:dyDescent="0.25">
      <c r="B775" s="111"/>
    </row>
    <row r="776" spans="2:2" x14ac:dyDescent="0.25">
      <c r="B776" s="111"/>
    </row>
    <row r="777" spans="2:2" x14ac:dyDescent="0.25">
      <c r="B777" s="111"/>
    </row>
    <row r="778" spans="2:2" x14ac:dyDescent="0.25">
      <c r="B778" s="111"/>
    </row>
    <row r="779" spans="2:2" x14ac:dyDescent="0.25">
      <c r="B779" s="111"/>
    </row>
    <row r="780" spans="2:2" x14ac:dyDescent="0.25">
      <c r="B780" s="111"/>
    </row>
    <row r="781" spans="2:2" x14ac:dyDescent="0.25">
      <c r="B781" s="111"/>
    </row>
    <row r="782" spans="2:2" x14ac:dyDescent="0.25">
      <c r="B782" s="111"/>
    </row>
    <row r="783" spans="2:2" x14ac:dyDescent="0.25">
      <c r="B783" s="111"/>
    </row>
    <row r="784" spans="2:2" x14ac:dyDescent="0.25">
      <c r="B784" s="111"/>
    </row>
    <row r="785" spans="2:2" x14ac:dyDescent="0.25">
      <c r="B785" s="111"/>
    </row>
    <row r="786" spans="2:2" x14ac:dyDescent="0.25">
      <c r="B786" s="111"/>
    </row>
    <row r="787" spans="2:2" x14ac:dyDescent="0.25">
      <c r="B787" s="111"/>
    </row>
    <row r="788" spans="2:2" x14ac:dyDescent="0.25">
      <c r="B788" s="111"/>
    </row>
    <row r="789" spans="2:2" x14ac:dyDescent="0.25">
      <c r="B789" s="111"/>
    </row>
    <row r="790" spans="2:2" x14ac:dyDescent="0.25">
      <c r="B790" s="111"/>
    </row>
    <row r="791" spans="2:2" x14ac:dyDescent="0.25">
      <c r="B791" s="111"/>
    </row>
    <row r="792" spans="2:2" x14ac:dyDescent="0.25">
      <c r="B792" s="111"/>
    </row>
    <row r="793" spans="2:2" x14ac:dyDescent="0.25">
      <c r="B793" s="111"/>
    </row>
    <row r="794" spans="2:2" x14ac:dyDescent="0.25">
      <c r="B794" s="111"/>
    </row>
    <row r="795" spans="2:2" x14ac:dyDescent="0.25">
      <c r="B795" s="111"/>
    </row>
    <row r="796" spans="2:2" x14ac:dyDescent="0.25">
      <c r="B796" s="111"/>
    </row>
    <row r="797" spans="2:2" x14ac:dyDescent="0.25">
      <c r="B797" s="111"/>
    </row>
    <row r="798" spans="2:2" x14ac:dyDescent="0.25">
      <c r="B798" s="111"/>
    </row>
    <row r="799" spans="2:2" x14ac:dyDescent="0.25">
      <c r="B799" s="111"/>
    </row>
    <row r="800" spans="2:2" x14ac:dyDescent="0.25">
      <c r="B800" s="111"/>
    </row>
    <row r="801" spans="2:2" x14ac:dyDescent="0.25">
      <c r="B801" s="111"/>
    </row>
    <row r="802" spans="2:2" x14ac:dyDescent="0.25">
      <c r="B802" s="111"/>
    </row>
    <row r="803" spans="2:2" x14ac:dyDescent="0.25">
      <c r="B803" s="111"/>
    </row>
    <row r="804" spans="2:2" x14ac:dyDescent="0.25">
      <c r="B804" s="111"/>
    </row>
    <row r="805" spans="2:2" x14ac:dyDescent="0.25">
      <c r="B805" s="111"/>
    </row>
    <row r="806" spans="2:2" x14ac:dyDescent="0.25">
      <c r="B806" s="111"/>
    </row>
    <row r="807" spans="2:2" x14ac:dyDescent="0.25">
      <c r="B807" s="111"/>
    </row>
    <row r="808" spans="2:2" x14ac:dyDescent="0.25">
      <c r="B808" s="111"/>
    </row>
    <row r="809" spans="2:2" x14ac:dyDescent="0.25">
      <c r="B809" s="111"/>
    </row>
    <row r="810" spans="2:2" x14ac:dyDescent="0.25">
      <c r="B810" s="111"/>
    </row>
    <row r="811" spans="2:2" x14ac:dyDescent="0.25">
      <c r="B811" s="111"/>
    </row>
    <row r="812" spans="2:2" x14ac:dyDescent="0.25">
      <c r="B812" s="111"/>
    </row>
    <row r="813" spans="2:2" x14ac:dyDescent="0.25">
      <c r="B813" s="111"/>
    </row>
    <row r="814" spans="2:2" x14ac:dyDescent="0.25">
      <c r="B814" s="111"/>
    </row>
    <row r="815" spans="2:2" x14ac:dyDescent="0.25">
      <c r="B815" s="111"/>
    </row>
    <row r="816" spans="2:2" x14ac:dyDescent="0.25">
      <c r="B816" s="111"/>
    </row>
    <row r="817" spans="2:2" x14ac:dyDescent="0.25">
      <c r="B817" s="111"/>
    </row>
    <row r="818" spans="2:2" x14ac:dyDescent="0.25">
      <c r="B818" s="111"/>
    </row>
    <row r="819" spans="2:2" x14ac:dyDescent="0.25">
      <c r="B819" s="111"/>
    </row>
    <row r="820" spans="2:2" x14ac:dyDescent="0.25">
      <c r="B820" s="111"/>
    </row>
    <row r="821" spans="2:2" x14ac:dyDescent="0.25">
      <c r="B821" s="111"/>
    </row>
    <row r="822" spans="2:2" x14ac:dyDescent="0.25">
      <c r="B822" s="111"/>
    </row>
    <row r="823" spans="2:2" x14ac:dyDescent="0.25">
      <c r="B823" s="111"/>
    </row>
    <row r="824" spans="2:2" x14ac:dyDescent="0.25">
      <c r="B824" s="111"/>
    </row>
    <row r="825" spans="2:2" x14ac:dyDescent="0.25">
      <c r="B825" s="111"/>
    </row>
    <row r="826" spans="2:2" x14ac:dyDescent="0.25">
      <c r="B826" s="111"/>
    </row>
    <row r="827" spans="2:2" x14ac:dyDescent="0.25">
      <c r="B827" s="111"/>
    </row>
    <row r="828" spans="2:2" x14ac:dyDescent="0.25">
      <c r="B828" s="111"/>
    </row>
    <row r="829" spans="2:2" x14ac:dyDescent="0.25">
      <c r="B829" s="111"/>
    </row>
    <row r="830" spans="2:2" x14ac:dyDescent="0.25">
      <c r="B830" s="111"/>
    </row>
    <row r="831" spans="2:2" x14ac:dyDescent="0.25">
      <c r="B831" s="111"/>
    </row>
    <row r="832" spans="2:2" x14ac:dyDescent="0.25">
      <c r="B832" s="111"/>
    </row>
    <row r="833" spans="2:2" x14ac:dyDescent="0.25">
      <c r="B833" s="111"/>
    </row>
    <row r="834" spans="2:2" x14ac:dyDescent="0.25">
      <c r="B834" s="111"/>
    </row>
    <row r="835" spans="2:2" x14ac:dyDescent="0.25">
      <c r="B835" s="111"/>
    </row>
    <row r="836" spans="2:2" x14ac:dyDescent="0.25">
      <c r="B836" s="111"/>
    </row>
    <row r="837" spans="2:2" x14ac:dyDescent="0.25">
      <c r="B837" s="111"/>
    </row>
    <row r="838" spans="2:2" x14ac:dyDescent="0.25">
      <c r="B838" s="111"/>
    </row>
    <row r="839" spans="2:2" x14ac:dyDescent="0.25">
      <c r="B839" s="111"/>
    </row>
    <row r="840" spans="2:2" x14ac:dyDescent="0.25">
      <c r="B840" s="111"/>
    </row>
    <row r="841" spans="2:2" x14ac:dyDescent="0.25">
      <c r="B841" s="111"/>
    </row>
    <row r="842" spans="2:2" x14ac:dyDescent="0.25">
      <c r="B842" s="111"/>
    </row>
    <row r="843" spans="2:2" x14ac:dyDescent="0.25">
      <c r="B843" s="111"/>
    </row>
    <row r="844" spans="2:2" x14ac:dyDescent="0.25">
      <c r="B844" s="111"/>
    </row>
    <row r="845" spans="2:2" x14ac:dyDescent="0.25">
      <c r="B845" s="111"/>
    </row>
    <row r="846" spans="2:2" x14ac:dyDescent="0.25">
      <c r="B846" s="111"/>
    </row>
    <row r="847" spans="2:2" x14ac:dyDescent="0.25">
      <c r="B847" s="111"/>
    </row>
    <row r="848" spans="2:2" x14ac:dyDescent="0.25">
      <c r="B848" s="111"/>
    </row>
    <row r="849" spans="2:2" x14ac:dyDescent="0.25">
      <c r="B849" s="111"/>
    </row>
    <row r="850" spans="2:2" x14ac:dyDescent="0.25">
      <c r="B850" s="111"/>
    </row>
    <row r="851" spans="2:2" x14ac:dyDescent="0.25">
      <c r="B851" s="111"/>
    </row>
    <row r="852" spans="2:2" x14ac:dyDescent="0.25">
      <c r="B852" s="111"/>
    </row>
    <row r="853" spans="2:2" x14ac:dyDescent="0.25">
      <c r="B853" s="111"/>
    </row>
    <row r="854" spans="2:2" x14ac:dyDescent="0.25">
      <c r="B854" s="111"/>
    </row>
    <row r="855" spans="2:2" x14ac:dyDescent="0.25">
      <c r="B855" s="111"/>
    </row>
    <row r="856" spans="2:2" x14ac:dyDescent="0.25">
      <c r="B856" s="111"/>
    </row>
    <row r="857" spans="2:2" x14ac:dyDescent="0.25">
      <c r="B857" s="111"/>
    </row>
    <row r="858" spans="2:2" x14ac:dyDescent="0.25">
      <c r="B858" s="111"/>
    </row>
    <row r="859" spans="2:2" x14ac:dyDescent="0.25">
      <c r="B859" s="111"/>
    </row>
    <row r="860" spans="2:2" x14ac:dyDescent="0.25">
      <c r="B860" s="111"/>
    </row>
    <row r="861" spans="2:2" x14ac:dyDescent="0.25">
      <c r="B861" s="111"/>
    </row>
    <row r="862" spans="2:2" x14ac:dyDescent="0.25">
      <c r="B862" s="111"/>
    </row>
    <row r="863" spans="2:2" x14ac:dyDescent="0.25">
      <c r="B863" s="111"/>
    </row>
    <row r="864" spans="2:2" x14ac:dyDescent="0.25">
      <c r="B864" s="111"/>
    </row>
    <row r="865" spans="2:2" x14ac:dyDescent="0.25">
      <c r="B865" s="111"/>
    </row>
    <row r="866" spans="2:2" x14ac:dyDescent="0.25">
      <c r="B866" s="111"/>
    </row>
    <row r="867" spans="2:2" x14ac:dyDescent="0.25">
      <c r="B867" s="111"/>
    </row>
    <row r="868" spans="2:2" x14ac:dyDescent="0.25">
      <c r="B868" s="111"/>
    </row>
    <row r="869" spans="2:2" x14ac:dyDescent="0.25">
      <c r="B869" s="111"/>
    </row>
    <row r="870" spans="2:2" x14ac:dyDescent="0.25">
      <c r="B870" s="111"/>
    </row>
    <row r="871" spans="2:2" x14ac:dyDescent="0.25">
      <c r="B871" s="111"/>
    </row>
    <row r="872" spans="2:2" x14ac:dyDescent="0.25">
      <c r="B872" s="111"/>
    </row>
    <row r="873" spans="2:2" x14ac:dyDescent="0.25">
      <c r="B873" s="111"/>
    </row>
    <row r="874" spans="2:2" x14ac:dyDescent="0.25">
      <c r="B874" s="111"/>
    </row>
    <row r="875" spans="2:2" x14ac:dyDescent="0.25">
      <c r="B875" s="111"/>
    </row>
    <row r="876" spans="2:2" x14ac:dyDescent="0.25">
      <c r="B876" s="111"/>
    </row>
    <row r="877" spans="2:2" x14ac:dyDescent="0.25">
      <c r="B877" s="111"/>
    </row>
    <row r="878" spans="2:2" x14ac:dyDescent="0.25">
      <c r="B878" s="111"/>
    </row>
    <row r="879" spans="2:2" x14ac:dyDescent="0.25">
      <c r="B879" s="111"/>
    </row>
    <row r="880" spans="2:2" x14ac:dyDescent="0.25">
      <c r="B880" s="111"/>
    </row>
    <row r="881" spans="2:2" x14ac:dyDescent="0.25">
      <c r="B881" s="111"/>
    </row>
    <row r="882" spans="2:2" x14ac:dyDescent="0.25">
      <c r="B882" s="111"/>
    </row>
    <row r="883" spans="2:2" x14ac:dyDescent="0.25">
      <c r="B883" s="111"/>
    </row>
    <row r="884" spans="2:2" x14ac:dyDescent="0.25">
      <c r="B884" s="111"/>
    </row>
    <row r="885" spans="2:2" x14ac:dyDescent="0.25">
      <c r="B885" s="111"/>
    </row>
    <row r="886" spans="2:2" x14ac:dyDescent="0.25">
      <c r="B886" s="111"/>
    </row>
    <row r="887" spans="2:2" x14ac:dyDescent="0.25">
      <c r="B887" s="111"/>
    </row>
    <row r="888" spans="2:2" x14ac:dyDescent="0.25">
      <c r="B888" s="111"/>
    </row>
    <row r="889" spans="2:2" x14ac:dyDescent="0.25">
      <c r="B889" s="111"/>
    </row>
    <row r="890" spans="2:2" x14ac:dyDescent="0.25">
      <c r="B890" s="111"/>
    </row>
    <row r="891" spans="2:2" x14ac:dyDescent="0.25">
      <c r="B891" s="111"/>
    </row>
    <row r="892" spans="2:2" x14ac:dyDescent="0.25">
      <c r="B892" s="111"/>
    </row>
    <row r="893" spans="2:2" x14ac:dyDescent="0.25">
      <c r="B893" s="111"/>
    </row>
    <row r="894" spans="2:2" x14ac:dyDescent="0.25">
      <c r="B894" s="111"/>
    </row>
    <row r="895" spans="2:2" x14ac:dyDescent="0.25">
      <c r="B895" s="111"/>
    </row>
    <row r="896" spans="2:2" x14ac:dyDescent="0.25">
      <c r="B896" s="111"/>
    </row>
    <row r="897" spans="2:2" x14ac:dyDescent="0.25">
      <c r="B897" s="111"/>
    </row>
    <row r="898" spans="2:2" x14ac:dyDescent="0.25">
      <c r="B898" s="111"/>
    </row>
    <row r="899" spans="2:2" x14ac:dyDescent="0.25">
      <c r="B899" s="111"/>
    </row>
    <row r="900" spans="2:2" x14ac:dyDescent="0.25">
      <c r="B900" s="111"/>
    </row>
    <row r="901" spans="2:2" x14ac:dyDescent="0.25">
      <c r="B901" s="111"/>
    </row>
    <row r="902" spans="2:2" x14ac:dyDescent="0.25">
      <c r="B902" s="111"/>
    </row>
    <row r="903" spans="2:2" x14ac:dyDescent="0.25">
      <c r="B903" s="111"/>
    </row>
    <row r="904" spans="2:2" x14ac:dyDescent="0.25">
      <c r="B904" s="111"/>
    </row>
    <row r="905" spans="2:2" x14ac:dyDescent="0.25">
      <c r="B905" s="111"/>
    </row>
    <row r="906" spans="2:2" x14ac:dyDescent="0.25">
      <c r="B906" s="111"/>
    </row>
    <row r="907" spans="2:2" x14ac:dyDescent="0.25">
      <c r="B907" s="111"/>
    </row>
    <row r="908" spans="2:2" x14ac:dyDescent="0.25">
      <c r="B908" s="111"/>
    </row>
    <row r="909" spans="2:2" x14ac:dyDescent="0.25">
      <c r="B909" s="111"/>
    </row>
  </sheetData>
  <autoFilter ref="A4:Q4">
    <sortState ref="A5:Q18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3:B1048576 B1:B26 B100:B171">
    <cfRule type="duplicateValues" dxfId="291" priority="373362"/>
  </conditionalFormatting>
  <conditionalFormatting sqref="B183:B1048576 B5:B26 B100:B171">
    <cfRule type="duplicateValues" dxfId="290" priority="373366"/>
  </conditionalFormatting>
  <conditionalFormatting sqref="B183:B1048576 B1:B26 B100:B171">
    <cfRule type="duplicateValues" dxfId="289" priority="373370"/>
    <cfRule type="duplicateValues" dxfId="288" priority="373371"/>
    <cfRule type="duplicateValues" dxfId="287" priority="373372"/>
  </conditionalFormatting>
  <conditionalFormatting sqref="B183:B1048576 B1:B26 B100:B171">
    <cfRule type="duplicateValues" dxfId="286" priority="373382"/>
    <cfRule type="duplicateValues" dxfId="285" priority="373383"/>
  </conditionalFormatting>
  <conditionalFormatting sqref="B183:B1048576 B5:B26 B100:B171">
    <cfRule type="duplicateValues" dxfId="284" priority="373390"/>
    <cfRule type="duplicateValues" dxfId="283" priority="373391"/>
    <cfRule type="duplicateValues" dxfId="282" priority="373392"/>
  </conditionalFormatting>
  <conditionalFormatting sqref="B183:B1048576 B5:B26 B100:B171">
    <cfRule type="duplicateValues" dxfId="281" priority="373402"/>
    <cfRule type="duplicateValues" dxfId="280" priority="373403"/>
  </conditionalFormatting>
  <conditionalFormatting sqref="E1:E1048576">
    <cfRule type="duplicateValues" dxfId="279" priority="357"/>
  </conditionalFormatting>
  <conditionalFormatting sqref="E5:E1048576">
    <cfRule type="duplicateValues" dxfId="278" priority="340"/>
  </conditionalFormatting>
  <conditionalFormatting sqref="E1:E1048576">
    <cfRule type="duplicateValues" dxfId="277" priority="216"/>
    <cfRule type="duplicateValues" dxfId="276" priority="233"/>
    <cfRule type="duplicateValues" dxfId="275" priority="235"/>
  </conditionalFormatting>
  <conditionalFormatting sqref="B183:B1048576 B100:B171">
    <cfRule type="duplicateValues" dxfId="274" priority="234"/>
  </conditionalFormatting>
  <conditionalFormatting sqref="B12:B13">
    <cfRule type="duplicateValues" dxfId="273" priority="180"/>
  </conditionalFormatting>
  <conditionalFormatting sqref="B12:B13">
    <cfRule type="duplicateValues" dxfId="272" priority="177"/>
    <cfRule type="duplicateValues" dxfId="271" priority="178"/>
    <cfRule type="duplicateValues" dxfId="270" priority="179"/>
  </conditionalFormatting>
  <conditionalFormatting sqref="B12:B13">
    <cfRule type="duplicateValues" dxfId="269" priority="175"/>
    <cfRule type="duplicateValues" dxfId="268" priority="176"/>
  </conditionalFormatting>
  <conditionalFormatting sqref="B27:B31">
    <cfRule type="duplicateValues" dxfId="267" priority="156"/>
  </conditionalFormatting>
  <conditionalFormatting sqref="B27:B31">
    <cfRule type="duplicateValues" dxfId="266" priority="155"/>
  </conditionalFormatting>
  <conditionalFormatting sqref="B27:B31">
    <cfRule type="duplicateValues" dxfId="265" priority="152"/>
    <cfRule type="duplicateValues" dxfId="264" priority="153"/>
    <cfRule type="duplicateValues" dxfId="263" priority="154"/>
  </conditionalFormatting>
  <conditionalFormatting sqref="B27:B31">
    <cfRule type="duplicateValues" dxfId="262" priority="150"/>
    <cfRule type="duplicateValues" dxfId="261" priority="151"/>
  </conditionalFormatting>
  <conditionalFormatting sqref="B27:B31">
    <cfRule type="duplicateValues" dxfId="260" priority="147"/>
    <cfRule type="duplicateValues" dxfId="259" priority="148"/>
    <cfRule type="duplicateValues" dxfId="258" priority="149"/>
  </conditionalFormatting>
  <conditionalFormatting sqref="B27:B31">
    <cfRule type="duplicateValues" dxfId="257" priority="145"/>
    <cfRule type="duplicateValues" dxfId="256" priority="146"/>
  </conditionalFormatting>
  <conditionalFormatting sqref="E27:E31">
    <cfRule type="duplicateValues" dxfId="255" priority="144"/>
  </conditionalFormatting>
  <conditionalFormatting sqref="E27:E31">
    <cfRule type="duplicateValues" dxfId="254" priority="143"/>
  </conditionalFormatting>
  <conditionalFormatting sqref="E27:E31">
    <cfRule type="duplicateValues" dxfId="253" priority="140"/>
    <cfRule type="duplicateValues" dxfId="252" priority="141"/>
    <cfRule type="duplicateValues" dxfId="251" priority="142"/>
  </conditionalFormatting>
  <conditionalFormatting sqref="B27:B31">
    <cfRule type="duplicateValues" dxfId="250" priority="139"/>
  </conditionalFormatting>
  <conditionalFormatting sqref="B27:B31">
    <cfRule type="duplicateValues" dxfId="249" priority="138"/>
  </conditionalFormatting>
  <conditionalFormatting sqref="E27:E31">
    <cfRule type="duplicateValues" dxfId="248" priority="137"/>
  </conditionalFormatting>
  <conditionalFormatting sqref="E27:E31">
    <cfRule type="duplicateValues" dxfId="247" priority="136"/>
  </conditionalFormatting>
  <conditionalFormatting sqref="E27:E31">
    <cfRule type="duplicateValues" dxfId="246" priority="133"/>
    <cfRule type="duplicateValues" dxfId="245" priority="134"/>
    <cfRule type="duplicateValues" dxfId="244" priority="135"/>
  </conditionalFormatting>
  <conditionalFormatting sqref="B27:B31">
    <cfRule type="duplicateValues" dxfId="243" priority="132"/>
  </conditionalFormatting>
  <conditionalFormatting sqref="B27:B31">
    <cfRule type="duplicateValues" dxfId="242" priority="129"/>
    <cfRule type="duplicateValues" dxfId="241" priority="130"/>
    <cfRule type="duplicateValues" dxfId="240" priority="131"/>
  </conditionalFormatting>
  <conditionalFormatting sqref="B27:B31">
    <cfRule type="duplicateValues" dxfId="239" priority="127"/>
    <cfRule type="duplicateValues" dxfId="238" priority="128"/>
  </conditionalFormatting>
  <conditionalFormatting sqref="B32:B40">
    <cfRule type="duplicateValues" dxfId="237" priority="126"/>
  </conditionalFormatting>
  <conditionalFormatting sqref="B32:B40">
    <cfRule type="duplicateValues" dxfId="236" priority="125"/>
  </conditionalFormatting>
  <conditionalFormatting sqref="B32:B40">
    <cfRule type="duplicateValues" dxfId="235" priority="122"/>
    <cfRule type="duplicateValues" dxfId="234" priority="123"/>
    <cfRule type="duplicateValues" dxfId="233" priority="124"/>
  </conditionalFormatting>
  <conditionalFormatting sqref="B32:B40">
    <cfRule type="duplicateValues" dxfId="232" priority="120"/>
    <cfRule type="duplicateValues" dxfId="231" priority="121"/>
  </conditionalFormatting>
  <conditionalFormatting sqref="B32:B40">
    <cfRule type="duplicateValues" dxfId="230" priority="117"/>
    <cfRule type="duplicateValues" dxfId="229" priority="118"/>
    <cfRule type="duplicateValues" dxfId="228" priority="119"/>
  </conditionalFormatting>
  <conditionalFormatting sqref="B32:B40">
    <cfRule type="duplicateValues" dxfId="227" priority="115"/>
    <cfRule type="duplicateValues" dxfId="226" priority="116"/>
  </conditionalFormatting>
  <conditionalFormatting sqref="E32:E40">
    <cfRule type="duplicateValues" dxfId="225" priority="114"/>
  </conditionalFormatting>
  <conditionalFormatting sqref="E32:E40">
    <cfRule type="duplicateValues" dxfId="224" priority="113"/>
  </conditionalFormatting>
  <conditionalFormatting sqref="E32:E40">
    <cfRule type="duplicateValues" dxfId="223" priority="110"/>
    <cfRule type="duplicateValues" dxfId="222" priority="111"/>
    <cfRule type="duplicateValues" dxfId="221" priority="112"/>
  </conditionalFormatting>
  <conditionalFormatting sqref="B32:B40">
    <cfRule type="duplicateValues" dxfId="220" priority="109"/>
  </conditionalFormatting>
  <conditionalFormatting sqref="B32:B40">
    <cfRule type="duplicateValues" dxfId="219" priority="108"/>
  </conditionalFormatting>
  <conditionalFormatting sqref="E32:E40">
    <cfRule type="duplicateValues" dxfId="218" priority="107"/>
  </conditionalFormatting>
  <conditionalFormatting sqref="E32:E40">
    <cfRule type="duplicateValues" dxfId="217" priority="106"/>
  </conditionalFormatting>
  <conditionalFormatting sqref="E32:E40">
    <cfRule type="duplicateValues" dxfId="216" priority="103"/>
    <cfRule type="duplicateValues" dxfId="215" priority="104"/>
    <cfRule type="duplicateValues" dxfId="214" priority="105"/>
  </conditionalFormatting>
  <conditionalFormatting sqref="B32:B40">
    <cfRule type="duplicateValues" dxfId="213" priority="102"/>
  </conditionalFormatting>
  <conditionalFormatting sqref="B32:B40">
    <cfRule type="duplicateValues" dxfId="212" priority="99"/>
    <cfRule type="duplicateValues" dxfId="211" priority="100"/>
    <cfRule type="duplicateValues" dxfId="210" priority="101"/>
  </conditionalFormatting>
  <conditionalFormatting sqref="B32:B40">
    <cfRule type="duplicateValues" dxfId="209" priority="97"/>
    <cfRule type="duplicateValues" dxfId="208" priority="98"/>
  </conditionalFormatting>
  <conditionalFormatting sqref="B41:B48">
    <cfRule type="duplicateValues" dxfId="207" priority="375466"/>
  </conditionalFormatting>
  <conditionalFormatting sqref="B41:B48">
    <cfRule type="duplicateValues" dxfId="206" priority="375467"/>
    <cfRule type="duplicateValues" dxfId="205" priority="375468"/>
    <cfRule type="duplicateValues" dxfId="204" priority="375469"/>
  </conditionalFormatting>
  <conditionalFormatting sqref="B41:B48">
    <cfRule type="duplicateValues" dxfId="203" priority="375470"/>
    <cfRule type="duplicateValues" dxfId="202" priority="375471"/>
  </conditionalFormatting>
  <conditionalFormatting sqref="E5:E182">
    <cfRule type="duplicateValues" dxfId="201" priority="375571"/>
  </conditionalFormatting>
  <conditionalFormatting sqref="E11:E12">
    <cfRule type="duplicateValues" dxfId="200" priority="375712"/>
  </conditionalFormatting>
  <conditionalFormatting sqref="E11:E12">
    <cfRule type="duplicateValues" dxfId="199" priority="375714"/>
    <cfRule type="duplicateValues" dxfId="198" priority="375715"/>
    <cfRule type="duplicateValues" dxfId="197" priority="375716"/>
  </conditionalFormatting>
  <conditionalFormatting sqref="B5:B11">
    <cfRule type="duplicateValues" dxfId="196" priority="375720"/>
  </conditionalFormatting>
  <conditionalFormatting sqref="B5:B11">
    <cfRule type="duplicateValues" dxfId="195" priority="375721"/>
    <cfRule type="duplicateValues" dxfId="194" priority="375722"/>
    <cfRule type="duplicateValues" dxfId="193" priority="375723"/>
  </conditionalFormatting>
  <conditionalFormatting sqref="B5:B11">
    <cfRule type="duplicateValues" dxfId="192" priority="375724"/>
    <cfRule type="duplicateValues" dxfId="191" priority="375725"/>
  </conditionalFormatting>
  <conditionalFormatting sqref="B14:B23">
    <cfRule type="duplicateValues" dxfId="190" priority="375920"/>
  </conditionalFormatting>
  <conditionalFormatting sqref="B14:B23">
    <cfRule type="duplicateValues" dxfId="189" priority="375922"/>
    <cfRule type="duplicateValues" dxfId="188" priority="375923"/>
    <cfRule type="duplicateValues" dxfId="187" priority="375924"/>
  </conditionalFormatting>
  <conditionalFormatting sqref="B14:B23">
    <cfRule type="duplicateValues" dxfId="186" priority="375928"/>
    <cfRule type="duplicateValues" dxfId="185" priority="375929"/>
  </conditionalFormatting>
  <conditionalFormatting sqref="B24:B26">
    <cfRule type="duplicateValues" dxfId="184" priority="376013"/>
  </conditionalFormatting>
  <conditionalFormatting sqref="B24:B26">
    <cfRule type="duplicateValues" dxfId="183" priority="376014"/>
    <cfRule type="duplicateValues" dxfId="182" priority="376015"/>
    <cfRule type="duplicateValues" dxfId="181" priority="376016"/>
  </conditionalFormatting>
  <conditionalFormatting sqref="B24:B26">
    <cfRule type="duplicateValues" dxfId="180" priority="376017"/>
    <cfRule type="duplicateValues" dxfId="179" priority="376018"/>
  </conditionalFormatting>
  <conditionalFormatting sqref="E13:E26">
    <cfRule type="duplicateValues" dxfId="178" priority="376019"/>
  </conditionalFormatting>
  <conditionalFormatting sqref="E13:E26">
    <cfRule type="duplicateValues" dxfId="177" priority="376020"/>
    <cfRule type="duplicateValues" dxfId="176" priority="376021"/>
    <cfRule type="duplicateValues" dxfId="175" priority="376022"/>
  </conditionalFormatting>
  <conditionalFormatting sqref="E5:E182">
    <cfRule type="duplicateValues" dxfId="174" priority="376023"/>
  </conditionalFormatting>
  <conditionalFormatting sqref="B64:B104">
    <cfRule type="duplicateValues" dxfId="173" priority="60"/>
  </conditionalFormatting>
  <conditionalFormatting sqref="B64:B104">
    <cfRule type="duplicateValues" dxfId="172" priority="57"/>
    <cfRule type="duplicateValues" dxfId="171" priority="58"/>
    <cfRule type="duplicateValues" dxfId="170" priority="59"/>
  </conditionalFormatting>
  <conditionalFormatting sqref="B64:B104">
    <cfRule type="duplicateValues" dxfId="169" priority="55"/>
    <cfRule type="duplicateValues" dxfId="168" priority="56"/>
  </conditionalFormatting>
  <conditionalFormatting sqref="E41:E133">
    <cfRule type="duplicateValues" dxfId="167" priority="376056"/>
  </conditionalFormatting>
  <conditionalFormatting sqref="E41:E133">
    <cfRule type="duplicateValues" dxfId="166" priority="376058"/>
    <cfRule type="duplicateValues" dxfId="165" priority="376059"/>
    <cfRule type="duplicateValues" dxfId="164" priority="376060"/>
  </conditionalFormatting>
  <conditionalFormatting sqref="B49:B63">
    <cfRule type="duplicateValues" dxfId="163" priority="376064"/>
  </conditionalFormatting>
  <conditionalFormatting sqref="B49:B63">
    <cfRule type="duplicateValues" dxfId="162" priority="376066"/>
    <cfRule type="duplicateValues" dxfId="161" priority="376067"/>
    <cfRule type="duplicateValues" dxfId="160" priority="376068"/>
  </conditionalFormatting>
  <conditionalFormatting sqref="B49:B63">
    <cfRule type="duplicateValues" dxfId="159" priority="376072"/>
    <cfRule type="duplicateValues" dxfId="158" priority="376073"/>
  </conditionalFormatting>
  <conditionalFormatting sqref="B105:B138">
    <cfRule type="duplicateValues" dxfId="157" priority="54"/>
  </conditionalFormatting>
  <conditionalFormatting sqref="B105:B138">
    <cfRule type="duplicateValues" dxfId="156" priority="51"/>
    <cfRule type="duplicateValues" dxfId="155" priority="52"/>
    <cfRule type="duplicateValues" dxfId="154" priority="53"/>
  </conditionalFormatting>
  <conditionalFormatting sqref="B105:B138">
    <cfRule type="duplicateValues" dxfId="153" priority="49"/>
    <cfRule type="duplicateValues" dxfId="152" priority="50"/>
  </conditionalFormatting>
  <conditionalFormatting sqref="E134:E138">
    <cfRule type="duplicateValues" dxfId="151" priority="48"/>
  </conditionalFormatting>
  <conditionalFormatting sqref="E134:E138">
    <cfRule type="duplicateValues" dxfId="150" priority="45"/>
    <cfRule type="duplicateValues" dxfId="149" priority="46"/>
    <cfRule type="duplicateValues" dxfId="148" priority="47"/>
  </conditionalFormatting>
  <conditionalFormatting sqref="E139:E171">
    <cfRule type="duplicateValues" dxfId="147" priority="376145"/>
  </conditionalFormatting>
  <conditionalFormatting sqref="E139:E171">
    <cfRule type="duplicateValues" dxfId="146" priority="376147"/>
    <cfRule type="duplicateValues" dxfId="145" priority="376148"/>
    <cfRule type="duplicateValues" dxfId="144" priority="376149"/>
  </conditionalFormatting>
  <conditionalFormatting sqref="B139:B157">
    <cfRule type="duplicateValues" dxfId="143" priority="376153"/>
  </conditionalFormatting>
  <conditionalFormatting sqref="B139:B157">
    <cfRule type="duplicateValues" dxfId="142" priority="376155"/>
    <cfRule type="duplicateValues" dxfId="141" priority="376156"/>
    <cfRule type="duplicateValues" dxfId="140" priority="376157"/>
  </conditionalFormatting>
  <conditionalFormatting sqref="B139:B157">
    <cfRule type="duplicateValues" dxfId="139" priority="376161"/>
    <cfRule type="duplicateValues" dxfId="138" priority="376162"/>
  </conditionalFormatting>
  <conditionalFormatting sqref="B158:B171">
    <cfRule type="duplicateValues" dxfId="137" priority="34"/>
  </conditionalFormatting>
  <conditionalFormatting sqref="B158:B171">
    <cfRule type="duplicateValues" dxfId="136" priority="31"/>
    <cfRule type="duplicateValues" dxfId="135" priority="32"/>
    <cfRule type="duplicateValues" dxfId="134" priority="33"/>
  </conditionalFormatting>
  <conditionalFormatting sqref="B158:B171">
    <cfRule type="duplicateValues" dxfId="133" priority="29"/>
    <cfRule type="duplicateValues" dxfId="132" priority="30"/>
  </conditionalFormatting>
  <conditionalFormatting sqref="B172:B182">
    <cfRule type="duplicateValues" dxfId="9" priority="376309"/>
  </conditionalFormatting>
  <conditionalFormatting sqref="B172:B182">
    <cfRule type="duplicateValues" dxfId="8" priority="376310"/>
    <cfRule type="duplicateValues" dxfId="7" priority="376311"/>
    <cfRule type="duplicateValues" dxfId="6" priority="376312"/>
  </conditionalFormatting>
  <conditionalFormatting sqref="B172:B182">
    <cfRule type="duplicateValues" dxfId="5" priority="376313"/>
    <cfRule type="duplicateValues" dxfId="4" priority="376314"/>
  </conditionalFormatting>
  <conditionalFormatting sqref="E172:E182">
    <cfRule type="duplicateValues" dxfId="3" priority="376315"/>
  </conditionalFormatting>
  <conditionalFormatting sqref="E172:E182">
    <cfRule type="duplicateValues" dxfId="2" priority="376316"/>
    <cfRule type="duplicateValues" dxfId="1" priority="376317"/>
    <cfRule type="duplicateValues" dxfId="0" priority="37631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3" t="s">
        <v>2476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7" t="s">
        <v>2476</v>
      </c>
      <c r="B3" s="148"/>
      <c r="C3" s="148"/>
      <c r="D3" s="148"/>
      <c r="E3" s="149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44242.25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44242.708333333336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46" t="s">
        <v>2425</v>
      </c>
      <c r="B8" s="146"/>
      <c r="C8" s="146"/>
      <c r="D8" s="146"/>
      <c r="E8" s="146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8" x14ac:dyDescent="0.25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8" x14ac:dyDescent="0.25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8" x14ac:dyDescent="0.25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8" x14ac:dyDescent="0.25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8" x14ac:dyDescent="0.25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8" x14ac:dyDescent="0.25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8" x14ac:dyDescent="0.25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8" x14ac:dyDescent="0.25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8" x14ac:dyDescent="0.25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8" x14ac:dyDescent="0.25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8" x14ac:dyDescent="0.25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8" x14ac:dyDescent="0.25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8" x14ac:dyDescent="0.25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8" x14ac:dyDescent="0.25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8" x14ac:dyDescent="0.25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8" x14ac:dyDescent="0.25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8" x14ac:dyDescent="0.25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8" x14ac:dyDescent="0.25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8" x14ac:dyDescent="0.25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8" x14ac:dyDescent="0.25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8" x14ac:dyDescent="0.25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8" x14ac:dyDescent="0.25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8" x14ac:dyDescent="0.25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8" x14ac:dyDescent="0.25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8" x14ac:dyDescent="0.25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8" x14ac:dyDescent="0.25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8" x14ac:dyDescent="0.25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8" x14ac:dyDescent="0.25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8" x14ac:dyDescent="0.25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8" x14ac:dyDescent="0.25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8" x14ac:dyDescent="0.25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8" x14ac:dyDescent="0.25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8" x14ac:dyDescent="0.25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8" x14ac:dyDescent="0.25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8" x14ac:dyDescent="0.25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8" x14ac:dyDescent="0.25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8" x14ac:dyDescent="0.25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8" x14ac:dyDescent="0.25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2548</v>
      </c>
    </row>
    <row r="50" spans="1:5" s="111" customFormat="1" ht="18" x14ac:dyDescent="0.25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8" x14ac:dyDescent="0.25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8" x14ac:dyDescent="0.25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8" x14ac:dyDescent="0.25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8" x14ac:dyDescent="0.25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.75" thickBot="1" x14ac:dyDescent="0.3">
      <c r="A55" s="89" t="s">
        <v>2428</v>
      </c>
      <c r="B55" s="115">
        <f>COUNT(B10:B54)</f>
        <v>45</v>
      </c>
      <c r="C55" s="137"/>
      <c r="D55" s="138"/>
      <c r="E55" s="139"/>
    </row>
    <row r="56" spans="1:5" ht="15.75" thickBot="1" x14ac:dyDescent="0.3">
      <c r="A56" s="111"/>
      <c r="B56" s="98"/>
      <c r="C56" s="111"/>
      <c r="D56" s="111"/>
      <c r="E56" s="98"/>
    </row>
    <row r="57" spans="1:5" ht="18.75" thickBot="1" x14ac:dyDescent="0.3">
      <c r="A57" s="140" t="s">
        <v>2430</v>
      </c>
      <c r="B57" s="141"/>
      <c r="C57" s="141"/>
      <c r="D57" s="141"/>
      <c r="E57" s="142"/>
    </row>
    <row r="58" spans="1:5" ht="18" x14ac:dyDescent="0.25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8" x14ac:dyDescent="0.25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8" x14ac:dyDescent="0.25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8" x14ac:dyDescent="0.25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8" x14ac:dyDescent="0.25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8" x14ac:dyDescent="0.25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8" x14ac:dyDescent="0.25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2538</v>
      </c>
    </row>
    <row r="65" spans="1:5" ht="18" x14ac:dyDescent="0.25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25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8" x14ac:dyDescent="0.25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8" x14ac:dyDescent="0.25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25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8" x14ac:dyDescent="0.25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8" x14ac:dyDescent="0.25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8" x14ac:dyDescent="0.25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8" x14ac:dyDescent="0.25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2530</v>
      </c>
    </row>
    <row r="74" spans="1:5" s="111" customFormat="1" ht="18" x14ac:dyDescent="0.25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2531</v>
      </c>
    </row>
    <row r="75" spans="1:5" s="111" customFormat="1" ht="18" x14ac:dyDescent="0.25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2539</v>
      </c>
    </row>
    <row r="76" spans="1:5" s="111" customFormat="1" ht="18" x14ac:dyDescent="0.25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2540</v>
      </c>
    </row>
    <row r="77" spans="1:5" s="111" customFormat="1" ht="18" x14ac:dyDescent="0.25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2541</v>
      </c>
    </row>
    <row r="78" spans="1:5" s="111" customFormat="1" ht="18" x14ac:dyDescent="0.25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2542</v>
      </c>
    </row>
    <row r="79" spans="1:5" s="111" customFormat="1" ht="18" x14ac:dyDescent="0.25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2543</v>
      </c>
    </row>
    <row r="80" spans="1:5" s="111" customFormat="1" ht="18" x14ac:dyDescent="0.25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2544</v>
      </c>
    </row>
    <row r="81" spans="1:5" s="111" customFormat="1" ht="18" x14ac:dyDescent="0.25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2545</v>
      </c>
    </row>
    <row r="82" spans="1:5" s="111" customFormat="1" ht="18" x14ac:dyDescent="0.25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2546</v>
      </c>
    </row>
    <row r="83" spans="1:5" s="111" customFormat="1" ht="18" x14ac:dyDescent="0.25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2547</v>
      </c>
    </row>
    <row r="84" spans="1:5" ht="18.75" thickBot="1" x14ac:dyDescent="0.3">
      <c r="A84" s="108" t="s">
        <v>2428</v>
      </c>
      <c r="B84" s="115">
        <f>COUNT(B59:B83)</f>
        <v>25</v>
      </c>
      <c r="C84" s="109"/>
      <c r="D84" s="109"/>
      <c r="E84" s="109"/>
    </row>
    <row r="85" spans="1:5" ht="15.75" thickBot="1" x14ac:dyDescent="0.3">
      <c r="A85" s="111"/>
      <c r="B85" s="98"/>
      <c r="C85" s="111"/>
      <c r="D85" s="111"/>
      <c r="E85" s="98"/>
    </row>
    <row r="86" spans="1:5" ht="18.75" customHeight="1" thickBot="1" x14ac:dyDescent="0.3">
      <c r="A86" s="140" t="s">
        <v>2431</v>
      </c>
      <c r="B86" s="141"/>
      <c r="C86" s="141"/>
      <c r="D86" s="141"/>
      <c r="E86" s="142"/>
    </row>
    <row r="87" spans="1:5" ht="18" x14ac:dyDescent="0.25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8" x14ac:dyDescent="0.25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8" x14ac:dyDescent="0.25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8" x14ac:dyDescent="0.25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.75" thickBot="1" x14ac:dyDescent="0.3">
      <c r="A91" s="89" t="s">
        <v>2428</v>
      </c>
      <c r="B91" s="115">
        <f>COUNT(B88:B90)</f>
        <v>3</v>
      </c>
      <c r="C91" s="109"/>
      <c r="D91" s="117"/>
      <c r="E91" s="118"/>
    </row>
    <row r="92" spans="1:5" ht="15.75" thickBot="1" x14ac:dyDescent="0.3">
      <c r="A92" s="111"/>
      <c r="B92" s="98"/>
      <c r="C92" s="111"/>
      <c r="D92" s="111"/>
      <c r="E92" s="98"/>
    </row>
    <row r="93" spans="1:5" ht="18.75" customHeight="1" thickBot="1" x14ac:dyDescent="0.3">
      <c r="A93" s="154" t="s">
        <v>2429</v>
      </c>
      <c r="B93" s="155"/>
      <c r="C93" s="111"/>
      <c r="D93" s="111"/>
      <c r="E93" s="98"/>
    </row>
    <row r="94" spans="1:5" ht="18.75" thickBot="1" x14ac:dyDescent="0.3">
      <c r="A94" s="152">
        <f>+B84+B91</f>
        <v>28</v>
      </c>
      <c r="B94" s="153"/>
      <c r="C94" s="111"/>
      <c r="D94" s="111"/>
      <c r="E94" s="98"/>
    </row>
    <row r="95" spans="1:5" ht="15.75" thickBot="1" x14ac:dyDescent="0.3">
      <c r="A95" s="111"/>
      <c r="B95" s="98"/>
      <c r="C95" s="111"/>
      <c r="D95" s="111"/>
      <c r="E95" s="98"/>
    </row>
    <row r="96" spans="1:5" ht="18.75" customHeight="1" thickBot="1" x14ac:dyDescent="0.3">
      <c r="A96" s="140" t="s">
        <v>2432</v>
      </c>
      <c r="B96" s="141"/>
      <c r="C96" s="141"/>
      <c r="D96" s="141"/>
      <c r="E96" s="142"/>
    </row>
    <row r="97" spans="1:5" ht="18" x14ac:dyDescent="0.25">
      <c r="A97" s="132" t="s">
        <v>15</v>
      </c>
      <c r="B97" s="132" t="s">
        <v>2426</v>
      </c>
      <c r="C97" s="90" t="s">
        <v>46</v>
      </c>
      <c r="D97" s="156" t="s">
        <v>2433</v>
      </c>
      <c r="E97" s="157"/>
    </row>
    <row r="98" spans="1:5" ht="18" x14ac:dyDescent="0.25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50" t="s">
        <v>2502</v>
      </c>
      <c r="E98" s="151"/>
    </row>
    <row r="99" spans="1:5" ht="18" x14ac:dyDescent="0.25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50" t="s">
        <v>2504</v>
      </c>
      <c r="E99" s="151"/>
    </row>
    <row r="100" spans="1:5" ht="18" x14ac:dyDescent="0.25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50" t="s">
        <v>2504</v>
      </c>
      <c r="E100" s="151"/>
    </row>
    <row r="101" spans="1:5" ht="18" x14ac:dyDescent="0.25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50" t="s">
        <v>2504</v>
      </c>
      <c r="E101" s="151"/>
    </row>
    <row r="102" spans="1:5" ht="18" x14ac:dyDescent="0.25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50" t="s">
        <v>2504</v>
      </c>
      <c r="E102" s="151"/>
    </row>
    <row r="103" spans="1:5" ht="18" x14ac:dyDescent="0.25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50" t="s">
        <v>2504</v>
      </c>
      <c r="E103" s="151"/>
    </row>
    <row r="104" spans="1:5" ht="18" x14ac:dyDescent="0.25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50" t="s">
        <v>2504</v>
      </c>
      <c r="E104" s="151"/>
    </row>
    <row r="105" spans="1:5" ht="18" x14ac:dyDescent="0.25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50" t="s">
        <v>2504</v>
      </c>
      <c r="E105" s="151"/>
    </row>
    <row r="106" spans="1:5" ht="18" x14ac:dyDescent="0.25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50" t="s">
        <v>2504</v>
      </c>
      <c r="E106" s="151"/>
    </row>
    <row r="107" spans="1:5" ht="18" x14ac:dyDescent="0.25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50" t="s">
        <v>2504</v>
      </c>
      <c r="E107" s="151"/>
    </row>
    <row r="108" spans="1:5" ht="18" x14ac:dyDescent="0.25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50" t="s">
        <v>2504</v>
      </c>
      <c r="E108" s="151"/>
    </row>
    <row r="109" spans="1:5" ht="18" x14ac:dyDescent="0.25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50" t="s">
        <v>2504</v>
      </c>
      <c r="E109" s="151"/>
    </row>
    <row r="110" spans="1:5" ht="18" x14ac:dyDescent="0.25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50" t="s">
        <v>2504</v>
      </c>
      <c r="E110" s="151"/>
    </row>
    <row r="111" spans="1:5" ht="18" x14ac:dyDescent="0.25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50" t="s">
        <v>2502</v>
      </c>
      <c r="E111" s="151"/>
    </row>
    <row r="112" spans="1:5" ht="18" x14ac:dyDescent="0.25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50" t="s">
        <v>2504</v>
      </c>
      <c r="E112" s="151"/>
    </row>
    <row r="113" spans="1:5" ht="18" x14ac:dyDescent="0.25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50" t="s">
        <v>2504</v>
      </c>
      <c r="E113" s="151"/>
    </row>
    <row r="114" spans="1:5" ht="18" x14ac:dyDescent="0.25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50" t="s">
        <v>2504</v>
      </c>
      <c r="E114" s="151"/>
    </row>
    <row r="115" spans="1:5" s="111" customFormat="1" ht="18" x14ac:dyDescent="0.25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50" t="s">
        <v>2504</v>
      </c>
      <c r="E115" s="151"/>
    </row>
    <row r="116" spans="1:5" ht="18.75" thickBot="1" x14ac:dyDescent="0.3">
      <c r="A116" s="89" t="s">
        <v>2428</v>
      </c>
      <c r="B116" s="115">
        <f>COUNT(B98:B115)</f>
        <v>18</v>
      </c>
      <c r="C116" s="109"/>
      <c r="D116" s="137"/>
      <c r="E116" s="139"/>
    </row>
  </sheetData>
  <mergeCells count="30">
    <mergeCell ref="A94:B94"/>
    <mergeCell ref="A93:B93"/>
    <mergeCell ref="A86:E86"/>
    <mergeCell ref="D111:E111"/>
    <mergeCell ref="D112:E112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C55:E55"/>
    <mergeCell ref="A57:E57"/>
    <mergeCell ref="A1:E1"/>
    <mergeCell ref="A8:E8"/>
    <mergeCell ref="A2:E2"/>
    <mergeCell ref="A3:E3"/>
  </mergeCells>
  <phoneticPr fontId="47" type="noConversion"/>
  <conditionalFormatting sqref="B117:B1048576">
    <cfRule type="duplicateValues" dxfId="131" priority="119"/>
  </conditionalFormatting>
  <conditionalFormatting sqref="E117:E1048576">
    <cfRule type="duplicateValues" dxfId="130" priority="118"/>
  </conditionalFormatting>
  <conditionalFormatting sqref="B98:B114 B1:B3 B10:B48 B5:B6 B8 B84:B86 B88:B96 B53 B116 B55:B72">
    <cfRule type="duplicateValues" dxfId="129" priority="72"/>
    <cfRule type="duplicateValues" dxfId="128" priority="87"/>
    <cfRule type="duplicateValues" dxfId="127" priority="88"/>
  </conditionalFormatting>
  <conditionalFormatting sqref="E116 E1:E8 E84:E86 E88:E99 E10:E48 E55:E72">
    <cfRule type="duplicateValues" dxfId="126" priority="86"/>
  </conditionalFormatting>
  <conditionalFormatting sqref="E100">
    <cfRule type="duplicateValues" dxfId="125" priority="85"/>
  </conditionalFormatting>
  <conditionalFormatting sqref="E101">
    <cfRule type="duplicateValues" dxfId="124" priority="84"/>
  </conditionalFormatting>
  <conditionalFormatting sqref="E102">
    <cfRule type="duplicateValues" dxfId="123" priority="83"/>
  </conditionalFormatting>
  <conditionalFormatting sqref="E103">
    <cfRule type="duplicateValues" dxfId="122" priority="82"/>
  </conditionalFormatting>
  <conditionalFormatting sqref="E104">
    <cfRule type="duplicateValues" dxfId="121" priority="81"/>
  </conditionalFormatting>
  <conditionalFormatting sqref="E105">
    <cfRule type="duplicateValues" dxfId="120" priority="80"/>
  </conditionalFormatting>
  <conditionalFormatting sqref="E106">
    <cfRule type="duplicateValues" dxfId="119" priority="79"/>
  </conditionalFormatting>
  <conditionalFormatting sqref="E107">
    <cfRule type="duplicateValues" dxfId="118" priority="78"/>
  </conditionalFormatting>
  <conditionalFormatting sqref="E108">
    <cfRule type="duplicateValues" dxfId="117" priority="77"/>
  </conditionalFormatting>
  <conditionalFormatting sqref="E109">
    <cfRule type="duplicateValues" dxfId="116" priority="76"/>
  </conditionalFormatting>
  <conditionalFormatting sqref="E110">
    <cfRule type="duplicateValues" dxfId="115" priority="75"/>
  </conditionalFormatting>
  <conditionalFormatting sqref="E111">
    <cfRule type="duplicateValues" dxfId="114" priority="74"/>
  </conditionalFormatting>
  <conditionalFormatting sqref="E112:E113">
    <cfRule type="duplicateValues" dxfId="113" priority="73"/>
  </conditionalFormatting>
  <conditionalFormatting sqref="E114">
    <cfRule type="duplicateValues" dxfId="112" priority="71"/>
  </conditionalFormatting>
  <conditionalFormatting sqref="B73:B74">
    <cfRule type="duplicateValues" dxfId="111" priority="68"/>
    <cfRule type="duplicateValues" dxfId="110" priority="69"/>
    <cfRule type="duplicateValues" dxfId="109" priority="70"/>
  </conditionalFormatting>
  <conditionalFormatting sqref="B73:B74">
    <cfRule type="duplicateValues" dxfId="108" priority="67"/>
  </conditionalFormatting>
  <conditionalFormatting sqref="E74">
    <cfRule type="duplicateValues" dxfId="107" priority="66"/>
  </conditionalFormatting>
  <conditionalFormatting sqref="E74">
    <cfRule type="duplicateValues" dxfId="106" priority="63"/>
    <cfRule type="duplicateValues" dxfId="105" priority="64"/>
    <cfRule type="duplicateValues" dxfId="104" priority="65"/>
  </conditionalFormatting>
  <conditionalFormatting sqref="E74">
    <cfRule type="duplicateValues" dxfId="103" priority="61"/>
    <cfRule type="duplicateValues" dxfId="102" priority="62"/>
  </conditionalFormatting>
  <conditionalFormatting sqref="E73:E74">
    <cfRule type="duplicateValues" dxfId="101" priority="60"/>
  </conditionalFormatting>
  <conditionalFormatting sqref="E73:E74">
    <cfRule type="duplicateValues" dxfId="100" priority="59"/>
  </conditionalFormatting>
  <conditionalFormatting sqref="E73:E74">
    <cfRule type="duplicateValues" dxfId="99" priority="56"/>
    <cfRule type="duplicateValues" dxfId="98" priority="57"/>
    <cfRule type="duplicateValues" dxfId="97" priority="58"/>
  </conditionalFormatting>
  <conditionalFormatting sqref="E73:E74">
    <cfRule type="duplicateValues" dxfId="96" priority="54"/>
    <cfRule type="duplicateValues" dxfId="95" priority="55"/>
  </conditionalFormatting>
  <conditionalFormatting sqref="E73:E74">
    <cfRule type="duplicateValues" dxfId="94" priority="53"/>
  </conditionalFormatting>
  <conditionalFormatting sqref="B75:B83">
    <cfRule type="duplicateValues" dxfId="93" priority="49"/>
    <cfRule type="duplicateValues" dxfId="92" priority="50"/>
    <cfRule type="duplicateValues" dxfId="91" priority="51"/>
  </conditionalFormatting>
  <conditionalFormatting sqref="B75:B83">
    <cfRule type="duplicateValues" dxfId="90" priority="48"/>
  </conditionalFormatting>
  <conditionalFormatting sqref="E75:E83">
    <cfRule type="duplicateValues" dxfId="89" priority="33"/>
  </conditionalFormatting>
  <conditionalFormatting sqref="E75:E83">
    <cfRule type="duplicateValues" dxfId="88" priority="32"/>
  </conditionalFormatting>
  <conditionalFormatting sqref="E75:E83">
    <cfRule type="duplicateValues" dxfId="87" priority="29"/>
    <cfRule type="duplicateValues" dxfId="86" priority="30"/>
    <cfRule type="duplicateValues" dxfId="85" priority="31"/>
  </conditionalFormatting>
  <conditionalFormatting sqref="E75:E83">
    <cfRule type="duplicateValues" dxfId="84" priority="27"/>
    <cfRule type="duplicateValues" dxfId="83" priority="28"/>
  </conditionalFormatting>
  <conditionalFormatting sqref="E75:E83">
    <cfRule type="duplicateValues" dxfId="82" priority="26"/>
  </conditionalFormatting>
  <conditionalFormatting sqref="B49:B51">
    <cfRule type="duplicateValues" dxfId="81" priority="15"/>
    <cfRule type="duplicateValues" dxfId="80" priority="17"/>
    <cfRule type="duplicateValues" dxfId="79" priority="18"/>
  </conditionalFormatting>
  <conditionalFormatting sqref="E49:E51">
    <cfRule type="duplicateValues" dxfId="78" priority="16"/>
  </conditionalFormatting>
  <conditionalFormatting sqref="B115">
    <cfRule type="duplicateValues" dxfId="77" priority="11"/>
    <cfRule type="duplicateValues" dxfId="76" priority="13"/>
    <cfRule type="duplicateValues" dxfId="75" priority="14"/>
  </conditionalFormatting>
  <conditionalFormatting sqref="E115">
    <cfRule type="duplicateValues" dxfId="74" priority="12"/>
  </conditionalFormatting>
  <conditionalFormatting sqref="B52">
    <cfRule type="duplicateValues" dxfId="73" priority="7"/>
    <cfRule type="duplicateValues" dxfId="72" priority="9"/>
    <cfRule type="duplicateValues" dxfId="71" priority="10"/>
  </conditionalFormatting>
  <conditionalFormatting sqref="E52">
    <cfRule type="duplicateValues" dxfId="70" priority="8"/>
  </conditionalFormatting>
  <conditionalFormatting sqref="E53">
    <cfRule type="duplicateValues" dxfId="69" priority="6"/>
  </conditionalFormatting>
  <conditionalFormatting sqref="B54">
    <cfRule type="duplicateValues" dxfId="68" priority="2"/>
    <cfRule type="duplicateValues" dxfId="67" priority="3"/>
    <cfRule type="duplicateValues" dxfId="66" priority="4"/>
  </conditionalFormatting>
  <conditionalFormatting sqref="E5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2520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4" priority="119152"/>
  </conditionalFormatting>
  <conditionalFormatting sqref="A7:A11">
    <cfRule type="duplicateValues" dxfId="63" priority="119156"/>
    <cfRule type="duplicateValues" dxfId="62" priority="119157"/>
  </conditionalFormatting>
  <conditionalFormatting sqref="A7:A11">
    <cfRule type="duplicateValues" dxfId="61" priority="119160"/>
    <cfRule type="duplicateValues" dxfId="60" priority="119161"/>
  </conditionalFormatting>
  <conditionalFormatting sqref="B37:B39">
    <cfRule type="duplicateValues" dxfId="59" priority="219"/>
    <cfRule type="duplicateValues" dxfId="58" priority="220"/>
  </conditionalFormatting>
  <conditionalFormatting sqref="B37:B39">
    <cfRule type="duplicateValues" dxfId="57" priority="218"/>
  </conditionalFormatting>
  <conditionalFormatting sqref="B37:B39">
    <cfRule type="duplicateValues" dxfId="56" priority="217"/>
  </conditionalFormatting>
  <conditionalFormatting sqref="B37:B39">
    <cfRule type="duplicateValues" dxfId="55" priority="215"/>
    <cfRule type="duplicateValues" dxfId="54" priority="216"/>
  </conditionalFormatting>
  <conditionalFormatting sqref="B3">
    <cfRule type="duplicateValues" dxfId="53" priority="193"/>
    <cfRule type="duplicateValues" dxfId="52" priority="194"/>
  </conditionalFormatting>
  <conditionalFormatting sqref="B3">
    <cfRule type="duplicateValues" dxfId="51" priority="192"/>
  </conditionalFormatting>
  <conditionalFormatting sqref="B3">
    <cfRule type="duplicateValues" dxfId="50" priority="191"/>
  </conditionalFormatting>
  <conditionalFormatting sqref="B3">
    <cfRule type="duplicateValues" dxfId="49" priority="189"/>
    <cfRule type="duplicateValues" dxfId="48" priority="190"/>
  </conditionalFormatting>
  <conditionalFormatting sqref="A4:A6">
    <cfRule type="duplicateValues" dxfId="47" priority="188"/>
  </conditionalFormatting>
  <conditionalFormatting sqref="A4:A6">
    <cfRule type="duplicateValues" dxfId="46" priority="186"/>
    <cfRule type="duplicateValues" dxfId="45" priority="187"/>
  </conditionalFormatting>
  <conditionalFormatting sqref="A4:A6">
    <cfRule type="duplicateValues" dxfId="44" priority="184"/>
    <cfRule type="duplicateValues" dxfId="43" priority="185"/>
  </conditionalFormatting>
  <conditionalFormatting sqref="A3:A6">
    <cfRule type="duplicateValues" dxfId="42" priority="165"/>
  </conditionalFormatting>
  <conditionalFormatting sqref="A3:A6">
    <cfRule type="duplicateValues" dxfId="41" priority="163"/>
    <cfRule type="duplicateValues" dxfId="40" priority="164"/>
  </conditionalFormatting>
  <conditionalFormatting sqref="A3:A6">
    <cfRule type="duplicateValues" dxfId="39" priority="161"/>
    <cfRule type="duplicateValues" dxfId="38" priority="162"/>
  </conditionalFormatting>
  <conditionalFormatting sqref="B4:B6">
    <cfRule type="duplicateValues" dxfId="37" priority="158"/>
    <cfRule type="duplicateValues" dxfId="36" priority="159"/>
  </conditionalFormatting>
  <conditionalFormatting sqref="B4:B6">
    <cfRule type="duplicateValues" dxfId="35" priority="157"/>
  </conditionalFormatting>
  <conditionalFormatting sqref="B4:B6">
    <cfRule type="duplicateValues" dxfId="34" priority="156"/>
  </conditionalFormatting>
  <conditionalFormatting sqref="B4:B6">
    <cfRule type="duplicateValues" dxfId="33" priority="154"/>
    <cfRule type="duplicateValues" dxfId="3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89.5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88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88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94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" priority="51"/>
  </conditionalFormatting>
  <conditionalFormatting sqref="E9:E1048576 E1:E2">
    <cfRule type="duplicateValues" dxfId="30" priority="99232"/>
  </conditionalFormatting>
  <conditionalFormatting sqref="E4">
    <cfRule type="duplicateValues" dxfId="29" priority="44"/>
  </conditionalFormatting>
  <conditionalFormatting sqref="E5:E8">
    <cfRule type="duplicateValues" dxfId="28" priority="42"/>
  </conditionalFormatting>
  <conditionalFormatting sqref="B12">
    <cfRule type="duplicateValues" dxfId="27" priority="16"/>
    <cfRule type="duplicateValues" dxfId="26" priority="17"/>
    <cfRule type="duplicateValues" dxfId="25" priority="18"/>
  </conditionalFormatting>
  <conditionalFormatting sqref="B12">
    <cfRule type="duplicateValues" dxfId="24" priority="15"/>
  </conditionalFormatting>
  <conditionalFormatting sqref="B12">
    <cfRule type="duplicateValues" dxfId="23" priority="13"/>
    <cfRule type="duplicateValues" dxfId="22" priority="14"/>
  </conditionalFormatting>
  <conditionalFormatting sqref="B12">
    <cfRule type="duplicateValues" dxfId="21" priority="10"/>
    <cfRule type="duplicateValues" dxfId="20" priority="11"/>
    <cfRule type="duplicateValues" dxfId="19" priority="12"/>
  </conditionalFormatting>
  <conditionalFormatting sqref="B12">
    <cfRule type="duplicateValues" dxfId="18" priority="9"/>
  </conditionalFormatting>
  <conditionalFormatting sqref="B12">
    <cfRule type="duplicateValues" dxfId="17" priority="7"/>
    <cfRule type="duplicateValues" dxfId="16" priority="8"/>
  </conditionalFormatting>
  <conditionalFormatting sqref="B12">
    <cfRule type="duplicateValues" dxfId="15" priority="6"/>
  </conditionalFormatting>
  <conditionalFormatting sqref="B12">
    <cfRule type="duplicateValues" dxfId="14" priority="3"/>
    <cfRule type="duplicateValues" dxfId="13" priority="4"/>
    <cfRule type="duplicateValues" dxfId="12" priority="5"/>
  </conditionalFormatting>
  <conditionalFormatting sqref="B12">
    <cfRule type="duplicateValues" dxfId="11" priority="2"/>
  </conditionalFormatting>
  <conditionalFormatting sqref="B12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2021-02-16T23:16:31Z</dcterms:modified>
</cp:coreProperties>
</file>