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F41" i="1"/>
  <c r="G41" i="1"/>
  <c r="H41" i="1"/>
  <c r="I41" i="1"/>
  <c r="J41" i="1"/>
  <c r="K41" i="1"/>
  <c r="F27" i="1"/>
  <c r="G27" i="1"/>
  <c r="H27" i="1"/>
  <c r="I27" i="1"/>
  <c r="J27" i="1"/>
  <c r="K27" i="1"/>
  <c r="A26" i="1"/>
  <c r="A41" i="1"/>
  <c r="A27" i="1"/>
  <c r="B30" i="16" l="1"/>
  <c r="A38" i="1"/>
  <c r="A24" i="1"/>
  <c r="A56" i="1"/>
  <c r="A42" i="1"/>
  <c r="A43" i="1"/>
  <c r="A31" i="1"/>
  <c r="A32" i="1"/>
  <c r="A44" i="1"/>
  <c r="A33" i="1"/>
  <c r="A45" i="1"/>
  <c r="A34" i="1"/>
  <c r="F38" i="1"/>
  <c r="G38" i="1"/>
  <c r="H38" i="1"/>
  <c r="I38" i="1"/>
  <c r="J38" i="1"/>
  <c r="K38" i="1"/>
  <c r="F24" i="1"/>
  <c r="G24" i="1"/>
  <c r="H24" i="1"/>
  <c r="I24" i="1"/>
  <c r="J24" i="1"/>
  <c r="K24" i="1"/>
  <c r="F56" i="1"/>
  <c r="G56" i="1"/>
  <c r="H56" i="1"/>
  <c r="I56" i="1"/>
  <c r="J56" i="1"/>
  <c r="K56" i="1"/>
  <c r="F42" i="1"/>
  <c r="G42" i="1"/>
  <c r="H42" i="1"/>
  <c r="I42" i="1"/>
  <c r="J42" i="1"/>
  <c r="K42" i="1"/>
  <c r="F43" i="1"/>
  <c r="G43" i="1"/>
  <c r="H43" i="1"/>
  <c r="I43" i="1"/>
  <c r="J43" i="1"/>
  <c r="K43" i="1"/>
  <c r="F31" i="1"/>
  <c r="G31" i="1"/>
  <c r="H31" i="1"/>
  <c r="I31" i="1"/>
  <c r="J31" i="1"/>
  <c r="K31" i="1"/>
  <c r="F32" i="1"/>
  <c r="G32" i="1"/>
  <c r="H32" i="1"/>
  <c r="I32" i="1"/>
  <c r="J32" i="1"/>
  <c r="K32" i="1"/>
  <c r="F44" i="1"/>
  <c r="G44" i="1"/>
  <c r="H44" i="1"/>
  <c r="I44" i="1"/>
  <c r="J44" i="1"/>
  <c r="K44" i="1"/>
  <c r="F33" i="1"/>
  <c r="G33" i="1"/>
  <c r="H33" i="1"/>
  <c r="I33" i="1"/>
  <c r="J33" i="1"/>
  <c r="K33" i="1"/>
  <c r="F45" i="1"/>
  <c r="G45" i="1"/>
  <c r="H45" i="1"/>
  <c r="I45" i="1"/>
  <c r="J45" i="1"/>
  <c r="K45" i="1"/>
  <c r="F34" i="1"/>
  <c r="G34" i="1"/>
  <c r="H34" i="1"/>
  <c r="I34" i="1"/>
  <c r="J34" i="1"/>
  <c r="K34" i="1"/>
  <c r="C25" i="16"/>
  <c r="C26" i="16"/>
  <c r="C27" i="16"/>
  <c r="C28" i="16"/>
  <c r="A25" i="16"/>
  <c r="A26" i="16"/>
  <c r="A27" i="16"/>
  <c r="A28" i="16"/>
  <c r="C37" i="16"/>
  <c r="C38" i="16"/>
  <c r="C39" i="16"/>
  <c r="C40" i="16"/>
  <c r="A37" i="16"/>
  <c r="A38" i="16"/>
  <c r="A39" i="16"/>
  <c r="A40" i="16"/>
  <c r="A41" i="16"/>
  <c r="C36" i="16" l="1"/>
  <c r="A36" i="16"/>
  <c r="A39" i="1" l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25" i="1"/>
  <c r="F25" i="1"/>
  <c r="G25" i="1"/>
  <c r="H25" i="1"/>
  <c r="I25" i="1"/>
  <c r="J25" i="1"/>
  <c r="K25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F59" i="1" l="1"/>
  <c r="G59" i="1"/>
  <c r="H59" i="1"/>
  <c r="I59" i="1"/>
  <c r="J59" i="1"/>
  <c r="K59" i="1"/>
  <c r="F10" i="1"/>
  <c r="G10" i="1"/>
  <c r="H10" i="1"/>
  <c r="I10" i="1"/>
  <c r="J10" i="1"/>
  <c r="K10" i="1"/>
  <c r="F11" i="1"/>
  <c r="G11" i="1"/>
  <c r="H11" i="1"/>
  <c r="I11" i="1"/>
  <c r="J11" i="1"/>
  <c r="K11" i="1"/>
  <c r="F46" i="1"/>
  <c r="G46" i="1"/>
  <c r="H46" i="1"/>
  <c r="I46" i="1"/>
  <c r="J46" i="1"/>
  <c r="K46" i="1"/>
  <c r="A46" i="1"/>
  <c r="A59" i="1"/>
  <c r="A10" i="1"/>
  <c r="A11" i="1"/>
  <c r="F12" i="1" l="1"/>
  <c r="G12" i="1"/>
  <c r="H12" i="1"/>
  <c r="I12" i="1"/>
  <c r="J12" i="1"/>
  <c r="K12" i="1"/>
  <c r="F47" i="1"/>
  <c r="G47" i="1"/>
  <c r="H47" i="1"/>
  <c r="I47" i="1"/>
  <c r="J47" i="1"/>
  <c r="K47" i="1"/>
  <c r="F13" i="1"/>
  <c r="G13" i="1"/>
  <c r="H13" i="1"/>
  <c r="I13" i="1"/>
  <c r="J13" i="1"/>
  <c r="K13" i="1"/>
  <c r="F14" i="1"/>
  <c r="G14" i="1"/>
  <c r="H14" i="1"/>
  <c r="I14" i="1"/>
  <c r="J14" i="1"/>
  <c r="K14" i="1"/>
  <c r="F48" i="1"/>
  <c r="G48" i="1"/>
  <c r="H48" i="1"/>
  <c r="I48" i="1"/>
  <c r="J48" i="1"/>
  <c r="K48" i="1"/>
  <c r="A12" i="1"/>
  <c r="A47" i="1"/>
  <c r="A13" i="1"/>
  <c r="A14" i="1"/>
  <c r="A48" i="1"/>
  <c r="A49" i="1"/>
  <c r="A50" i="1"/>
  <c r="A51" i="1"/>
  <c r="A62" i="1"/>
  <c r="A61" i="1"/>
  <c r="A60" i="1"/>
  <c r="A23" i="1"/>
  <c r="A22" i="1"/>
  <c r="A21" i="1"/>
  <c r="A20" i="1"/>
  <c r="A19" i="1"/>
  <c r="A18" i="1"/>
  <c r="A17" i="1"/>
  <c r="A16" i="1"/>
  <c r="A15" i="1"/>
  <c r="A29" i="1"/>
  <c r="A28" i="1"/>
  <c r="A30" i="1"/>
  <c r="A37" i="1"/>
  <c r="A36" i="1"/>
  <c r="A35" i="1"/>
  <c r="F60" i="1"/>
  <c r="G60" i="1"/>
  <c r="H60" i="1"/>
  <c r="I60" i="1"/>
  <c r="J60" i="1"/>
  <c r="K60" i="1"/>
  <c r="F15" i="1"/>
  <c r="G15" i="1"/>
  <c r="H15" i="1"/>
  <c r="I15" i="1"/>
  <c r="J15" i="1"/>
  <c r="K15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35" i="1"/>
  <c r="G35" i="1"/>
  <c r="H35" i="1"/>
  <c r="I35" i="1"/>
  <c r="J35" i="1"/>
  <c r="K35" i="1"/>
  <c r="F28" i="1"/>
  <c r="G28" i="1"/>
  <c r="H28" i="1"/>
  <c r="I28" i="1"/>
  <c r="J28" i="1"/>
  <c r="K28" i="1"/>
  <c r="F16" i="1"/>
  <c r="G16" i="1"/>
  <c r="H16" i="1"/>
  <c r="I16" i="1"/>
  <c r="J16" i="1"/>
  <c r="K16" i="1"/>
  <c r="F52" i="1"/>
  <c r="G52" i="1"/>
  <c r="H52" i="1"/>
  <c r="I52" i="1"/>
  <c r="J52" i="1"/>
  <c r="K52" i="1"/>
  <c r="F29" i="1"/>
  <c r="G29" i="1"/>
  <c r="H29" i="1"/>
  <c r="I29" i="1"/>
  <c r="J29" i="1"/>
  <c r="K29" i="1"/>
  <c r="F17" i="1"/>
  <c r="G17" i="1"/>
  <c r="H17" i="1"/>
  <c r="I17" i="1"/>
  <c r="J17" i="1"/>
  <c r="K17" i="1"/>
  <c r="F36" i="1"/>
  <c r="G36" i="1"/>
  <c r="H36" i="1"/>
  <c r="I36" i="1"/>
  <c r="J36" i="1"/>
  <c r="K36" i="1"/>
  <c r="F61" i="1"/>
  <c r="G61" i="1"/>
  <c r="H61" i="1"/>
  <c r="I61" i="1"/>
  <c r="J61" i="1"/>
  <c r="K61" i="1"/>
  <c r="F53" i="1"/>
  <c r="G53" i="1"/>
  <c r="H53" i="1"/>
  <c r="I53" i="1"/>
  <c r="J53" i="1"/>
  <c r="K53" i="1"/>
  <c r="A52" i="1"/>
  <c r="A53" i="1"/>
  <c r="F62" i="1" l="1"/>
  <c r="G62" i="1"/>
  <c r="H62" i="1"/>
  <c r="I62" i="1"/>
  <c r="J62" i="1"/>
  <c r="K62" i="1"/>
  <c r="F30" i="1"/>
  <c r="G30" i="1"/>
  <c r="H30" i="1"/>
  <c r="I30" i="1"/>
  <c r="J30" i="1"/>
  <c r="K30" i="1"/>
  <c r="F54" i="1"/>
  <c r="G54" i="1"/>
  <c r="H54" i="1"/>
  <c r="I54" i="1"/>
  <c r="J54" i="1"/>
  <c r="K54" i="1"/>
  <c r="F18" i="1"/>
  <c r="G18" i="1"/>
  <c r="H18" i="1"/>
  <c r="I18" i="1"/>
  <c r="J18" i="1"/>
  <c r="K18" i="1"/>
  <c r="F19" i="1"/>
  <c r="G19" i="1"/>
  <c r="H19" i="1"/>
  <c r="I19" i="1"/>
  <c r="J19" i="1"/>
  <c r="K19" i="1"/>
  <c r="A54" i="1"/>
  <c r="F20" i="1" l="1"/>
  <c r="G20" i="1"/>
  <c r="H20" i="1"/>
  <c r="I20" i="1"/>
  <c r="J20" i="1"/>
  <c r="K20" i="1"/>
  <c r="F37" i="1"/>
  <c r="G37" i="1"/>
  <c r="H37" i="1"/>
  <c r="I37" i="1"/>
  <c r="J37" i="1"/>
  <c r="K37" i="1"/>
  <c r="B11" i="16" l="1"/>
  <c r="C10" i="16"/>
  <c r="A10" i="16"/>
  <c r="C55" i="16"/>
  <c r="A55" i="16"/>
  <c r="B56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C35" i="16"/>
  <c r="A35" i="16"/>
  <c r="C34" i="16"/>
  <c r="A34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45" i="16" l="1"/>
  <c r="F21" i="1"/>
  <c r="G21" i="1"/>
  <c r="H21" i="1"/>
  <c r="I21" i="1"/>
  <c r="J21" i="1"/>
  <c r="K21" i="1"/>
  <c r="F55" i="1" l="1"/>
  <c r="G55" i="1"/>
  <c r="H55" i="1"/>
  <c r="I55" i="1"/>
  <c r="J55" i="1"/>
  <c r="K55" i="1"/>
  <c r="A55" i="1"/>
  <c r="F23" i="1" l="1"/>
  <c r="G23" i="1"/>
  <c r="H23" i="1"/>
  <c r="I23" i="1"/>
  <c r="J23" i="1"/>
  <c r="K23" i="1"/>
  <c r="F22" i="1"/>
  <c r="G22" i="1"/>
  <c r="H22" i="1"/>
  <c r="I22" i="1"/>
  <c r="J22" i="1"/>
  <c r="K22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<sst xmlns="http://schemas.openxmlformats.org/spreadsheetml/2006/main" count="13097" uniqueCount="2513">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</sst>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2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1" width="7" style="48" customWidth="1"/>
    <col min="12" max="12" width="49.85546875" style="48" customWidth="1"/>
    <col min="13" max="13" width="19.85546875" style="111" bestFit="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NORTE</v>
      </c>
      <c r="B5" s="101">
        <v>335794455</v>
      </c>
      <c r="C5" s="95">
        <v>44243.782511574071</v>
      </c>
      <c r="D5" s="95" t="s">
        <v>2190</v>
      </c>
      <c r="E5" s="93">
        <v>299</v>
      </c>
      <c r="F5" s="84" t="str">
        <f>VLOOKUP(E5,VIP!$A$2:$O11375,2,0)</f>
        <v>DRBR299</v>
      </c>
      <c r="G5" s="92" t="str">
        <f>VLOOKUP(E5,'LISTADO ATM'!$A$2:$B$897,2,0)</f>
        <v xml:space="preserve">ATM S/M Aprezio Cotui </v>
      </c>
      <c r="H5" s="92" t="str">
        <f>VLOOKUP(E5,VIP!$A$2:$O16296,7,FALSE)</f>
        <v>Si</v>
      </c>
      <c r="I5" s="92" t="str">
        <f>VLOOKUP(E5,VIP!$A$2:$O8261,8,FALSE)</f>
        <v>Si</v>
      </c>
      <c r="J5" s="92" t="str">
        <f>VLOOKUP(E5,VIP!$A$2:$O8211,8,FALSE)</f>
        <v>Si</v>
      </c>
      <c r="K5" s="92" t="str">
        <f>VLOOKUP(E5,VIP!$A$2:$O11785,6,0)</f>
        <v>NO</v>
      </c>
      <c r="L5" s="97" t="s">
        <v>2228</v>
      </c>
      <c r="M5" s="96" t="s">
        <v>2471</v>
      </c>
      <c r="N5" s="123" t="s">
        <v>2478</v>
      </c>
      <c r="O5" s="120" t="s">
        <v>2506</v>
      </c>
      <c r="P5" s="110"/>
      <c r="Q5" s="123" t="s">
        <v>2228</v>
      </c>
    </row>
    <row r="6" spans="1:17" ht="18" x14ac:dyDescent="0.25">
      <c r="A6" s="107" t="str">
        <f>VLOOKUP(E6,'LISTADO ATM'!$A$2:$C$898,3,0)</f>
        <v>SUR</v>
      </c>
      <c r="B6" s="101">
        <v>335794367</v>
      </c>
      <c r="C6" s="95">
        <v>44243.727546296293</v>
      </c>
      <c r="D6" s="95" t="s">
        <v>2189</v>
      </c>
      <c r="E6" s="93">
        <v>296</v>
      </c>
      <c r="F6" s="84" t="str">
        <f>VLOOKUP(E6,VIP!$A$2:$O11376,2,0)</f>
        <v>DRBR296</v>
      </c>
      <c r="G6" s="92" t="str">
        <f>VLOOKUP(E6,'LISTADO ATM'!$A$2:$B$897,2,0)</f>
        <v>ATM Estación BANICOMB (Baní)  ECO Petroleo</v>
      </c>
      <c r="H6" s="92" t="str">
        <f>VLOOKUP(E6,VIP!$A$2:$O16297,7,FALSE)</f>
        <v>Si</v>
      </c>
      <c r="I6" s="92" t="str">
        <f>VLOOKUP(E6,VIP!$A$2:$O8262,8,FALSE)</f>
        <v>Si</v>
      </c>
      <c r="J6" s="92" t="str">
        <f>VLOOKUP(E6,VIP!$A$2:$O8212,8,FALSE)</f>
        <v>Si</v>
      </c>
      <c r="K6" s="92" t="str">
        <f>VLOOKUP(E6,VIP!$A$2:$O11786,6,0)</f>
        <v>NO</v>
      </c>
      <c r="L6" s="97" t="s">
        <v>2228</v>
      </c>
      <c r="M6" s="96" t="s">
        <v>2471</v>
      </c>
      <c r="N6" s="123" t="s">
        <v>2478</v>
      </c>
      <c r="O6" s="120" t="s">
        <v>2480</v>
      </c>
      <c r="P6" s="110"/>
      <c r="Q6" s="123" t="s">
        <v>2228</v>
      </c>
    </row>
    <row r="7" spans="1:17" ht="18" x14ac:dyDescent="0.25">
      <c r="A7" s="107" t="str">
        <f>VLOOKUP(E7,'LISTADO ATM'!$A$2:$C$898,3,0)</f>
        <v>NORTE</v>
      </c>
      <c r="B7" s="101">
        <v>335794361</v>
      </c>
      <c r="C7" s="95">
        <v>44243.724432870367</v>
      </c>
      <c r="D7" s="95" t="s">
        <v>2190</v>
      </c>
      <c r="E7" s="93">
        <v>154</v>
      </c>
      <c r="F7" s="84" t="str">
        <f>VLOOKUP(E7,VIP!$A$2:$O11377,2,0)</f>
        <v>DRBR154</v>
      </c>
      <c r="G7" s="92" t="str">
        <f>VLOOKUP(E7,'LISTADO ATM'!$A$2:$B$897,2,0)</f>
        <v xml:space="preserve">ATM Oficina Sánchez </v>
      </c>
      <c r="H7" s="92" t="str">
        <f>VLOOKUP(E7,VIP!$A$2:$O16298,7,FALSE)</f>
        <v>Si</v>
      </c>
      <c r="I7" s="92" t="str">
        <f>VLOOKUP(E7,VIP!$A$2:$O8263,8,FALSE)</f>
        <v>Si</v>
      </c>
      <c r="J7" s="92" t="str">
        <f>VLOOKUP(E7,VIP!$A$2:$O8213,8,FALSE)</f>
        <v>Si</v>
      </c>
      <c r="K7" s="92" t="str">
        <f>VLOOKUP(E7,VIP!$A$2:$O11787,6,0)</f>
        <v>SI</v>
      </c>
      <c r="L7" s="97" t="s">
        <v>2228</v>
      </c>
      <c r="M7" s="96" t="s">
        <v>2471</v>
      </c>
      <c r="N7" s="123" t="s">
        <v>2478</v>
      </c>
      <c r="O7" s="120" t="s">
        <v>2506</v>
      </c>
      <c r="P7" s="110"/>
      <c r="Q7" s="123" t="s">
        <v>2228</v>
      </c>
    </row>
    <row r="8" spans="1:17" ht="18" x14ac:dyDescent="0.25">
      <c r="A8" s="107" t="str">
        <f>VLOOKUP(E8,'LISTADO ATM'!$A$2:$C$898,3,0)</f>
        <v>DISTRITO NACIONAL</v>
      </c>
      <c r="B8" s="101">
        <v>335794189</v>
      </c>
      <c r="C8" s="95">
        <v>44243.666597222225</v>
      </c>
      <c r="D8" s="95" t="s">
        <v>2189</v>
      </c>
      <c r="E8" s="93">
        <v>791</v>
      </c>
      <c r="F8" s="84" t="str">
        <f>VLOOKUP(E8,VIP!$A$2:$O11378,2,0)</f>
        <v>DRBR791</v>
      </c>
      <c r="G8" s="92" t="str">
        <f>VLOOKUP(E8,'LISTADO ATM'!$A$2:$B$897,2,0)</f>
        <v xml:space="preserve">ATM Oficina Sans Soucí </v>
      </c>
      <c r="H8" s="92" t="str">
        <f>VLOOKUP(E8,VIP!$A$2:$O16299,7,FALSE)</f>
        <v>Si</v>
      </c>
      <c r="I8" s="92" t="str">
        <f>VLOOKUP(E8,VIP!$A$2:$O8264,8,FALSE)</f>
        <v>No</v>
      </c>
      <c r="J8" s="92" t="str">
        <f>VLOOKUP(E8,VIP!$A$2:$O8214,8,FALSE)</f>
        <v>No</v>
      </c>
      <c r="K8" s="92" t="str">
        <f>VLOOKUP(E8,VIP!$A$2:$O11788,6,0)</f>
        <v>NO</v>
      </c>
      <c r="L8" s="97" t="s">
        <v>2228</v>
      </c>
      <c r="M8" s="96" t="s">
        <v>2471</v>
      </c>
      <c r="N8" s="123" t="s">
        <v>2478</v>
      </c>
      <c r="O8" s="120" t="s">
        <v>2480</v>
      </c>
      <c r="P8" s="110"/>
      <c r="Q8" s="123" t="s">
        <v>2228</v>
      </c>
    </row>
    <row r="9" spans="1:17" ht="18" x14ac:dyDescent="0.25">
      <c r="A9" s="107" t="str">
        <f>VLOOKUP(E9,'LISTADO ATM'!$A$2:$C$898,3,0)</f>
        <v>DISTRITO NACIONAL</v>
      </c>
      <c r="B9" s="101">
        <v>335794154</v>
      </c>
      <c r="C9" s="95">
        <v>44243.656400462962</v>
      </c>
      <c r="D9" s="95" t="s">
        <v>2189</v>
      </c>
      <c r="E9" s="93">
        <v>239</v>
      </c>
      <c r="F9" s="84" t="str">
        <f>VLOOKUP(E9,VIP!$A$2:$O11379,2,0)</f>
        <v>DRBR239</v>
      </c>
      <c r="G9" s="92" t="str">
        <f>VLOOKUP(E9,'LISTADO ATM'!$A$2:$B$897,2,0)</f>
        <v xml:space="preserve">ATM Autobanco Charles de Gaulle </v>
      </c>
      <c r="H9" s="92" t="str">
        <f>VLOOKUP(E9,VIP!$A$2:$O16300,7,FALSE)</f>
        <v>Si</v>
      </c>
      <c r="I9" s="92" t="str">
        <f>VLOOKUP(E9,VIP!$A$2:$O8265,8,FALSE)</f>
        <v>Si</v>
      </c>
      <c r="J9" s="92" t="str">
        <f>VLOOKUP(E9,VIP!$A$2:$O8215,8,FALSE)</f>
        <v>Si</v>
      </c>
      <c r="K9" s="92" t="str">
        <f>VLOOKUP(E9,VIP!$A$2:$O11789,6,0)</f>
        <v>SI</v>
      </c>
      <c r="L9" s="97" t="s">
        <v>2228</v>
      </c>
      <c r="M9" s="96" t="s">
        <v>2471</v>
      </c>
      <c r="N9" s="123" t="s">
        <v>2478</v>
      </c>
      <c r="O9" s="120" t="s">
        <v>2480</v>
      </c>
      <c r="P9" s="110"/>
      <c r="Q9" s="123" t="s">
        <v>2228</v>
      </c>
    </row>
    <row r="10" spans="1:17" ht="18" x14ac:dyDescent="0.25">
      <c r="A10" s="107" t="str">
        <f>VLOOKUP(E10,'LISTADO ATM'!$A$2:$C$898,3,0)</f>
        <v>NORTE</v>
      </c>
      <c r="B10" s="101">
        <v>335794107</v>
      </c>
      <c r="C10" s="95">
        <v>44243.638518518521</v>
      </c>
      <c r="D10" s="95" t="s">
        <v>2190</v>
      </c>
      <c r="E10" s="93">
        <v>528</v>
      </c>
      <c r="F10" s="84" t="str">
        <f>VLOOKUP(E10,VIP!$A$2:$O11372,2,0)</f>
        <v>DRBR284</v>
      </c>
      <c r="G10" s="92" t="str">
        <f>VLOOKUP(E10,'LISTADO ATM'!$A$2:$B$897,2,0)</f>
        <v xml:space="preserve">ATM Ferretería Ochoa (Santiago) </v>
      </c>
      <c r="H10" s="92" t="str">
        <f>VLOOKUP(E10,VIP!$A$2:$O16293,7,FALSE)</f>
        <v>Si</v>
      </c>
      <c r="I10" s="92" t="str">
        <f>VLOOKUP(E10,VIP!$A$2:$O8258,8,FALSE)</f>
        <v>Si</v>
      </c>
      <c r="J10" s="92" t="str">
        <f>VLOOKUP(E10,VIP!$A$2:$O8208,8,FALSE)</f>
        <v>Si</v>
      </c>
      <c r="K10" s="92" t="str">
        <f>VLOOKUP(E10,VIP!$A$2:$O11782,6,0)</f>
        <v>NO</v>
      </c>
      <c r="L10" s="97" t="s">
        <v>2228</v>
      </c>
      <c r="M10" s="96" t="s">
        <v>2471</v>
      </c>
      <c r="N10" s="123" t="s">
        <v>2478</v>
      </c>
      <c r="O10" s="120" t="s">
        <v>2502</v>
      </c>
      <c r="P10" s="110"/>
      <c r="Q10" s="96" t="s">
        <v>2228</v>
      </c>
    </row>
    <row r="11" spans="1:17" ht="18" x14ac:dyDescent="0.25">
      <c r="A11" s="107" t="str">
        <f>VLOOKUP(E11,'LISTADO ATM'!$A$2:$C$898,3,0)</f>
        <v>DISTRITO NACIONAL</v>
      </c>
      <c r="B11" s="101">
        <v>335794104</v>
      </c>
      <c r="C11" s="95">
        <v>44243.638124999998</v>
      </c>
      <c r="D11" s="95" t="s">
        <v>2189</v>
      </c>
      <c r="E11" s="93">
        <v>955</v>
      </c>
      <c r="F11" s="84" t="str">
        <f>VLOOKUP(E11,VIP!$A$2:$O11373,2,0)</f>
        <v>DRBR955</v>
      </c>
      <c r="G11" s="92" t="str">
        <f>VLOOKUP(E11,'LISTADO ATM'!$A$2:$B$897,2,0)</f>
        <v xml:space="preserve">ATM Oficina Americana Independencia II </v>
      </c>
      <c r="H11" s="92" t="str">
        <f>VLOOKUP(E11,VIP!$A$2:$O16294,7,FALSE)</f>
        <v>Si</v>
      </c>
      <c r="I11" s="92" t="str">
        <f>VLOOKUP(E11,VIP!$A$2:$O8259,8,FALSE)</f>
        <v>Si</v>
      </c>
      <c r="J11" s="92" t="str">
        <f>VLOOKUP(E11,VIP!$A$2:$O8209,8,FALSE)</f>
        <v>Si</v>
      </c>
      <c r="K11" s="92" t="str">
        <f>VLOOKUP(E11,VIP!$A$2:$O11783,6,0)</f>
        <v>NO</v>
      </c>
      <c r="L11" s="97" t="s">
        <v>2228</v>
      </c>
      <c r="M11" s="96" t="s">
        <v>2471</v>
      </c>
      <c r="N11" s="123" t="s">
        <v>2478</v>
      </c>
      <c r="O11" s="120" t="s">
        <v>2480</v>
      </c>
      <c r="P11" s="110"/>
      <c r="Q11" s="96" t="s">
        <v>2228</v>
      </c>
    </row>
    <row r="12" spans="1:17" ht="18" x14ac:dyDescent="0.25">
      <c r="A12" s="107" t="str">
        <f>VLOOKUP(E12,'LISTADO ATM'!$A$2:$C$898,3,0)</f>
        <v>DISTRITO NACIONAL</v>
      </c>
      <c r="B12" s="101">
        <v>335794009</v>
      </c>
      <c r="C12" s="95">
        <v>44243.599768518521</v>
      </c>
      <c r="D12" s="95" t="s">
        <v>2189</v>
      </c>
      <c r="E12" s="93">
        <v>115</v>
      </c>
      <c r="F12" s="84" t="str">
        <f>VLOOKUP(E12,VIP!$A$2:$O11366,2,0)</f>
        <v>DRBR115</v>
      </c>
      <c r="G12" s="92" t="str">
        <f>VLOOKUP(E12,'LISTADO ATM'!$A$2:$B$897,2,0)</f>
        <v xml:space="preserve">ATM Oficina Megacentro I </v>
      </c>
      <c r="H12" s="92" t="str">
        <f>VLOOKUP(E12,VIP!$A$2:$O16287,7,FALSE)</f>
        <v>Si</v>
      </c>
      <c r="I12" s="92" t="str">
        <f>VLOOKUP(E12,VIP!$A$2:$O8252,8,FALSE)</f>
        <v>Si</v>
      </c>
      <c r="J12" s="92" t="str">
        <f>VLOOKUP(E12,VIP!$A$2:$O8202,8,FALSE)</f>
        <v>Si</v>
      </c>
      <c r="K12" s="92" t="str">
        <f>VLOOKUP(E12,VIP!$A$2:$O11776,6,0)</f>
        <v>SI</v>
      </c>
      <c r="L12" s="97" t="s">
        <v>2228</v>
      </c>
      <c r="M12" s="96" t="s">
        <v>2471</v>
      </c>
      <c r="N12" s="123" t="s">
        <v>2478</v>
      </c>
      <c r="O12" s="120" t="s">
        <v>2480</v>
      </c>
      <c r="P12" s="110"/>
      <c r="Q12" s="96" t="s">
        <v>2228</v>
      </c>
    </row>
    <row r="13" spans="1:17" ht="18" x14ac:dyDescent="0.25">
      <c r="A13" s="107" t="str">
        <f>VLOOKUP(E13,'LISTADO ATM'!$A$2:$C$898,3,0)</f>
        <v>DISTRITO NACIONAL</v>
      </c>
      <c r="B13" s="101">
        <v>335793972</v>
      </c>
      <c r="C13" s="95">
        <v>44243.583055555559</v>
      </c>
      <c r="D13" s="95" t="s">
        <v>2189</v>
      </c>
      <c r="E13" s="93">
        <v>321</v>
      </c>
      <c r="F13" s="84" t="str">
        <f>VLOOKUP(E13,VIP!$A$2:$O11369,2,0)</f>
        <v>DRBR321</v>
      </c>
      <c r="G13" s="92" t="str">
        <f>VLOOKUP(E13,'LISTADO ATM'!$A$2:$B$897,2,0)</f>
        <v xml:space="preserve">ATM Oficina Jiménez Moya I </v>
      </c>
      <c r="H13" s="92" t="str">
        <f>VLOOKUP(E13,VIP!$A$2:$O16290,7,FALSE)</f>
        <v>Si</v>
      </c>
      <c r="I13" s="92" t="str">
        <f>VLOOKUP(E13,VIP!$A$2:$O8255,8,FALSE)</f>
        <v>Si</v>
      </c>
      <c r="J13" s="92" t="str">
        <f>VLOOKUP(E13,VIP!$A$2:$O8205,8,FALSE)</f>
        <v>Si</v>
      </c>
      <c r="K13" s="92" t="str">
        <f>VLOOKUP(E13,VIP!$A$2:$O11779,6,0)</f>
        <v>NO</v>
      </c>
      <c r="L13" s="97" t="s">
        <v>2228</v>
      </c>
      <c r="M13" s="96" t="s">
        <v>2471</v>
      </c>
      <c r="N13" s="123" t="s">
        <v>2478</v>
      </c>
      <c r="O13" s="120" t="s">
        <v>2480</v>
      </c>
      <c r="P13" s="110"/>
      <c r="Q13" s="96" t="s">
        <v>2228</v>
      </c>
    </row>
    <row r="14" spans="1:17" ht="18" x14ac:dyDescent="0.25">
      <c r="A14" s="107" t="str">
        <f>VLOOKUP(E14,'LISTADO ATM'!$A$2:$C$898,3,0)</f>
        <v>DISTRITO NACIONAL</v>
      </c>
      <c r="B14" s="101">
        <v>335793961</v>
      </c>
      <c r="C14" s="95">
        <v>44243.579930555556</v>
      </c>
      <c r="D14" s="95" t="s">
        <v>2189</v>
      </c>
      <c r="E14" s="93">
        <v>517</v>
      </c>
      <c r="F14" s="84" t="str">
        <f>VLOOKUP(E14,VIP!$A$2:$O11370,2,0)</f>
        <v>DRBR517</v>
      </c>
      <c r="G14" s="92" t="str">
        <f>VLOOKUP(E14,'LISTADO ATM'!$A$2:$B$897,2,0)</f>
        <v xml:space="preserve">ATM Autobanco Oficina Sans Soucí </v>
      </c>
      <c r="H14" s="92" t="str">
        <f>VLOOKUP(E14,VIP!$A$2:$O16291,7,FALSE)</f>
        <v>Si</v>
      </c>
      <c r="I14" s="92" t="str">
        <f>VLOOKUP(E14,VIP!$A$2:$O8256,8,FALSE)</f>
        <v>Si</v>
      </c>
      <c r="J14" s="92" t="str">
        <f>VLOOKUP(E14,VIP!$A$2:$O8206,8,FALSE)</f>
        <v>Si</v>
      </c>
      <c r="K14" s="92" t="str">
        <f>VLOOKUP(E14,VIP!$A$2:$O11780,6,0)</f>
        <v>SI</v>
      </c>
      <c r="L14" s="97" t="s">
        <v>2228</v>
      </c>
      <c r="M14" s="96" t="s">
        <v>2471</v>
      </c>
      <c r="N14" s="123" t="s">
        <v>2478</v>
      </c>
      <c r="O14" s="120" t="s">
        <v>2480</v>
      </c>
      <c r="P14" s="110"/>
      <c r="Q14" s="96" t="s">
        <v>2228</v>
      </c>
    </row>
    <row r="15" spans="1:17" ht="18" x14ac:dyDescent="0.25">
      <c r="A15" s="107" t="str">
        <f>VLOOKUP(E15,'LISTADO ATM'!$A$2:$C$898,3,0)</f>
        <v>DISTRITO NACIONAL</v>
      </c>
      <c r="B15" s="101">
        <v>335793900</v>
      </c>
      <c r="C15" s="95">
        <v>44243.558761574073</v>
      </c>
      <c r="D15" s="107" t="s">
        <v>2189</v>
      </c>
      <c r="E15" s="93">
        <v>314</v>
      </c>
      <c r="F15" s="84" t="str">
        <f>VLOOKUP(E15,VIP!$A$2:$O11370,2,0)</f>
        <v>DRBR314</v>
      </c>
      <c r="G15" s="92" t="str">
        <f>VLOOKUP(E15,'LISTADO ATM'!$A$2:$B$897,2,0)</f>
        <v xml:space="preserve">ATM UNP Cambita Garabito (San Cristóbal) </v>
      </c>
      <c r="H15" s="92" t="str">
        <f>VLOOKUP(E15,VIP!$A$2:$O16291,7,FALSE)</f>
        <v>Si</v>
      </c>
      <c r="I15" s="92" t="str">
        <f>VLOOKUP(E15,VIP!$A$2:$O8256,8,FALSE)</f>
        <v>Si</v>
      </c>
      <c r="J15" s="92" t="str">
        <f>VLOOKUP(E15,VIP!$A$2:$O8206,8,FALSE)</f>
        <v>Si</v>
      </c>
      <c r="K15" s="92" t="str">
        <f>VLOOKUP(E15,VIP!$A$2:$O11780,6,0)</f>
        <v>NO</v>
      </c>
      <c r="L15" s="97" t="s">
        <v>2228</v>
      </c>
      <c r="M15" s="96" t="s">
        <v>2471</v>
      </c>
      <c r="N15" s="123" t="s">
        <v>2478</v>
      </c>
      <c r="O15" s="120" t="s">
        <v>2480</v>
      </c>
      <c r="P15" s="110"/>
      <c r="Q15" s="96" t="s">
        <v>2228</v>
      </c>
    </row>
    <row r="16" spans="1:17" ht="18" x14ac:dyDescent="0.25">
      <c r="A16" s="107" t="str">
        <f>VLOOKUP(E16,'LISTADO ATM'!$A$2:$C$898,3,0)</f>
        <v>DISTRITO NACIONAL</v>
      </c>
      <c r="B16" s="101">
        <v>335793696</v>
      </c>
      <c r="C16" s="95">
        <v>44243.485717592594</v>
      </c>
      <c r="D16" s="107" t="s">
        <v>2189</v>
      </c>
      <c r="E16" s="93">
        <v>865</v>
      </c>
      <c r="F16" s="84" t="str">
        <f>VLOOKUP(E16,VIP!$A$2:$O11373,2,0)</f>
        <v>DRBR865</v>
      </c>
      <c r="G16" s="92" t="str">
        <f>VLOOKUP(E16,'LISTADO ATM'!$A$2:$B$897,2,0)</f>
        <v xml:space="preserve">ATM Club Naco </v>
      </c>
      <c r="H16" s="92" t="str">
        <f>VLOOKUP(E16,VIP!$A$2:$O16294,7,FALSE)</f>
        <v>Si</v>
      </c>
      <c r="I16" s="92" t="str">
        <f>VLOOKUP(E16,VIP!$A$2:$O8259,8,FALSE)</f>
        <v>Si</v>
      </c>
      <c r="J16" s="92" t="str">
        <f>VLOOKUP(E16,VIP!$A$2:$O8209,8,FALSE)</f>
        <v>Si</v>
      </c>
      <c r="K16" s="92" t="str">
        <f>VLOOKUP(E16,VIP!$A$2:$O11783,6,0)</f>
        <v>NO</v>
      </c>
      <c r="L16" s="97" t="s">
        <v>2228</v>
      </c>
      <c r="M16" s="96" t="s">
        <v>2471</v>
      </c>
      <c r="N16" s="123" t="s">
        <v>2478</v>
      </c>
      <c r="O16" s="120" t="s">
        <v>2480</v>
      </c>
      <c r="P16" s="110"/>
      <c r="Q16" s="96" t="s">
        <v>2228</v>
      </c>
    </row>
    <row r="17" spans="1:17" ht="18" x14ac:dyDescent="0.25">
      <c r="A17" s="107" t="str">
        <f>VLOOKUP(E17,'LISTADO ATM'!$A$2:$C$898,3,0)</f>
        <v>SUR</v>
      </c>
      <c r="B17" s="101">
        <v>335793668</v>
      </c>
      <c r="C17" s="95">
        <v>44243.476550925923</v>
      </c>
      <c r="D17" s="107" t="s">
        <v>2189</v>
      </c>
      <c r="E17" s="93">
        <v>766</v>
      </c>
      <c r="F17" s="84" t="str">
        <f>VLOOKUP(E17,VIP!$A$2:$O11381,2,0)</f>
        <v>DRBR440</v>
      </c>
      <c r="G17" s="92" t="str">
        <f>VLOOKUP(E17,'LISTADO ATM'!$A$2:$B$897,2,0)</f>
        <v xml:space="preserve">ATM Oficina Azua II </v>
      </c>
      <c r="H17" s="92" t="str">
        <f>VLOOKUP(E17,VIP!$A$2:$O16302,7,FALSE)</f>
        <v>Si</v>
      </c>
      <c r="I17" s="92" t="str">
        <f>VLOOKUP(E17,VIP!$A$2:$O8267,8,FALSE)</f>
        <v>Si</v>
      </c>
      <c r="J17" s="92" t="str">
        <f>VLOOKUP(E17,VIP!$A$2:$O8217,8,FALSE)</f>
        <v>Si</v>
      </c>
      <c r="K17" s="92" t="str">
        <f>VLOOKUP(E17,VIP!$A$2:$O11791,6,0)</f>
        <v>SI</v>
      </c>
      <c r="L17" s="97" t="s">
        <v>2228</v>
      </c>
      <c r="M17" s="96" t="s">
        <v>2471</v>
      </c>
      <c r="N17" s="123" t="s">
        <v>2478</v>
      </c>
      <c r="O17" s="120" t="s">
        <v>2480</v>
      </c>
      <c r="P17" s="110"/>
      <c r="Q17" s="96" t="s">
        <v>2228</v>
      </c>
    </row>
    <row r="18" spans="1:17" ht="18" x14ac:dyDescent="0.25">
      <c r="A18" s="107" t="str">
        <f>VLOOKUP(E18,'LISTADO ATM'!$A$2:$C$898,3,0)</f>
        <v>DISTRITO NACIONAL</v>
      </c>
      <c r="B18" s="101">
        <v>335793263</v>
      </c>
      <c r="C18" s="95">
        <v>44243.372546296298</v>
      </c>
      <c r="D18" s="107" t="s">
        <v>2189</v>
      </c>
      <c r="E18" s="93">
        <v>487</v>
      </c>
      <c r="F18" s="84" t="str">
        <f>VLOOKUP(E18,VIP!$A$2:$O11384,2,0)</f>
        <v>DRBR487</v>
      </c>
      <c r="G18" s="92" t="str">
        <f>VLOOKUP(E18,'LISTADO ATM'!$A$2:$B$897,2,0)</f>
        <v xml:space="preserve">ATM Olé Hainamosa </v>
      </c>
      <c r="H18" s="92" t="str">
        <f>VLOOKUP(E18,VIP!$A$2:$O16305,7,FALSE)</f>
        <v>Si</v>
      </c>
      <c r="I18" s="92" t="str">
        <f>VLOOKUP(E18,VIP!$A$2:$O8270,8,FALSE)</f>
        <v>Si</v>
      </c>
      <c r="J18" s="92" t="str">
        <f>VLOOKUP(E18,VIP!$A$2:$O8220,8,FALSE)</f>
        <v>Si</v>
      </c>
      <c r="K18" s="92" t="str">
        <f>VLOOKUP(E18,VIP!$A$2:$O11794,6,0)</f>
        <v>SI</v>
      </c>
      <c r="L18" s="97" t="s">
        <v>2228</v>
      </c>
      <c r="M18" s="96" t="s">
        <v>2471</v>
      </c>
      <c r="N18" s="123" t="s">
        <v>2478</v>
      </c>
      <c r="O18" s="120" t="s">
        <v>2480</v>
      </c>
      <c r="P18" s="110"/>
      <c r="Q18" s="96" t="s">
        <v>2228</v>
      </c>
    </row>
    <row r="19" spans="1:17" ht="18" x14ac:dyDescent="0.25">
      <c r="A19" s="107" t="str">
        <f>VLOOKUP(E19,'LISTADO ATM'!$A$2:$C$898,3,0)</f>
        <v>DISTRITO NACIONAL</v>
      </c>
      <c r="B19" s="101">
        <v>335793261</v>
      </c>
      <c r="C19" s="95">
        <v>44243.372118055559</v>
      </c>
      <c r="D19" s="107" t="s">
        <v>2189</v>
      </c>
      <c r="E19" s="93">
        <v>485</v>
      </c>
      <c r="F19" s="84" t="str">
        <f>VLOOKUP(E19,VIP!$A$2:$O11385,2,0)</f>
        <v>DRBR485</v>
      </c>
      <c r="G19" s="92" t="str">
        <f>VLOOKUP(E19,'LISTADO ATM'!$A$2:$B$897,2,0)</f>
        <v xml:space="preserve">ATM CEDIMAT </v>
      </c>
      <c r="H19" s="92" t="str">
        <f>VLOOKUP(E19,VIP!$A$2:$O16306,7,FALSE)</f>
        <v>Si</v>
      </c>
      <c r="I19" s="92" t="str">
        <f>VLOOKUP(E19,VIP!$A$2:$O8271,8,FALSE)</f>
        <v>Si</v>
      </c>
      <c r="J19" s="92" t="str">
        <f>VLOOKUP(E19,VIP!$A$2:$O8221,8,FALSE)</f>
        <v>Si</v>
      </c>
      <c r="K19" s="92" t="str">
        <f>VLOOKUP(E19,VIP!$A$2:$O11795,6,0)</f>
        <v>NO</v>
      </c>
      <c r="L19" s="97" t="s">
        <v>2228</v>
      </c>
      <c r="M19" s="96" t="s">
        <v>2471</v>
      </c>
      <c r="N19" s="123" t="s">
        <v>2478</v>
      </c>
      <c r="O19" s="120" t="s">
        <v>2480</v>
      </c>
      <c r="P19" s="110"/>
      <c r="Q19" s="96" t="s">
        <v>2228</v>
      </c>
    </row>
    <row r="20" spans="1:17" ht="18" x14ac:dyDescent="0.25">
      <c r="A20" s="107" t="str">
        <f>VLOOKUP(E20,'LISTADO ATM'!$A$2:$C$898,3,0)</f>
        <v>ESTE</v>
      </c>
      <c r="B20" s="101">
        <v>335793090</v>
      </c>
      <c r="C20" s="95">
        <v>44243.311273148145</v>
      </c>
      <c r="D20" s="107" t="s">
        <v>2189</v>
      </c>
      <c r="E20" s="93">
        <v>680</v>
      </c>
      <c r="F20" s="84" t="str">
        <f>VLOOKUP(E20,VIP!$A$2:$O11364,2,0)</f>
        <v>DRBR680</v>
      </c>
      <c r="G20" s="92" t="str">
        <f>VLOOKUP(E20,'LISTADO ATM'!$A$2:$B$897,2,0)</f>
        <v>ATM Hotel Royalton</v>
      </c>
      <c r="H20" s="92" t="str">
        <f>VLOOKUP(E20,VIP!$A$2:$O16285,7,FALSE)</f>
        <v>NO</v>
      </c>
      <c r="I20" s="92" t="str">
        <f>VLOOKUP(E20,VIP!$A$2:$O8250,8,FALSE)</f>
        <v>NO</v>
      </c>
      <c r="J20" s="92" t="str">
        <f>VLOOKUP(E20,VIP!$A$2:$O8200,8,FALSE)</f>
        <v>NO</v>
      </c>
      <c r="K20" s="92" t="str">
        <f>VLOOKUP(E20,VIP!$A$2:$O11774,6,0)</f>
        <v>NO</v>
      </c>
      <c r="L20" s="97" t="s">
        <v>2228</v>
      </c>
      <c r="M20" s="96" t="s">
        <v>2471</v>
      </c>
      <c r="N20" s="123" t="s">
        <v>2491</v>
      </c>
      <c r="O20" s="120" t="s">
        <v>2480</v>
      </c>
      <c r="P20" s="110"/>
      <c r="Q20" s="96" t="s">
        <v>2228</v>
      </c>
    </row>
    <row r="21" spans="1:17" ht="18" x14ac:dyDescent="0.25">
      <c r="A21" s="107" t="str">
        <f>VLOOKUP(E21,'LISTADO ATM'!$A$2:$C$898,3,0)</f>
        <v>DISTRITO NACIONAL</v>
      </c>
      <c r="B21" s="101">
        <v>335792784</v>
      </c>
      <c r="C21" s="95">
        <v>44242.637488425928</v>
      </c>
      <c r="D21" s="107" t="s">
        <v>2189</v>
      </c>
      <c r="E21" s="93">
        <v>232</v>
      </c>
      <c r="F21" s="84" t="str">
        <f>VLOOKUP(E21,VIP!$A$2:$O11373,2,0)</f>
        <v>DRBR232</v>
      </c>
      <c r="G21" s="92" t="str">
        <f>VLOOKUP(E21,'LISTADO ATM'!$A$2:$B$897,2,0)</f>
        <v xml:space="preserve">ATM S/M Nacional Charles de Gaulle </v>
      </c>
      <c r="H21" s="92" t="str">
        <f>VLOOKUP(E21,VIP!$A$2:$O16294,7,FALSE)</f>
        <v>Si</v>
      </c>
      <c r="I21" s="92" t="str">
        <f>VLOOKUP(E21,VIP!$A$2:$O8259,8,FALSE)</f>
        <v>Si</v>
      </c>
      <c r="J21" s="92" t="str">
        <f>VLOOKUP(E21,VIP!$A$2:$O8209,8,FALSE)</f>
        <v>Si</v>
      </c>
      <c r="K21" s="92" t="str">
        <f>VLOOKUP(E21,VIP!$A$2:$O11783,6,0)</f>
        <v>SI</v>
      </c>
      <c r="L21" s="97" t="s">
        <v>2228</v>
      </c>
      <c r="M21" s="96" t="s">
        <v>2471</v>
      </c>
      <c r="N21" s="123" t="s">
        <v>2478</v>
      </c>
      <c r="O21" s="120" t="s">
        <v>2480</v>
      </c>
      <c r="P21" s="110"/>
      <c r="Q21" s="96" t="s">
        <v>2228</v>
      </c>
    </row>
    <row r="22" spans="1:17" ht="18" x14ac:dyDescent="0.25">
      <c r="A22" s="107" t="str">
        <f>VLOOKUP(E22,'LISTADO ATM'!$A$2:$C$898,3,0)</f>
        <v>DISTRITO NACIONAL</v>
      </c>
      <c r="B22" s="101">
        <v>335788945</v>
      </c>
      <c r="C22" s="95">
        <v>44237.979548611111</v>
      </c>
      <c r="D22" s="107" t="s">
        <v>2189</v>
      </c>
      <c r="E22" s="93">
        <v>35</v>
      </c>
      <c r="F22" s="84" t="str">
        <f>VLOOKUP(E22,VIP!$A$2:$O11369,2,0)</f>
        <v>DRBR035</v>
      </c>
      <c r="G22" s="92" t="str">
        <f>VLOOKUP(E22,'LISTADO ATM'!$A$2:$B$897,2,0)</f>
        <v xml:space="preserve">ATM Dirección General de Aduanas I </v>
      </c>
      <c r="H22" s="92" t="str">
        <f>VLOOKUP(E22,VIP!$A$2:$O16290,7,FALSE)</f>
        <v>Si</v>
      </c>
      <c r="I22" s="92" t="str">
        <f>VLOOKUP(E22,VIP!$A$2:$O8255,8,FALSE)</f>
        <v>Si</v>
      </c>
      <c r="J22" s="92" t="str">
        <f>VLOOKUP(E22,VIP!$A$2:$O8205,8,FALSE)</f>
        <v>Si</v>
      </c>
      <c r="K22" s="92" t="str">
        <f>VLOOKUP(E22,VIP!$A$2:$O11779,6,0)</f>
        <v>NO</v>
      </c>
      <c r="L22" s="97" t="s">
        <v>2228</v>
      </c>
      <c r="M22" s="96" t="s">
        <v>2471</v>
      </c>
      <c r="N22" s="123" t="s">
        <v>2491</v>
      </c>
      <c r="O22" s="120" t="s">
        <v>2480</v>
      </c>
      <c r="P22" s="110"/>
      <c r="Q22" s="96" t="s">
        <v>2228</v>
      </c>
    </row>
    <row r="23" spans="1:17" ht="18" x14ac:dyDescent="0.25">
      <c r="A23" s="107" t="str">
        <f>VLOOKUP(E23,'LISTADO ATM'!$A$2:$C$898,3,0)</f>
        <v>DISTRITO NACIONAL</v>
      </c>
      <c r="B23" s="101">
        <v>335766639</v>
      </c>
      <c r="C23" s="95">
        <v>44214.57099537037</v>
      </c>
      <c r="D23" s="107" t="s">
        <v>2189</v>
      </c>
      <c r="E23" s="93">
        <v>384</v>
      </c>
      <c r="F23" s="84" t="e">
        <f>VLOOKUP(E23,VIP!$A$2:$O11357,2,0)</f>
        <v>#N/A</v>
      </c>
      <c r="G23" s="92" t="str">
        <f>VLOOKUP(E23,'LISTADO ATM'!$A$2:$B$897,2,0)</f>
        <v>ATM Sotano Torre Banreservas</v>
      </c>
      <c r="H23" s="92" t="e">
        <f>VLOOKUP(E23,VIP!$A$2:$O16278,7,FALSE)</f>
        <v>#N/A</v>
      </c>
      <c r="I23" s="92" t="e">
        <f>VLOOKUP(E23,VIP!$A$2:$O8243,8,FALSE)</f>
        <v>#N/A</v>
      </c>
      <c r="J23" s="92" t="e">
        <f>VLOOKUP(E23,VIP!$A$2:$O8193,8,FALSE)</f>
        <v>#N/A</v>
      </c>
      <c r="K23" s="92" t="e">
        <f>VLOOKUP(E23,VIP!$A$2:$O11767,6,0)</f>
        <v>#N/A</v>
      </c>
      <c r="L23" s="97" t="s">
        <v>2228</v>
      </c>
      <c r="M23" s="96" t="s">
        <v>2471</v>
      </c>
      <c r="N23" s="123" t="s">
        <v>2491</v>
      </c>
      <c r="O23" s="120" t="s">
        <v>2480</v>
      </c>
      <c r="P23" s="110"/>
      <c r="Q23" s="96" t="s">
        <v>2228</v>
      </c>
    </row>
    <row r="24" spans="1:17" ht="18" x14ac:dyDescent="0.25">
      <c r="A24" s="107" t="str">
        <f>VLOOKUP(E24,'LISTADO ATM'!$A$2:$C$898,3,0)</f>
        <v>ESTE</v>
      </c>
      <c r="B24" s="101">
        <v>335794492</v>
      </c>
      <c r="C24" s="95">
        <v>44244.025509259256</v>
      </c>
      <c r="D24" s="95" t="s">
        <v>2189</v>
      </c>
      <c r="E24" s="93">
        <v>345</v>
      </c>
      <c r="F24" s="84" t="e">
        <f>VLOOKUP(E24,VIP!$A$2:$O11377,2,0)</f>
        <v>#N/A</v>
      </c>
      <c r="G24" s="92" t="str">
        <f>VLOOKUP(E24,'LISTADO ATM'!$A$2:$B$897,2,0)</f>
        <v>ATM Oficina Yamasá  II</v>
      </c>
      <c r="H24" s="92" t="e">
        <f>VLOOKUP(E24,VIP!$A$2:$O16298,7,FALSE)</f>
        <v>#N/A</v>
      </c>
      <c r="I24" s="92" t="e">
        <f>VLOOKUP(E24,VIP!$A$2:$O8263,8,FALSE)</f>
        <v>#N/A</v>
      </c>
      <c r="J24" s="92" t="e">
        <f>VLOOKUP(E24,VIP!$A$2:$O8213,8,FALSE)</f>
        <v>#N/A</v>
      </c>
      <c r="K24" s="92" t="e">
        <f>VLOOKUP(E24,VIP!$A$2:$O11787,6,0)</f>
        <v>#N/A</v>
      </c>
      <c r="L24" s="97" t="s">
        <v>2254</v>
      </c>
      <c r="M24" s="110" t="s">
        <v>2509</v>
      </c>
      <c r="N24" s="168" t="s">
        <v>2478</v>
      </c>
      <c r="O24" s="120" t="s">
        <v>2480</v>
      </c>
      <c r="P24" s="110"/>
      <c r="Q24" s="168">
        <v>44244.28707175926</v>
      </c>
    </row>
    <row r="25" spans="1:17" ht="18" x14ac:dyDescent="0.25">
      <c r="A25" s="107" t="str">
        <f>VLOOKUP(E25,'LISTADO ATM'!$A$2:$C$898,3,0)</f>
        <v>SUR</v>
      </c>
      <c r="B25" s="101">
        <v>335794476</v>
      </c>
      <c r="C25" s="95">
        <v>44243.869525462964</v>
      </c>
      <c r="D25" s="95" t="s">
        <v>2189</v>
      </c>
      <c r="E25" s="93">
        <v>870</v>
      </c>
      <c r="F25" s="84" t="str">
        <f>VLOOKUP(E25,VIP!$A$2:$O11377,2,0)</f>
        <v>DRBR870</v>
      </c>
      <c r="G25" s="92" t="str">
        <f>VLOOKUP(E25,'LISTADO ATM'!$A$2:$B$897,2,0)</f>
        <v xml:space="preserve">ATM Willbes Dominicana (Barahona) </v>
      </c>
      <c r="H25" s="92" t="str">
        <f>VLOOKUP(E25,VIP!$A$2:$O16298,7,FALSE)</f>
        <v>Si</v>
      </c>
      <c r="I25" s="92" t="str">
        <f>VLOOKUP(E25,VIP!$A$2:$O8263,8,FALSE)</f>
        <v>Si</v>
      </c>
      <c r="J25" s="92" t="str">
        <f>VLOOKUP(E25,VIP!$A$2:$O8213,8,FALSE)</f>
        <v>Si</v>
      </c>
      <c r="K25" s="92" t="str">
        <f>VLOOKUP(E25,VIP!$A$2:$O11787,6,0)</f>
        <v>NO</v>
      </c>
      <c r="L25" s="97" t="s">
        <v>2254</v>
      </c>
      <c r="M25" s="96" t="s">
        <v>2471</v>
      </c>
      <c r="N25" s="123" t="s">
        <v>2478</v>
      </c>
      <c r="O25" s="120" t="s">
        <v>2480</v>
      </c>
      <c r="P25" s="110"/>
      <c r="Q25" s="123" t="s">
        <v>2254</v>
      </c>
    </row>
    <row r="26" spans="1:17" ht="18" x14ac:dyDescent="0.25">
      <c r="A26" s="107" t="str">
        <f>VLOOKUP(E26,'LISTADO ATM'!$A$2:$C$898,3,0)</f>
        <v>ESTE</v>
      </c>
      <c r="B26" s="101" t="s">
        <v>2510</v>
      </c>
      <c r="C26" s="95">
        <v>44244.316620370373</v>
      </c>
      <c r="D26" s="107" t="s">
        <v>2189</v>
      </c>
      <c r="E26" s="93">
        <v>776</v>
      </c>
      <c r="F26" s="84" t="str">
        <f>VLOOKUP(E26,VIP!$A$2:$O11358,2,0)</f>
        <v>DRBR03D</v>
      </c>
      <c r="G26" s="92" t="str">
        <f>VLOOKUP(E26,'LISTADO ATM'!$A$2:$B$897,2,0)</f>
        <v xml:space="preserve">ATM Oficina Monte Plata </v>
      </c>
      <c r="H26" s="92" t="str">
        <f>VLOOKUP(E26,VIP!$A$2:$O16279,7,FALSE)</f>
        <v>Si</v>
      </c>
      <c r="I26" s="92" t="str">
        <f>VLOOKUP(E26,VIP!$A$2:$O8244,8,FALSE)</f>
        <v>Si</v>
      </c>
      <c r="J26" s="92" t="str">
        <f>VLOOKUP(E26,VIP!$A$2:$O8194,8,FALSE)</f>
        <v>Si</v>
      </c>
      <c r="K26" s="92" t="str">
        <f>VLOOKUP(E26,VIP!$A$2:$O11768,6,0)</f>
        <v>SI</v>
      </c>
      <c r="L26" s="97" t="s">
        <v>2254</v>
      </c>
      <c r="M26" s="96" t="s">
        <v>2471</v>
      </c>
      <c r="N26" s="123" t="s">
        <v>2478</v>
      </c>
      <c r="O26" s="120" t="s">
        <v>2480</v>
      </c>
      <c r="P26" s="110"/>
      <c r="Q26" s="96" t="s">
        <v>2254</v>
      </c>
    </row>
    <row r="27" spans="1:17" ht="18" x14ac:dyDescent="0.25">
      <c r="A27" s="107" t="str">
        <f>VLOOKUP(E27,'LISTADO ATM'!$A$2:$C$898,3,0)</f>
        <v>ESTE</v>
      </c>
      <c r="B27" s="101" t="s">
        <v>2512</v>
      </c>
      <c r="C27" s="95">
        <v>44244.279641203706</v>
      </c>
      <c r="D27" s="107" t="s">
        <v>2189</v>
      </c>
      <c r="E27" s="93">
        <v>923</v>
      </c>
      <c r="F27" s="84" t="str">
        <f>VLOOKUP(E27,VIP!$A$2:$O11360,2,0)</f>
        <v>DRBR923</v>
      </c>
      <c r="G27" s="92" t="str">
        <f>VLOOKUP(E27,'LISTADO ATM'!$A$2:$B$897,2,0)</f>
        <v xml:space="preserve">ATM Agroindustrial San Pedro de Macorís </v>
      </c>
      <c r="H27" s="92" t="str">
        <f>VLOOKUP(E27,VIP!$A$2:$O16281,7,FALSE)</f>
        <v>Si</v>
      </c>
      <c r="I27" s="92" t="str">
        <f>VLOOKUP(E27,VIP!$A$2:$O8246,8,FALSE)</f>
        <v>Si</v>
      </c>
      <c r="J27" s="92" t="str">
        <f>VLOOKUP(E27,VIP!$A$2:$O8196,8,FALSE)</f>
        <v>Si</v>
      </c>
      <c r="K27" s="92" t="str">
        <f>VLOOKUP(E27,VIP!$A$2:$O11770,6,0)</f>
        <v>NO</v>
      </c>
      <c r="L27" s="97" t="s">
        <v>2254</v>
      </c>
      <c r="M27" s="96" t="s">
        <v>2471</v>
      </c>
      <c r="N27" s="123" t="s">
        <v>2478</v>
      </c>
      <c r="O27" s="120" t="s">
        <v>2480</v>
      </c>
      <c r="P27" s="110"/>
      <c r="Q27" s="96" t="s">
        <v>2254</v>
      </c>
    </row>
    <row r="28" spans="1:17" ht="18" x14ac:dyDescent="0.25">
      <c r="A28" s="107" t="str">
        <f>VLOOKUP(E28,'LISTADO ATM'!$A$2:$C$898,3,0)</f>
        <v>DISTRITO NACIONAL</v>
      </c>
      <c r="B28" s="101">
        <v>335793720</v>
      </c>
      <c r="C28" s="95">
        <v>44243.496261574073</v>
      </c>
      <c r="D28" s="107" t="s">
        <v>2189</v>
      </c>
      <c r="E28" s="93">
        <v>70</v>
      </c>
      <c r="F28" s="84" t="str">
        <f>VLOOKUP(E28,VIP!$A$2:$O11369,2,0)</f>
        <v>DRBR070</v>
      </c>
      <c r="G28" s="92" t="str">
        <f>VLOOKUP(E28,'LISTADO ATM'!$A$2:$B$897,2,0)</f>
        <v xml:space="preserve">ATM Autoservicio Plaza Lama Zona Oriental </v>
      </c>
      <c r="H28" s="92" t="str">
        <f>VLOOKUP(E28,VIP!$A$2:$O16290,7,FALSE)</f>
        <v>Si</v>
      </c>
      <c r="I28" s="92" t="str">
        <f>VLOOKUP(E28,VIP!$A$2:$O8255,8,FALSE)</f>
        <v>Si</v>
      </c>
      <c r="J28" s="92" t="str">
        <f>VLOOKUP(E28,VIP!$A$2:$O8205,8,FALSE)</f>
        <v>Si</v>
      </c>
      <c r="K28" s="92" t="str">
        <f>VLOOKUP(E28,VIP!$A$2:$O11779,6,0)</f>
        <v>NO</v>
      </c>
      <c r="L28" s="97" t="s">
        <v>2498</v>
      </c>
      <c r="M28" s="96" t="s">
        <v>2471</v>
      </c>
      <c r="N28" s="123" t="s">
        <v>2478</v>
      </c>
      <c r="O28" s="120" t="s">
        <v>2480</v>
      </c>
      <c r="P28" s="110"/>
      <c r="Q28" s="96" t="s">
        <v>2498</v>
      </c>
    </row>
    <row r="29" spans="1:17" ht="18" x14ac:dyDescent="0.25">
      <c r="A29" s="107" t="str">
        <f>VLOOKUP(E29,'LISTADO ATM'!$A$2:$C$898,3,0)</f>
        <v>DISTRITO NACIONAL</v>
      </c>
      <c r="B29" s="101">
        <v>335793673</v>
      </c>
      <c r="C29" s="95">
        <v>44243.478518518517</v>
      </c>
      <c r="D29" s="107" t="s">
        <v>2189</v>
      </c>
      <c r="E29" s="93">
        <v>686</v>
      </c>
      <c r="F29" s="84" t="str">
        <f>VLOOKUP(E29,VIP!$A$2:$O11380,2,0)</f>
        <v>DRBR686</v>
      </c>
      <c r="G29" s="92" t="str">
        <f>VLOOKUP(E29,'LISTADO ATM'!$A$2:$B$897,2,0)</f>
        <v>ATM Autoservicio Oficina Máximo Gómez</v>
      </c>
      <c r="H29" s="92" t="str">
        <f>VLOOKUP(E29,VIP!$A$2:$O16301,7,FALSE)</f>
        <v>Si</v>
      </c>
      <c r="I29" s="92" t="str">
        <f>VLOOKUP(E29,VIP!$A$2:$O8266,8,FALSE)</f>
        <v>Si</v>
      </c>
      <c r="J29" s="92" t="str">
        <f>VLOOKUP(E29,VIP!$A$2:$O8216,8,FALSE)</f>
        <v>Si</v>
      </c>
      <c r="K29" s="92" t="str">
        <f>VLOOKUP(E29,VIP!$A$2:$O11790,6,0)</f>
        <v>NO</v>
      </c>
      <c r="L29" s="97" t="s">
        <v>2498</v>
      </c>
      <c r="M29" s="96" t="s">
        <v>2471</v>
      </c>
      <c r="N29" s="123" t="s">
        <v>2478</v>
      </c>
      <c r="O29" s="120" t="s">
        <v>2480</v>
      </c>
      <c r="P29" s="110"/>
      <c r="Q29" s="96" t="s">
        <v>2498</v>
      </c>
    </row>
    <row r="30" spans="1:17" ht="18" x14ac:dyDescent="0.25">
      <c r="A30" s="107" t="str">
        <f>VLOOKUP(E30,'LISTADO ATM'!$A$2:$C$898,3,0)</f>
        <v>DISTRITO NACIONAL</v>
      </c>
      <c r="B30" s="101">
        <v>335793461</v>
      </c>
      <c r="C30" s="95">
        <v>44243.417141203703</v>
      </c>
      <c r="D30" s="107" t="s">
        <v>2189</v>
      </c>
      <c r="E30" s="93">
        <v>648</v>
      </c>
      <c r="F30" s="84" t="str">
        <f>VLOOKUP(E30,VIP!$A$2:$O11366,2,0)</f>
        <v>DRBR190</v>
      </c>
      <c r="G30" s="92" t="str">
        <f>VLOOKUP(E30,'LISTADO ATM'!$A$2:$B$897,2,0)</f>
        <v xml:space="preserve">ATM Hermandad de Pensionados </v>
      </c>
      <c r="H30" s="92" t="str">
        <f>VLOOKUP(E30,VIP!$A$2:$O16287,7,FALSE)</f>
        <v>Si</v>
      </c>
      <c r="I30" s="92" t="str">
        <f>VLOOKUP(E30,VIP!$A$2:$O8252,8,FALSE)</f>
        <v>No</v>
      </c>
      <c r="J30" s="92" t="str">
        <f>VLOOKUP(E30,VIP!$A$2:$O8202,8,FALSE)</f>
        <v>No</v>
      </c>
      <c r="K30" s="92" t="str">
        <f>VLOOKUP(E30,VIP!$A$2:$O11776,6,0)</f>
        <v>NO</v>
      </c>
      <c r="L30" s="97" t="s">
        <v>2505</v>
      </c>
      <c r="M30" s="96" t="s">
        <v>2471</v>
      </c>
      <c r="N30" s="123" t="s">
        <v>2478</v>
      </c>
      <c r="O30" s="120" t="s">
        <v>2480</v>
      </c>
      <c r="P30" s="110"/>
      <c r="Q30" s="96" t="s">
        <v>2505</v>
      </c>
    </row>
    <row r="31" spans="1:17" ht="18" x14ac:dyDescent="0.25">
      <c r="A31" s="107" t="str">
        <f>VLOOKUP(E31,'LISTADO ATM'!$A$2:$C$898,3,0)</f>
        <v>DISTRITO NACIONAL</v>
      </c>
      <c r="B31" s="101">
        <v>335794488</v>
      </c>
      <c r="C31" s="95">
        <v>44244.013171296298</v>
      </c>
      <c r="D31" s="95" t="s">
        <v>2489</v>
      </c>
      <c r="E31" s="93">
        <v>194</v>
      </c>
      <c r="F31" s="84" t="str">
        <f>VLOOKUP(E31,VIP!$A$2:$O11381,2,0)</f>
        <v>DRBR194</v>
      </c>
      <c r="G31" s="92" t="str">
        <f>VLOOKUP(E31,'LISTADO ATM'!$A$2:$B$897,2,0)</f>
        <v xml:space="preserve">ATM UNP Pantoja </v>
      </c>
      <c r="H31" s="92" t="str">
        <f>VLOOKUP(E31,VIP!$A$2:$O16302,7,FALSE)</f>
        <v>Si</v>
      </c>
      <c r="I31" s="92" t="str">
        <f>VLOOKUP(E31,VIP!$A$2:$O8267,8,FALSE)</f>
        <v>No</v>
      </c>
      <c r="J31" s="92" t="str">
        <f>VLOOKUP(E31,VIP!$A$2:$O8217,8,FALSE)</f>
        <v>No</v>
      </c>
      <c r="K31" s="92" t="str">
        <f>VLOOKUP(E31,VIP!$A$2:$O11791,6,0)</f>
        <v>NO</v>
      </c>
      <c r="L31" s="97" t="s">
        <v>2464</v>
      </c>
      <c r="M31" s="96" t="s">
        <v>2471</v>
      </c>
      <c r="N31" s="123" t="s">
        <v>2478</v>
      </c>
      <c r="O31" s="120" t="s">
        <v>2494</v>
      </c>
      <c r="P31" s="110"/>
      <c r="Q31" s="123" t="s">
        <v>2464</v>
      </c>
    </row>
    <row r="32" spans="1:17" ht="18" x14ac:dyDescent="0.25">
      <c r="A32" s="107" t="str">
        <f>VLOOKUP(E32,'LISTADO ATM'!$A$2:$C$898,3,0)</f>
        <v>DISTRITO NACIONAL</v>
      </c>
      <c r="B32" s="101">
        <v>335794487</v>
      </c>
      <c r="C32" s="95">
        <v>44244.006481481483</v>
      </c>
      <c r="D32" s="95" t="s">
        <v>2474</v>
      </c>
      <c r="E32" s="93">
        <v>300</v>
      </c>
      <c r="F32" s="84" t="str">
        <f>VLOOKUP(E32,VIP!$A$2:$O11382,2,0)</f>
        <v>DRBR300</v>
      </c>
      <c r="G32" s="92" t="str">
        <f>VLOOKUP(E32,'LISTADO ATM'!$A$2:$B$897,2,0)</f>
        <v xml:space="preserve">ATM S/M Aprezio Los Guaricanos </v>
      </c>
      <c r="H32" s="92" t="str">
        <f>VLOOKUP(E32,VIP!$A$2:$O16303,7,FALSE)</f>
        <v>Si</v>
      </c>
      <c r="I32" s="92" t="str">
        <f>VLOOKUP(E32,VIP!$A$2:$O8268,8,FALSE)</f>
        <v>Si</v>
      </c>
      <c r="J32" s="92" t="str">
        <f>VLOOKUP(E32,VIP!$A$2:$O8218,8,FALSE)</f>
        <v>Si</v>
      </c>
      <c r="K32" s="92" t="str">
        <f>VLOOKUP(E32,VIP!$A$2:$O11792,6,0)</f>
        <v>NO</v>
      </c>
      <c r="L32" s="97" t="s">
        <v>2464</v>
      </c>
      <c r="M32" s="96" t="s">
        <v>2471</v>
      </c>
      <c r="N32" s="123" t="s">
        <v>2478</v>
      </c>
      <c r="O32" s="120" t="s">
        <v>2479</v>
      </c>
      <c r="P32" s="110"/>
      <c r="Q32" s="123" t="s">
        <v>2464</v>
      </c>
    </row>
    <row r="33" spans="1:17" s="111" customFormat="1" ht="18" x14ac:dyDescent="0.25">
      <c r="A33" s="107" t="str">
        <f>VLOOKUP(E33,'LISTADO ATM'!$A$2:$C$898,3,0)</f>
        <v>NORTE</v>
      </c>
      <c r="B33" s="101">
        <v>335794485</v>
      </c>
      <c r="C33" s="95">
        <v>44244.00203703704</v>
      </c>
      <c r="D33" s="95" t="s">
        <v>2489</v>
      </c>
      <c r="E33" s="93">
        <v>752</v>
      </c>
      <c r="F33" s="84" t="str">
        <f>VLOOKUP(E33,VIP!$A$2:$O11384,2,0)</f>
        <v>DRBR280</v>
      </c>
      <c r="G33" s="92" t="str">
        <f>VLOOKUP(E33,'LISTADO ATM'!$A$2:$B$897,2,0)</f>
        <v xml:space="preserve">ATM UNP Las Carolinas (La Vega) </v>
      </c>
      <c r="H33" s="92" t="str">
        <f>VLOOKUP(E33,VIP!$A$2:$O16305,7,FALSE)</f>
        <v>Si</v>
      </c>
      <c r="I33" s="92" t="str">
        <f>VLOOKUP(E33,VIP!$A$2:$O8270,8,FALSE)</f>
        <v>Si</v>
      </c>
      <c r="J33" s="92" t="str">
        <f>VLOOKUP(E33,VIP!$A$2:$O8220,8,FALSE)</f>
        <v>Si</v>
      </c>
      <c r="K33" s="92" t="str">
        <f>VLOOKUP(E33,VIP!$A$2:$O11794,6,0)</f>
        <v>SI</v>
      </c>
      <c r="L33" s="97" t="s">
        <v>2464</v>
      </c>
      <c r="M33" s="96" t="s">
        <v>2471</v>
      </c>
      <c r="N33" s="123" t="s">
        <v>2478</v>
      </c>
      <c r="O33" s="120" t="s">
        <v>2494</v>
      </c>
      <c r="P33" s="110"/>
      <c r="Q33" s="123" t="s">
        <v>2464</v>
      </c>
    </row>
    <row r="34" spans="1:17" s="111" customFormat="1" ht="18" x14ac:dyDescent="0.25">
      <c r="A34" s="107" t="str">
        <f>VLOOKUP(E34,'LISTADO ATM'!$A$2:$C$898,3,0)</f>
        <v>DISTRITO NACIONAL</v>
      </c>
      <c r="B34" s="101">
        <v>335794483</v>
      </c>
      <c r="C34" s="95">
        <v>44243.997094907405</v>
      </c>
      <c r="D34" s="95" t="s">
        <v>2489</v>
      </c>
      <c r="E34" s="93">
        <v>911</v>
      </c>
      <c r="F34" s="84" t="str">
        <f>VLOOKUP(E34,VIP!$A$2:$O11386,2,0)</f>
        <v>DRBR911</v>
      </c>
      <c r="G34" s="92" t="str">
        <f>VLOOKUP(E34,'LISTADO ATM'!$A$2:$B$897,2,0)</f>
        <v xml:space="preserve">ATM Oficina Venezuela II </v>
      </c>
      <c r="H34" s="92" t="str">
        <f>VLOOKUP(E34,VIP!$A$2:$O16307,7,FALSE)</f>
        <v>Si</v>
      </c>
      <c r="I34" s="92" t="str">
        <f>VLOOKUP(E34,VIP!$A$2:$O8272,8,FALSE)</f>
        <v>Si</v>
      </c>
      <c r="J34" s="92" t="str">
        <f>VLOOKUP(E34,VIP!$A$2:$O8222,8,FALSE)</f>
        <v>Si</v>
      </c>
      <c r="K34" s="92" t="str">
        <f>VLOOKUP(E34,VIP!$A$2:$O11796,6,0)</f>
        <v>SI</v>
      </c>
      <c r="L34" s="97" t="s">
        <v>2464</v>
      </c>
      <c r="M34" s="96" t="s">
        <v>2471</v>
      </c>
      <c r="N34" s="123" t="s">
        <v>2478</v>
      </c>
      <c r="O34" s="120" t="s">
        <v>2494</v>
      </c>
      <c r="P34" s="110"/>
      <c r="Q34" s="123" t="s">
        <v>2464</v>
      </c>
    </row>
    <row r="35" spans="1:17" s="111" customFormat="1" ht="18" x14ac:dyDescent="0.25">
      <c r="A35" s="107" t="str">
        <f>VLOOKUP(E35,'LISTADO ATM'!$A$2:$C$898,3,0)</f>
        <v>DISTRITO NACIONAL</v>
      </c>
      <c r="B35" s="101">
        <v>335793805</v>
      </c>
      <c r="C35" s="95">
        <v>44243.520578703705</v>
      </c>
      <c r="D35" s="107" t="s">
        <v>2474</v>
      </c>
      <c r="E35" s="93">
        <v>535</v>
      </c>
      <c r="F35" s="84" t="str">
        <f>VLOOKUP(E35,VIP!$A$2:$O11365,2,0)</f>
        <v>DRBR535</v>
      </c>
      <c r="G35" s="92" t="str">
        <f>VLOOKUP(E35,'LISTADO ATM'!$A$2:$B$897,2,0)</f>
        <v xml:space="preserve">ATM Autoservicio Torre III </v>
      </c>
      <c r="H35" s="92" t="str">
        <f>VLOOKUP(E35,VIP!$A$2:$O16286,7,FALSE)</f>
        <v>Si</v>
      </c>
      <c r="I35" s="92" t="str">
        <f>VLOOKUP(E35,VIP!$A$2:$O8251,8,FALSE)</f>
        <v>No</v>
      </c>
      <c r="J35" s="92" t="str">
        <f>VLOOKUP(E35,VIP!$A$2:$O8201,8,FALSE)</f>
        <v>No</v>
      </c>
      <c r="K35" s="92" t="str">
        <f>VLOOKUP(E35,VIP!$A$2:$O11775,6,0)</f>
        <v>SI</v>
      </c>
      <c r="L35" s="97" t="s">
        <v>2464</v>
      </c>
      <c r="M35" s="96" t="s">
        <v>2471</v>
      </c>
      <c r="N35" s="123" t="s">
        <v>2478</v>
      </c>
      <c r="O35" s="120" t="s">
        <v>2479</v>
      </c>
      <c r="P35" s="110"/>
      <c r="Q35" s="96" t="s">
        <v>2464</v>
      </c>
    </row>
    <row r="36" spans="1:17" s="111" customFormat="1" ht="18" x14ac:dyDescent="0.25">
      <c r="A36" s="107" t="str">
        <f>VLOOKUP(E36,'LISTADO ATM'!$A$2:$C$898,3,0)</f>
        <v>DISTRITO NACIONAL</v>
      </c>
      <c r="B36" s="101">
        <v>335793665</v>
      </c>
      <c r="C36" s="95">
        <v>44243.475914351853</v>
      </c>
      <c r="D36" s="107" t="s">
        <v>2489</v>
      </c>
      <c r="E36" s="93">
        <v>755</v>
      </c>
      <c r="F36" s="84" t="str">
        <f>VLOOKUP(E36,VIP!$A$2:$O11382,2,0)</f>
        <v>DRBR755</v>
      </c>
      <c r="G36" s="92" t="str">
        <f>VLOOKUP(E36,'LISTADO ATM'!$A$2:$B$897,2,0)</f>
        <v xml:space="preserve">ATM Oficina Galería del Este (Plaza) </v>
      </c>
      <c r="H36" s="92" t="str">
        <f>VLOOKUP(E36,VIP!$A$2:$O16303,7,FALSE)</f>
        <v>Si</v>
      </c>
      <c r="I36" s="92" t="str">
        <f>VLOOKUP(E36,VIP!$A$2:$O8268,8,FALSE)</f>
        <v>Si</v>
      </c>
      <c r="J36" s="92" t="str">
        <f>VLOOKUP(E36,VIP!$A$2:$O8218,8,FALSE)</f>
        <v>Si</v>
      </c>
      <c r="K36" s="92" t="str">
        <f>VLOOKUP(E36,VIP!$A$2:$O11792,6,0)</f>
        <v>NO</v>
      </c>
      <c r="L36" s="97" t="s">
        <v>2464</v>
      </c>
      <c r="M36" s="96" t="s">
        <v>2471</v>
      </c>
      <c r="N36" s="123" t="s">
        <v>2478</v>
      </c>
      <c r="O36" s="120" t="s">
        <v>2494</v>
      </c>
      <c r="P36" s="110"/>
      <c r="Q36" s="96" t="s">
        <v>2464</v>
      </c>
    </row>
    <row r="37" spans="1:17" s="111" customFormat="1" ht="18" x14ac:dyDescent="0.25">
      <c r="A37" s="107" t="str">
        <f>VLOOKUP(E37,'LISTADO ATM'!$A$2:$C$898,3,0)</f>
        <v>DISTRITO NACIONAL</v>
      </c>
      <c r="B37" s="101">
        <v>335793078</v>
      </c>
      <c r="C37" s="95">
        <v>44243.1406712963</v>
      </c>
      <c r="D37" s="107" t="s">
        <v>2474</v>
      </c>
      <c r="E37" s="93">
        <v>719</v>
      </c>
      <c r="F37" s="84" t="str">
        <f>VLOOKUP(E37,VIP!$A$2:$O11371,2,0)</f>
        <v>DRBR419</v>
      </c>
      <c r="G37" s="92" t="str">
        <f>VLOOKUP(E37,'LISTADO ATM'!$A$2:$B$897,2,0)</f>
        <v xml:space="preserve">ATM Ayuntamiento Municipal San Luís </v>
      </c>
      <c r="H37" s="92" t="str">
        <f>VLOOKUP(E37,VIP!$A$2:$O16292,7,FALSE)</f>
        <v>Si</v>
      </c>
      <c r="I37" s="92" t="str">
        <f>VLOOKUP(E37,VIP!$A$2:$O8257,8,FALSE)</f>
        <v>Si</v>
      </c>
      <c r="J37" s="92" t="str">
        <f>VLOOKUP(E37,VIP!$A$2:$O8207,8,FALSE)</f>
        <v>Si</v>
      </c>
      <c r="K37" s="92" t="str">
        <f>VLOOKUP(E37,VIP!$A$2:$O11781,6,0)</f>
        <v>NO</v>
      </c>
      <c r="L37" s="97" t="s">
        <v>2464</v>
      </c>
      <c r="M37" s="96" t="s">
        <v>2471</v>
      </c>
      <c r="N37" s="123" t="s">
        <v>2478</v>
      </c>
      <c r="O37" s="120" t="s">
        <v>2479</v>
      </c>
      <c r="P37" s="110"/>
      <c r="Q37" s="96" t="s">
        <v>2464</v>
      </c>
    </row>
    <row r="38" spans="1:17" s="111" customFormat="1" ht="18" x14ac:dyDescent="0.25">
      <c r="A38" s="107" t="str">
        <f>VLOOKUP(E38,'LISTADO ATM'!$A$2:$C$898,3,0)</f>
        <v>NORTE</v>
      </c>
      <c r="B38" s="101">
        <v>335794498</v>
      </c>
      <c r="C38" s="95">
        <v>44244.088437500002</v>
      </c>
      <c r="D38" s="95" t="s">
        <v>2190</v>
      </c>
      <c r="E38" s="93">
        <v>687</v>
      </c>
      <c r="F38" s="84" t="str">
        <f>VLOOKUP(E38,VIP!$A$2:$O11376,2,0)</f>
        <v>DRBR687</v>
      </c>
      <c r="G38" s="92" t="str">
        <f>VLOOKUP(E38,'LISTADO ATM'!$A$2:$B$897,2,0)</f>
        <v>ATM Oficina Monterrico II</v>
      </c>
      <c r="H38" s="92" t="str">
        <f>VLOOKUP(E38,VIP!$A$2:$O16297,7,FALSE)</f>
        <v>NO</v>
      </c>
      <c r="I38" s="92" t="str">
        <f>VLOOKUP(E38,VIP!$A$2:$O8262,8,FALSE)</f>
        <v>NO</v>
      </c>
      <c r="J38" s="92" t="str">
        <f>VLOOKUP(E38,VIP!$A$2:$O8212,8,FALSE)</f>
        <v>NO</v>
      </c>
      <c r="K38" s="92" t="str">
        <f>VLOOKUP(E38,VIP!$A$2:$O11786,6,0)</f>
        <v>SI</v>
      </c>
      <c r="L38" s="97" t="s">
        <v>2441</v>
      </c>
      <c r="M38" s="96" t="s">
        <v>2471</v>
      </c>
      <c r="N38" s="123" t="s">
        <v>2478</v>
      </c>
      <c r="O38" s="120" t="s">
        <v>2508</v>
      </c>
      <c r="P38" s="110"/>
      <c r="Q38" s="123" t="s">
        <v>2441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335794479</v>
      </c>
      <c r="C39" s="95">
        <v>44243.88480324074</v>
      </c>
      <c r="D39" s="95" t="s">
        <v>2189</v>
      </c>
      <c r="E39" s="93">
        <v>976</v>
      </c>
      <c r="F39" s="84" t="str">
        <f>VLOOKUP(E39,VIP!$A$2:$O11375,2,0)</f>
        <v>DRBR24W</v>
      </c>
      <c r="G39" s="92" t="str">
        <f>VLOOKUP(E39,'LISTADO ATM'!$A$2:$B$897,2,0)</f>
        <v xml:space="preserve">ATM Oficina Diamond Plaza I </v>
      </c>
      <c r="H39" s="92" t="str">
        <f>VLOOKUP(E39,VIP!$A$2:$O16296,7,FALSE)</f>
        <v>Si</v>
      </c>
      <c r="I39" s="92" t="str">
        <f>VLOOKUP(E39,VIP!$A$2:$O8261,8,FALSE)</f>
        <v>Si</v>
      </c>
      <c r="J39" s="92" t="str">
        <f>VLOOKUP(E39,VIP!$A$2:$O8211,8,FALSE)</f>
        <v>Si</v>
      </c>
      <c r="K39" s="92" t="str">
        <f>VLOOKUP(E39,VIP!$A$2:$O11785,6,0)</f>
        <v>NO</v>
      </c>
      <c r="L39" s="97" t="s">
        <v>2435</v>
      </c>
      <c r="M39" s="96" t="s">
        <v>2471</v>
      </c>
      <c r="N39" s="123" t="s">
        <v>2478</v>
      </c>
      <c r="O39" s="120" t="s">
        <v>2480</v>
      </c>
      <c r="P39" s="110"/>
      <c r="Q39" s="123" t="s">
        <v>2435</v>
      </c>
    </row>
    <row r="40" spans="1:17" s="111" customFormat="1" ht="18" x14ac:dyDescent="0.25">
      <c r="A40" s="107" t="str">
        <f>VLOOKUP(E40,'LISTADO ATM'!$A$2:$C$898,3,0)</f>
        <v>DISTRITO NACIONAL</v>
      </c>
      <c r="B40" s="101">
        <v>335794478</v>
      </c>
      <c r="C40" s="95">
        <v>44243.884062500001</v>
      </c>
      <c r="D40" s="95" t="s">
        <v>2189</v>
      </c>
      <c r="E40" s="93">
        <v>738</v>
      </c>
      <c r="F40" s="84" t="str">
        <f>VLOOKUP(E40,VIP!$A$2:$O11376,2,0)</f>
        <v>DRBR24S</v>
      </c>
      <c r="G40" s="92" t="str">
        <f>VLOOKUP(E40,'LISTADO ATM'!$A$2:$B$897,2,0)</f>
        <v xml:space="preserve">ATM Zona Franca Los Alcarrizos </v>
      </c>
      <c r="H40" s="92" t="str">
        <f>VLOOKUP(E40,VIP!$A$2:$O16297,7,FALSE)</f>
        <v>Si</v>
      </c>
      <c r="I40" s="92" t="str">
        <f>VLOOKUP(E40,VIP!$A$2:$O8262,8,FALSE)</f>
        <v>Si</v>
      </c>
      <c r="J40" s="92" t="str">
        <f>VLOOKUP(E40,VIP!$A$2:$O8212,8,FALSE)</f>
        <v>Si</v>
      </c>
      <c r="K40" s="92" t="str">
        <f>VLOOKUP(E40,VIP!$A$2:$O11786,6,0)</f>
        <v>NO</v>
      </c>
      <c r="L40" s="97" t="s">
        <v>2435</v>
      </c>
      <c r="M40" s="96" t="s">
        <v>2471</v>
      </c>
      <c r="N40" s="123" t="s">
        <v>2478</v>
      </c>
      <c r="O40" s="120" t="s">
        <v>2480</v>
      </c>
      <c r="P40" s="110"/>
      <c r="Q40" s="123" t="s">
        <v>2435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2511</v>
      </c>
      <c r="C41" s="95">
        <v>44244.315138888887</v>
      </c>
      <c r="D41" s="107" t="s">
        <v>2189</v>
      </c>
      <c r="E41" s="93">
        <v>325</v>
      </c>
      <c r="F41" s="84" t="str">
        <f>VLOOKUP(E41,VIP!$A$2:$O11359,2,0)</f>
        <v>DRBR325</v>
      </c>
      <c r="G41" s="92" t="str">
        <f>VLOOKUP(E41,'LISTADO ATM'!$A$2:$B$897,2,0)</f>
        <v>ATM Casa Edwin</v>
      </c>
      <c r="H41" s="92" t="str">
        <f>VLOOKUP(E41,VIP!$A$2:$O16280,7,FALSE)</f>
        <v>Si</v>
      </c>
      <c r="I41" s="92" t="str">
        <f>VLOOKUP(E41,VIP!$A$2:$O8245,8,FALSE)</f>
        <v>Si</v>
      </c>
      <c r="J41" s="92" t="str">
        <f>VLOOKUP(E41,VIP!$A$2:$O8195,8,FALSE)</f>
        <v>Si</v>
      </c>
      <c r="K41" s="92" t="str">
        <f>VLOOKUP(E41,VIP!$A$2:$O11769,6,0)</f>
        <v>NO</v>
      </c>
      <c r="L41" s="97" t="s">
        <v>2435</v>
      </c>
      <c r="M41" s="96" t="s">
        <v>2471</v>
      </c>
      <c r="N41" s="123" t="s">
        <v>2478</v>
      </c>
      <c r="O41" s="120" t="s">
        <v>2480</v>
      </c>
      <c r="P41" s="110"/>
      <c r="Q41" s="96" t="s">
        <v>2435</v>
      </c>
    </row>
    <row r="42" spans="1:17" s="111" customFormat="1" ht="18" x14ac:dyDescent="0.25">
      <c r="A42" s="107" t="str">
        <f>VLOOKUP(E42,'LISTADO ATM'!$A$2:$C$898,3,0)</f>
        <v>NORTE</v>
      </c>
      <c r="B42" s="101">
        <v>335794490</v>
      </c>
      <c r="C42" s="95">
        <v>44244.016365740739</v>
      </c>
      <c r="D42" s="95" t="s">
        <v>2489</v>
      </c>
      <c r="E42" s="93">
        <v>396</v>
      </c>
      <c r="F42" s="84" t="str">
        <f>VLOOKUP(E42,VIP!$A$2:$O11379,2,0)</f>
        <v>DRBR396</v>
      </c>
      <c r="G42" s="92" t="str">
        <f>VLOOKUP(E42,'LISTADO ATM'!$A$2:$B$897,2,0)</f>
        <v xml:space="preserve">ATM Oficina Plaza Ulloa (La Fuente) </v>
      </c>
      <c r="H42" s="92" t="str">
        <f>VLOOKUP(E42,VIP!$A$2:$O16300,7,FALSE)</f>
        <v>Si</v>
      </c>
      <c r="I42" s="92" t="str">
        <f>VLOOKUP(E42,VIP!$A$2:$O8265,8,FALSE)</f>
        <v>Si</v>
      </c>
      <c r="J42" s="92" t="str">
        <f>VLOOKUP(E42,VIP!$A$2:$O8215,8,FALSE)</f>
        <v>Si</v>
      </c>
      <c r="K42" s="92" t="str">
        <f>VLOOKUP(E42,VIP!$A$2:$O11789,6,0)</f>
        <v>NO</v>
      </c>
      <c r="L42" s="97" t="s">
        <v>2430</v>
      </c>
      <c r="M42" s="96" t="s">
        <v>2471</v>
      </c>
      <c r="N42" s="123" t="s">
        <v>2478</v>
      </c>
      <c r="O42" s="120" t="s">
        <v>2494</v>
      </c>
      <c r="P42" s="110"/>
      <c r="Q42" s="123" t="s">
        <v>2430</v>
      </c>
    </row>
    <row r="43" spans="1:17" s="111" customFormat="1" ht="18" x14ac:dyDescent="0.25">
      <c r="A43" s="107" t="str">
        <f>VLOOKUP(E43,'LISTADO ATM'!$A$2:$C$898,3,0)</f>
        <v>NORTE</v>
      </c>
      <c r="B43" s="101">
        <v>335794489</v>
      </c>
      <c r="C43" s="95">
        <v>44244.01494212963</v>
      </c>
      <c r="D43" s="95" t="s">
        <v>2489</v>
      </c>
      <c r="E43" s="93">
        <v>151</v>
      </c>
      <c r="F43" s="84" t="str">
        <f>VLOOKUP(E43,VIP!$A$2:$O11380,2,0)</f>
        <v>DRBR151</v>
      </c>
      <c r="G43" s="92" t="str">
        <f>VLOOKUP(E43,'LISTADO ATM'!$A$2:$B$897,2,0)</f>
        <v xml:space="preserve">ATM Oficina Nagua </v>
      </c>
      <c r="H43" s="92" t="str">
        <f>VLOOKUP(E43,VIP!$A$2:$O16301,7,FALSE)</f>
        <v>Si</v>
      </c>
      <c r="I43" s="92" t="str">
        <f>VLOOKUP(E43,VIP!$A$2:$O8266,8,FALSE)</f>
        <v>Si</v>
      </c>
      <c r="J43" s="92" t="str">
        <f>VLOOKUP(E43,VIP!$A$2:$O8216,8,FALSE)</f>
        <v>Si</v>
      </c>
      <c r="K43" s="92" t="str">
        <f>VLOOKUP(E43,VIP!$A$2:$O11790,6,0)</f>
        <v>SI</v>
      </c>
      <c r="L43" s="97" t="s">
        <v>2430</v>
      </c>
      <c r="M43" s="96" t="s">
        <v>2471</v>
      </c>
      <c r="N43" s="123" t="s">
        <v>2478</v>
      </c>
      <c r="O43" s="120" t="s">
        <v>2494</v>
      </c>
      <c r="P43" s="110"/>
      <c r="Q43" s="123" t="s">
        <v>2430</v>
      </c>
    </row>
    <row r="44" spans="1:17" s="111" customFormat="1" ht="18" x14ac:dyDescent="0.25">
      <c r="A44" s="107" t="str">
        <f>VLOOKUP(E44,'LISTADO ATM'!$A$2:$C$898,3,0)</f>
        <v>DISTRITO NACIONAL</v>
      </c>
      <c r="B44" s="101">
        <v>335794486</v>
      </c>
      <c r="C44" s="95">
        <v>44244.004710648151</v>
      </c>
      <c r="D44" s="95" t="s">
        <v>2474</v>
      </c>
      <c r="E44" s="93">
        <v>160</v>
      </c>
      <c r="F44" s="84" t="str">
        <f>VLOOKUP(E44,VIP!$A$2:$O11383,2,0)</f>
        <v>DRBR160</v>
      </c>
      <c r="G44" s="92" t="str">
        <f>VLOOKUP(E44,'LISTADO ATM'!$A$2:$B$897,2,0)</f>
        <v xml:space="preserve">ATM Oficina Herrera </v>
      </c>
      <c r="H44" s="92" t="str">
        <f>VLOOKUP(E44,VIP!$A$2:$O16304,7,FALSE)</f>
        <v>Si</v>
      </c>
      <c r="I44" s="92" t="str">
        <f>VLOOKUP(E44,VIP!$A$2:$O8269,8,FALSE)</f>
        <v>Si</v>
      </c>
      <c r="J44" s="92" t="str">
        <f>VLOOKUP(E44,VIP!$A$2:$O8219,8,FALSE)</f>
        <v>Si</v>
      </c>
      <c r="K44" s="92" t="str">
        <f>VLOOKUP(E44,VIP!$A$2:$O11793,6,0)</f>
        <v>NO</v>
      </c>
      <c r="L44" s="97" t="s">
        <v>2430</v>
      </c>
      <c r="M44" s="96" t="s">
        <v>2471</v>
      </c>
      <c r="N44" s="123" t="s">
        <v>2478</v>
      </c>
      <c r="O44" s="120" t="s">
        <v>2479</v>
      </c>
      <c r="P44" s="110"/>
      <c r="Q44" s="123" t="s">
        <v>2430</v>
      </c>
    </row>
    <row r="45" spans="1:17" s="111" customFormat="1" ht="18" x14ac:dyDescent="0.25">
      <c r="A45" s="107" t="str">
        <f>VLOOKUP(E45,'LISTADO ATM'!$A$2:$C$898,3,0)</f>
        <v>DISTRITO NACIONAL</v>
      </c>
      <c r="B45" s="101">
        <v>335794484</v>
      </c>
      <c r="C45" s="95">
        <v>44243.999189814815</v>
      </c>
      <c r="D45" s="95" t="s">
        <v>2489</v>
      </c>
      <c r="E45" s="93">
        <v>734</v>
      </c>
      <c r="F45" s="84" t="str">
        <f>VLOOKUP(E45,VIP!$A$2:$O11385,2,0)</f>
        <v>DRBR178</v>
      </c>
      <c r="G45" s="92" t="str">
        <f>VLOOKUP(E45,'LISTADO ATM'!$A$2:$B$897,2,0)</f>
        <v xml:space="preserve">ATM Oficina Independencia I </v>
      </c>
      <c r="H45" s="92" t="str">
        <f>VLOOKUP(E45,VIP!$A$2:$O16306,7,FALSE)</f>
        <v>Si</v>
      </c>
      <c r="I45" s="92" t="str">
        <f>VLOOKUP(E45,VIP!$A$2:$O8271,8,FALSE)</f>
        <v>Si</v>
      </c>
      <c r="J45" s="92" t="str">
        <f>VLOOKUP(E45,VIP!$A$2:$O8221,8,FALSE)</f>
        <v>Si</v>
      </c>
      <c r="K45" s="92" t="str">
        <f>VLOOKUP(E45,VIP!$A$2:$O11795,6,0)</f>
        <v>SI</v>
      </c>
      <c r="L45" s="97" t="s">
        <v>2430</v>
      </c>
      <c r="M45" s="96" t="s">
        <v>2471</v>
      </c>
      <c r="N45" s="123" t="s">
        <v>2478</v>
      </c>
      <c r="O45" s="120" t="s">
        <v>2494</v>
      </c>
      <c r="P45" s="110"/>
      <c r="Q45" s="123" t="s">
        <v>2430</v>
      </c>
    </row>
    <row r="46" spans="1:17" s="111" customFormat="1" ht="18" x14ac:dyDescent="0.25">
      <c r="A46" s="107" t="str">
        <f>VLOOKUP(E46,'LISTADO ATM'!$A$2:$C$898,3,0)</f>
        <v>SUR</v>
      </c>
      <c r="B46" s="101">
        <v>335794070</v>
      </c>
      <c r="C46" s="95">
        <v>44243.621550925927</v>
      </c>
      <c r="D46" s="95" t="s">
        <v>2474</v>
      </c>
      <c r="E46" s="93">
        <v>301</v>
      </c>
      <c r="F46" s="84" t="str">
        <f>VLOOKUP(E46,VIP!$A$2:$O11375,2,0)</f>
        <v>DRBR301</v>
      </c>
      <c r="G46" s="92" t="str">
        <f>VLOOKUP(E46,'LISTADO ATM'!$A$2:$B$897,2,0)</f>
        <v xml:space="preserve">ATM UNP Alfa y Omega (Barahona) </v>
      </c>
      <c r="H46" s="92" t="str">
        <f>VLOOKUP(E46,VIP!$A$2:$O16296,7,FALSE)</f>
        <v>Si</v>
      </c>
      <c r="I46" s="92" t="str">
        <f>VLOOKUP(E46,VIP!$A$2:$O8261,8,FALSE)</f>
        <v>Si</v>
      </c>
      <c r="J46" s="92" t="str">
        <f>VLOOKUP(E46,VIP!$A$2:$O8211,8,FALSE)</f>
        <v>Si</v>
      </c>
      <c r="K46" s="92" t="str">
        <f>VLOOKUP(E46,VIP!$A$2:$O11785,6,0)</f>
        <v>NO</v>
      </c>
      <c r="L46" s="97" t="s">
        <v>2430</v>
      </c>
      <c r="M46" s="96" t="s">
        <v>2471</v>
      </c>
      <c r="N46" s="123" t="s">
        <v>2478</v>
      </c>
      <c r="O46" s="120" t="s">
        <v>2479</v>
      </c>
      <c r="P46" s="110"/>
      <c r="Q46" s="96" t="s">
        <v>2430</v>
      </c>
    </row>
    <row r="47" spans="1:17" s="111" customFormat="1" ht="18" x14ac:dyDescent="0.25">
      <c r="A47" s="107" t="str">
        <f>VLOOKUP(E47,'LISTADO ATM'!$A$2:$C$898,3,0)</f>
        <v>DISTRITO NACIONAL</v>
      </c>
      <c r="B47" s="101">
        <v>335793992</v>
      </c>
      <c r="C47" s="95">
        <v>44243.593090277776</v>
      </c>
      <c r="D47" s="95" t="s">
        <v>2474</v>
      </c>
      <c r="E47" s="93">
        <v>908</v>
      </c>
      <c r="F47" s="84" t="str">
        <f>VLOOKUP(E47,VIP!$A$2:$O11367,2,0)</f>
        <v>DRBR16D</v>
      </c>
      <c r="G47" s="92" t="str">
        <f>VLOOKUP(E47,'LISTADO ATM'!$A$2:$B$897,2,0)</f>
        <v xml:space="preserve">ATM Oficina Plaza Botánika </v>
      </c>
      <c r="H47" s="92" t="str">
        <f>VLOOKUP(E47,VIP!$A$2:$O16288,7,FALSE)</f>
        <v>Si</v>
      </c>
      <c r="I47" s="92" t="str">
        <f>VLOOKUP(E47,VIP!$A$2:$O8253,8,FALSE)</f>
        <v>Si</v>
      </c>
      <c r="J47" s="92" t="str">
        <f>VLOOKUP(E47,VIP!$A$2:$O8203,8,FALSE)</f>
        <v>Si</v>
      </c>
      <c r="K47" s="92" t="str">
        <f>VLOOKUP(E47,VIP!$A$2:$O11777,6,0)</f>
        <v>NO</v>
      </c>
      <c r="L47" s="97" t="s">
        <v>2430</v>
      </c>
      <c r="M47" s="96" t="s">
        <v>2471</v>
      </c>
      <c r="N47" s="123" t="s">
        <v>2478</v>
      </c>
      <c r="O47" s="120" t="s">
        <v>2479</v>
      </c>
      <c r="P47" s="110"/>
      <c r="Q47" s="96" t="s">
        <v>2430</v>
      </c>
    </row>
    <row r="48" spans="1:17" s="111" customFormat="1" ht="18" x14ac:dyDescent="0.25">
      <c r="A48" s="107" t="str">
        <f>VLOOKUP(E48,'LISTADO ATM'!$A$2:$C$898,3,0)</f>
        <v>DISTRITO NACIONAL</v>
      </c>
      <c r="B48" s="101">
        <v>335793938</v>
      </c>
      <c r="C48" s="95">
        <v>44243.572418981479</v>
      </c>
      <c r="D48" s="95" t="s">
        <v>2474</v>
      </c>
      <c r="E48" s="93">
        <v>648</v>
      </c>
      <c r="F48" s="84" t="str">
        <f>VLOOKUP(E48,VIP!$A$2:$O11371,2,0)</f>
        <v>DRBR190</v>
      </c>
      <c r="G48" s="92" t="str">
        <f>VLOOKUP(E48,'LISTADO ATM'!$A$2:$B$897,2,0)</f>
        <v xml:space="preserve">ATM Hermandad de Pensionados </v>
      </c>
      <c r="H48" s="92" t="str">
        <f>VLOOKUP(E48,VIP!$A$2:$O16292,7,FALSE)</f>
        <v>Si</v>
      </c>
      <c r="I48" s="92" t="str">
        <f>VLOOKUP(E48,VIP!$A$2:$O8257,8,FALSE)</f>
        <v>No</v>
      </c>
      <c r="J48" s="92" t="str">
        <f>VLOOKUP(E48,VIP!$A$2:$O8207,8,FALSE)</f>
        <v>No</v>
      </c>
      <c r="K48" s="92" t="str">
        <f>VLOOKUP(E48,VIP!$A$2:$O11781,6,0)</f>
        <v>NO</v>
      </c>
      <c r="L48" s="97" t="s">
        <v>2430</v>
      </c>
      <c r="M48" s="96" t="s">
        <v>2471</v>
      </c>
      <c r="N48" s="123" t="s">
        <v>2478</v>
      </c>
      <c r="O48" s="120" t="s">
        <v>2479</v>
      </c>
      <c r="P48" s="110"/>
      <c r="Q48" s="96" t="s">
        <v>2430</v>
      </c>
    </row>
    <row r="49" spans="1:17" ht="18" x14ac:dyDescent="0.25">
      <c r="A49" s="107" t="str">
        <f>VLOOKUP(E49,'LISTADO ATM'!$A$2:$C$898,3,0)</f>
        <v>NORTE</v>
      </c>
      <c r="B49" s="101">
        <v>335793854</v>
      </c>
      <c r="C49" s="95">
        <v>44243.535937499997</v>
      </c>
      <c r="D49" s="107" t="s">
        <v>2500</v>
      </c>
      <c r="E49" s="93">
        <v>837</v>
      </c>
      <c r="F49" s="84" t="str">
        <f>VLOOKUP(E49,VIP!$A$2:$O11375,2,0)</f>
        <v>DRBR837</v>
      </c>
      <c r="G49" s="92" t="str">
        <f>VLOOKUP(E49,'LISTADO ATM'!$A$2:$B$897,2,0)</f>
        <v>ATM Estación Next Canabacoa</v>
      </c>
      <c r="H49" s="92" t="str">
        <f>VLOOKUP(E49,VIP!$A$2:$O16296,7,FALSE)</f>
        <v>Si</v>
      </c>
      <c r="I49" s="92" t="str">
        <f>VLOOKUP(E49,VIP!$A$2:$O8261,8,FALSE)</f>
        <v>Si</v>
      </c>
      <c r="J49" s="92" t="str">
        <f>VLOOKUP(E49,VIP!$A$2:$O8211,8,FALSE)</f>
        <v>Si</v>
      </c>
      <c r="K49" s="92" t="str">
        <f>VLOOKUP(E49,VIP!$A$2:$O11785,6,0)</f>
        <v>NO</v>
      </c>
      <c r="L49" s="97" t="s">
        <v>2430</v>
      </c>
      <c r="M49" s="96" t="s">
        <v>2471</v>
      </c>
      <c r="N49" s="123" t="s">
        <v>2478</v>
      </c>
      <c r="O49" s="120" t="s">
        <v>2499</v>
      </c>
      <c r="P49" s="110"/>
      <c r="Q49" s="96" t="s">
        <v>2430</v>
      </c>
    </row>
    <row r="50" spans="1:17" ht="18" x14ac:dyDescent="0.25">
      <c r="A50" s="107" t="str">
        <f>VLOOKUP(E50,'LISTADO ATM'!$A$2:$C$898,3,0)</f>
        <v>DISTRITO NACIONAL</v>
      </c>
      <c r="B50" s="101">
        <v>335793852</v>
      </c>
      <c r="C50" s="95">
        <v>44243.53460648148</v>
      </c>
      <c r="D50" s="107" t="s">
        <v>2189</v>
      </c>
      <c r="E50" s="93">
        <v>813</v>
      </c>
      <c r="F50" s="84" t="str">
        <f>VLOOKUP(E50,VIP!$A$2:$O11376,2,0)</f>
        <v>DRBR815</v>
      </c>
      <c r="G50" s="92" t="str">
        <f>VLOOKUP(E50,'LISTADO ATM'!$A$2:$B$897,2,0)</f>
        <v>ATM Occidental Mall</v>
      </c>
      <c r="H50" s="92" t="str">
        <f>VLOOKUP(E50,VIP!$A$2:$O16297,7,FALSE)</f>
        <v>Si</v>
      </c>
      <c r="I50" s="92" t="str">
        <f>VLOOKUP(E50,VIP!$A$2:$O8262,8,FALSE)</f>
        <v>Si</v>
      </c>
      <c r="J50" s="92" t="str">
        <f>VLOOKUP(E50,VIP!$A$2:$O8212,8,FALSE)</f>
        <v>Si</v>
      </c>
      <c r="K50" s="92" t="str">
        <f>VLOOKUP(E50,VIP!$A$2:$O11786,6,0)</f>
        <v>NO</v>
      </c>
      <c r="L50" s="97" t="s">
        <v>2430</v>
      </c>
      <c r="M50" s="96" t="s">
        <v>2471</v>
      </c>
      <c r="N50" s="123" t="s">
        <v>2478</v>
      </c>
      <c r="O50" s="120" t="s">
        <v>2494</v>
      </c>
      <c r="P50" s="110"/>
      <c r="Q50" s="96" t="s">
        <v>2430</v>
      </c>
    </row>
    <row r="51" spans="1:17" ht="18" x14ac:dyDescent="0.25">
      <c r="A51" s="107" t="str">
        <f>VLOOKUP(E51,'LISTADO ATM'!$A$2:$C$898,3,0)</f>
        <v>SUR</v>
      </c>
      <c r="B51" s="101">
        <v>335793836</v>
      </c>
      <c r="C51" s="95">
        <v>44243.528807870367</v>
      </c>
      <c r="D51" s="107" t="s">
        <v>2474</v>
      </c>
      <c r="E51" s="93">
        <v>249</v>
      </c>
      <c r="F51" s="84" t="str">
        <f>VLOOKUP(E51,VIP!$A$2:$O11377,2,0)</f>
        <v>DRBR249</v>
      </c>
      <c r="G51" s="92" t="str">
        <f>VLOOKUP(E51,'LISTADO ATM'!$A$2:$B$897,2,0)</f>
        <v xml:space="preserve">ATM Banco Agrícola Neiba </v>
      </c>
      <c r="H51" s="92" t="str">
        <f>VLOOKUP(E51,VIP!$A$2:$O16298,7,FALSE)</f>
        <v>Si</v>
      </c>
      <c r="I51" s="92" t="str">
        <f>VLOOKUP(E51,VIP!$A$2:$O8263,8,FALSE)</f>
        <v>Si</v>
      </c>
      <c r="J51" s="92" t="str">
        <f>VLOOKUP(E51,VIP!$A$2:$O8213,8,FALSE)</f>
        <v>Si</v>
      </c>
      <c r="K51" s="92" t="str">
        <f>VLOOKUP(E51,VIP!$A$2:$O11787,6,0)</f>
        <v>NO</v>
      </c>
      <c r="L51" s="97" t="s">
        <v>2430</v>
      </c>
      <c r="M51" s="96" t="s">
        <v>2471</v>
      </c>
      <c r="N51" s="123" t="s">
        <v>2478</v>
      </c>
      <c r="O51" s="120" t="s">
        <v>2479</v>
      </c>
      <c r="P51" s="110"/>
      <c r="Q51" s="96" t="s">
        <v>2430</v>
      </c>
    </row>
    <row r="52" spans="1:17" ht="18" x14ac:dyDescent="0.25">
      <c r="A52" s="107" t="str">
        <f>VLOOKUP(E52,'LISTADO ATM'!$A$2:$C$898,3,0)</f>
        <v>NORTE</v>
      </c>
      <c r="B52" s="101">
        <v>335793689</v>
      </c>
      <c r="C52" s="95">
        <v>44243.483981481484</v>
      </c>
      <c r="D52" s="107" t="s">
        <v>2500</v>
      </c>
      <c r="E52" s="93">
        <v>716</v>
      </c>
      <c r="F52" s="84" t="str">
        <f>VLOOKUP(E52,VIP!$A$2:$O11375,2,0)</f>
        <v>DRBR340</v>
      </c>
      <c r="G52" s="92" t="str">
        <f>VLOOKUP(E52,'LISTADO ATM'!$A$2:$B$897,2,0)</f>
        <v xml:space="preserve">ATM Oficina Zona Franca (Santiago) </v>
      </c>
      <c r="H52" s="92" t="str">
        <f>VLOOKUP(E52,VIP!$A$2:$O16296,7,FALSE)</f>
        <v>Si</v>
      </c>
      <c r="I52" s="92" t="str">
        <f>VLOOKUP(E52,VIP!$A$2:$O8261,8,FALSE)</f>
        <v>Si</v>
      </c>
      <c r="J52" s="92" t="str">
        <f>VLOOKUP(E52,VIP!$A$2:$O8211,8,FALSE)</f>
        <v>Si</v>
      </c>
      <c r="K52" s="92" t="str">
        <f>VLOOKUP(E52,VIP!$A$2:$O11785,6,0)</f>
        <v>SI</v>
      </c>
      <c r="L52" s="97" t="s">
        <v>2430</v>
      </c>
      <c r="M52" s="96" t="s">
        <v>2471</v>
      </c>
      <c r="N52" s="123" t="s">
        <v>2478</v>
      </c>
      <c r="O52" s="120" t="s">
        <v>2499</v>
      </c>
      <c r="P52" s="110"/>
      <c r="Q52" s="96" t="s">
        <v>2430</v>
      </c>
    </row>
    <row r="53" spans="1:17" ht="18" x14ac:dyDescent="0.25">
      <c r="A53" s="107" t="str">
        <f>VLOOKUP(E53,'LISTADO ATM'!$A$2:$C$898,3,0)</f>
        <v>NORTE</v>
      </c>
      <c r="B53" s="101">
        <v>335793610</v>
      </c>
      <c r="C53" s="95">
        <v>44243.459398148145</v>
      </c>
      <c r="D53" s="107" t="s">
        <v>2489</v>
      </c>
      <c r="E53" s="93">
        <v>283</v>
      </c>
      <c r="F53" s="84" t="str">
        <f>VLOOKUP(E53,VIP!$A$2:$O11390,2,0)</f>
        <v>DRBR283</v>
      </c>
      <c r="G53" s="92" t="str">
        <f>VLOOKUP(E53,'LISTADO ATM'!$A$2:$B$897,2,0)</f>
        <v xml:space="preserve">ATM Oficina Nibaje </v>
      </c>
      <c r="H53" s="92" t="str">
        <f>VLOOKUP(E53,VIP!$A$2:$O16311,7,FALSE)</f>
        <v>Si</v>
      </c>
      <c r="I53" s="92" t="str">
        <f>VLOOKUP(E53,VIP!$A$2:$O8276,8,FALSE)</f>
        <v>Si</v>
      </c>
      <c r="J53" s="92" t="str">
        <f>VLOOKUP(E53,VIP!$A$2:$O8226,8,FALSE)</f>
        <v>Si</v>
      </c>
      <c r="K53" s="92" t="str">
        <f>VLOOKUP(E53,VIP!$A$2:$O11800,6,0)</f>
        <v>NO</v>
      </c>
      <c r="L53" s="97" t="s">
        <v>2430</v>
      </c>
      <c r="M53" s="96" t="s">
        <v>2471</v>
      </c>
      <c r="N53" s="123" t="s">
        <v>2478</v>
      </c>
      <c r="O53" s="120" t="s">
        <v>2494</v>
      </c>
      <c r="P53" s="110"/>
      <c r="Q53" s="96" t="s">
        <v>2430</v>
      </c>
    </row>
    <row r="54" spans="1:17" ht="18" x14ac:dyDescent="0.25">
      <c r="A54" s="107" t="str">
        <f>VLOOKUP(E54,'LISTADO ATM'!$A$2:$C$898,3,0)</f>
        <v>ESTE</v>
      </c>
      <c r="B54" s="101">
        <v>335793438</v>
      </c>
      <c r="C54" s="95">
        <v>44243.411192129628</v>
      </c>
      <c r="D54" s="107" t="s">
        <v>2489</v>
      </c>
      <c r="E54" s="93">
        <v>429</v>
      </c>
      <c r="F54" s="84" t="str">
        <f>VLOOKUP(E54,VIP!$A$2:$O11372,2,0)</f>
        <v>DRBR429</v>
      </c>
      <c r="G54" s="92" t="str">
        <f>VLOOKUP(E54,'LISTADO ATM'!$A$2:$B$897,2,0)</f>
        <v xml:space="preserve">ATM Oficina Jumbo La Romana </v>
      </c>
      <c r="H54" s="92" t="str">
        <f>VLOOKUP(E54,VIP!$A$2:$O16293,7,FALSE)</f>
        <v>Si</v>
      </c>
      <c r="I54" s="92" t="str">
        <f>VLOOKUP(E54,VIP!$A$2:$O8258,8,FALSE)</f>
        <v>Si</v>
      </c>
      <c r="J54" s="92" t="str">
        <f>VLOOKUP(E54,VIP!$A$2:$O8208,8,FALSE)</f>
        <v>Si</v>
      </c>
      <c r="K54" s="92" t="str">
        <f>VLOOKUP(E54,VIP!$A$2:$O11782,6,0)</f>
        <v>NO</v>
      </c>
      <c r="L54" s="97" t="s">
        <v>2430</v>
      </c>
      <c r="M54" s="96" t="s">
        <v>2471</v>
      </c>
      <c r="N54" s="123" t="s">
        <v>2478</v>
      </c>
      <c r="O54" s="120" t="s">
        <v>2494</v>
      </c>
      <c r="P54" s="110"/>
      <c r="Q54" s="96" t="s">
        <v>2430</v>
      </c>
    </row>
    <row r="55" spans="1:17" ht="18" x14ac:dyDescent="0.25">
      <c r="A55" s="107" t="str">
        <f>VLOOKUP(E55,'LISTADO ATM'!$A$2:$C$898,3,0)</f>
        <v>SUR</v>
      </c>
      <c r="B55" s="101">
        <v>335792112</v>
      </c>
      <c r="C55" s="95">
        <v>44242.43650462963</v>
      </c>
      <c r="D55" s="107" t="s">
        <v>2489</v>
      </c>
      <c r="E55" s="93">
        <v>767</v>
      </c>
      <c r="F55" s="84" t="str">
        <f>VLOOKUP(E55,VIP!$A$2:$O11394,2,0)</f>
        <v>DRBR059</v>
      </c>
      <c r="G55" s="92" t="str">
        <f>VLOOKUP(E55,'LISTADO ATM'!$A$2:$B$897,2,0)</f>
        <v xml:space="preserve">ATM S/M Diverso (Azua) </v>
      </c>
      <c r="H55" s="92" t="str">
        <f>VLOOKUP(E55,VIP!$A$2:$O16315,7,FALSE)</f>
        <v>Si</v>
      </c>
      <c r="I55" s="92" t="str">
        <f>VLOOKUP(E55,VIP!$A$2:$O8280,8,FALSE)</f>
        <v>No</v>
      </c>
      <c r="J55" s="92" t="str">
        <f>VLOOKUP(E55,VIP!$A$2:$O8230,8,FALSE)</f>
        <v>No</v>
      </c>
      <c r="K55" s="92" t="str">
        <f>VLOOKUP(E55,VIP!$A$2:$O11804,6,0)</f>
        <v>NO</v>
      </c>
      <c r="L55" s="97" t="s">
        <v>2430</v>
      </c>
      <c r="M55" s="96" t="s">
        <v>2471</v>
      </c>
      <c r="N55" s="123" t="s">
        <v>2478</v>
      </c>
      <c r="O55" s="120" t="s">
        <v>2494</v>
      </c>
      <c r="P55" s="110"/>
      <c r="Q55" s="96" t="s">
        <v>2430</v>
      </c>
    </row>
    <row r="56" spans="1:17" ht="18" x14ac:dyDescent="0.25">
      <c r="A56" s="107" t="str">
        <f>VLOOKUP(E56,'LISTADO ATM'!$A$2:$C$898,3,0)</f>
        <v>DISTRITO NACIONAL</v>
      </c>
      <c r="B56" s="101">
        <v>335794491</v>
      </c>
      <c r="C56" s="95">
        <v>44244.017928240741</v>
      </c>
      <c r="D56" s="95" t="s">
        <v>2189</v>
      </c>
      <c r="E56" s="93">
        <v>493</v>
      </c>
      <c r="F56" s="84" t="str">
        <f>VLOOKUP(E56,VIP!$A$2:$O11378,2,0)</f>
        <v>DRBR493</v>
      </c>
      <c r="G56" s="92" t="str">
        <f>VLOOKUP(E56,'LISTADO ATM'!$A$2:$B$897,2,0)</f>
        <v xml:space="preserve">ATM Oficina Haina Occidental II </v>
      </c>
      <c r="H56" s="92" t="str">
        <f>VLOOKUP(E56,VIP!$A$2:$O16299,7,FALSE)</f>
        <v>Si</v>
      </c>
      <c r="I56" s="92" t="str">
        <f>VLOOKUP(E56,VIP!$A$2:$O8264,8,FALSE)</f>
        <v>Si</v>
      </c>
      <c r="J56" s="92" t="str">
        <f>VLOOKUP(E56,VIP!$A$2:$O8214,8,FALSE)</f>
        <v>Si</v>
      </c>
      <c r="K56" s="92" t="str">
        <f>VLOOKUP(E56,VIP!$A$2:$O11788,6,0)</f>
        <v>NO</v>
      </c>
      <c r="L56" s="97" t="s">
        <v>2462</v>
      </c>
      <c r="M56" s="96" t="s">
        <v>2471</v>
      </c>
      <c r="N56" s="123" t="s">
        <v>2478</v>
      </c>
      <c r="O56" s="120" t="s">
        <v>2480</v>
      </c>
      <c r="P56" s="110"/>
      <c r="Q56" s="123" t="s">
        <v>2462</v>
      </c>
    </row>
    <row r="57" spans="1:17" ht="18" x14ac:dyDescent="0.25">
      <c r="A57" s="107" t="str">
        <f>VLOOKUP(E57,'LISTADO ATM'!$A$2:$C$898,3,0)</f>
        <v>NORTE</v>
      </c>
      <c r="B57" s="101">
        <v>335794473</v>
      </c>
      <c r="C57" s="95">
        <v>44243.829479166663</v>
      </c>
      <c r="D57" s="95" t="s">
        <v>2190</v>
      </c>
      <c r="E57" s="93">
        <v>511</v>
      </c>
      <c r="F57" s="84" t="str">
        <f>VLOOKUP(E57,VIP!$A$2:$O11378,2,0)</f>
        <v>DRBR511</v>
      </c>
      <c r="G57" s="92" t="str">
        <f>VLOOKUP(E57,'LISTADO ATM'!$A$2:$B$897,2,0)</f>
        <v xml:space="preserve">ATM UNP Río San Juan (Nagua) </v>
      </c>
      <c r="H57" s="92" t="str">
        <f>VLOOKUP(E57,VIP!$A$2:$O16299,7,FALSE)</f>
        <v>Si</v>
      </c>
      <c r="I57" s="92" t="str">
        <f>VLOOKUP(E57,VIP!$A$2:$O8264,8,FALSE)</f>
        <v>Si</v>
      </c>
      <c r="J57" s="92" t="str">
        <f>VLOOKUP(E57,VIP!$A$2:$O8214,8,FALSE)</f>
        <v>Si</v>
      </c>
      <c r="K57" s="92" t="str">
        <f>VLOOKUP(E57,VIP!$A$2:$O11788,6,0)</f>
        <v>NO</v>
      </c>
      <c r="L57" s="97" t="s">
        <v>2462</v>
      </c>
      <c r="M57" s="96" t="s">
        <v>2471</v>
      </c>
      <c r="N57" s="123" t="s">
        <v>2478</v>
      </c>
      <c r="O57" s="120" t="s">
        <v>2506</v>
      </c>
      <c r="P57" s="110"/>
      <c r="Q57" s="123" t="s">
        <v>2462</v>
      </c>
    </row>
    <row r="58" spans="1:17" ht="18" x14ac:dyDescent="0.25">
      <c r="A58" s="107" t="str">
        <f>VLOOKUP(E58,'LISTADO ATM'!$A$2:$C$898,3,0)</f>
        <v>NORTE</v>
      </c>
      <c r="B58" s="101">
        <v>335794472</v>
      </c>
      <c r="C58" s="95">
        <v>44243.828310185185</v>
      </c>
      <c r="D58" s="95" t="s">
        <v>2190</v>
      </c>
      <c r="E58" s="93">
        <v>808</v>
      </c>
      <c r="F58" s="84" t="str">
        <f>VLOOKUP(E58,VIP!$A$2:$O11379,2,0)</f>
        <v>DRBR808</v>
      </c>
      <c r="G58" s="92" t="str">
        <f>VLOOKUP(E58,'LISTADO ATM'!$A$2:$B$897,2,0)</f>
        <v xml:space="preserve">ATM Oficina Castillo </v>
      </c>
      <c r="H58" s="92" t="str">
        <f>VLOOKUP(E58,VIP!$A$2:$O16300,7,FALSE)</f>
        <v>Si</v>
      </c>
      <c r="I58" s="92" t="str">
        <f>VLOOKUP(E58,VIP!$A$2:$O8265,8,FALSE)</f>
        <v>Si</v>
      </c>
      <c r="J58" s="92" t="str">
        <f>VLOOKUP(E58,VIP!$A$2:$O8215,8,FALSE)</f>
        <v>Si</v>
      </c>
      <c r="K58" s="92" t="str">
        <f>VLOOKUP(E58,VIP!$A$2:$O11789,6,0)</f>
        <v>NO</v>
      </c>
      <c r="L58" s="97" t="s">
        <v>2462</v>
      </c>
      <c r="M58" s="96" t="s">
        <v>2471</v>
      </c>
      <c r="N58" s="123" t="s">
        <v>2478</v>
      </c>
      <c r="O58" s="120" t="s">
        <v>2506</v>
      </c>
      <c r="P58" s="110"/>
      <c r="Q58" s="123" t="s">
        <v>2462</v>
      </c>
    </row>
    <row r="59" spans="1:17" ht="18" x14ac:dyDescent="0.25">
      <c r="A59" s="107" t="str">
        <f>VLOOKUP(E59,'LISTADO ATM'!$A$2:$C$898,3,0)</f>
        <v>DISTRITO NACIONAL</v>
      </c>
      <c r="B59" s="101">
        <v>335794113</v>
      </c>
      <c r="C59" s="95">
        <v>44243.639317129629</v>
      </c>
      <c r="D59" s="95" t="s">
        <v>2189</v>
      </c>
      <c r="E59" s="93">
        <v>422</v>
      </c>
      <c r="F59" s="84" t="str">
        <f>VLOOKUP(E59,VIP!$A$2:$O11370,2,0)</f>
        <v>DRBR422</v>
      </c>
      <c r="G59" s="92" t="str">
        <f>VLOOKUP(E59,'LISTADO ATM'!$A$2:$B$897,2,0)</f>
        <v xml:space="preserve">ATM Olé Manoguayabo </v>
      </c>
      <c r="H59" s="92" t="str">
        <f>VLOOKUP(E59,VIP!$A$2:$O16291,7,FALSE)</f>
        <v>Si</v>
      </c>
      <c r="I59" s="92" t="str">
        <f>VLOOKUP(E59,VIP!$A$2:$O8256,8,FALSE)</f>
        <v>Si</v>
      </c>
      <c r="J59" s="92" t="str">
        <f>VLOOKUP(E59,VIP!$A$2:$O8206,8,FALSE)</f>
        <v>Si</v>
      </c>
      <c r="K59" s="92" t="str">
        <f>VLOOKUP(E59,VIP!$A$2:$O11780,6,0)</f>
        <v>NO</v>
      </c>
      <c r="L59" s="97" t="s">
        <v>2462</v>
      </c>
      <c r="M59" s="96" t="s">
        <v>2471</v>
      </c>
      <c r="N59" s="123" t="s">
        <v>2478</v>
      </c>
      <c r="O59" s="120" t="s">
        <v>2480</v>
      </c>
      <c r="P59" s="110"/>
      <c r="Q59" s="96" t="s">
        <v>2462</v>
      </c>
    </row>
    <row r="60" spans="1:17" s="111" customFormat="1" ht="18" x14ac:dyDescent="0.25">
      <c r="A60" s="107" t="str">
        <f>VLOOKUP(E60,'LISTADO ATM'!$A$2:$C$898,3,0)</f>
        <v>DISTRITO NACIONAL</v>
      </c>
      <c r="B60" s="101">
        <v>335793902</v>
      </c>
      <c r="C60" s="95">
        <v>44243.559236111112</v>
      </c>
      <c r="D60" s="107" t="s">
        <v>2189</v>
      </c>
      <c r="E60" s="93">
        <v>235</v>
      </c>
      <c r="F60" s="84" t="str">
        <f>VLOOKUP(E60,VIP!$A$2:$O11369,2,0)</f>
        <v>DRBR235</v>
      </c>
      <c r="G60" s="92" t="str">
        <f>VLOOKUP(E60,'LISTADO ATM'!$A$2:$B$897,2,0)</f>
        <v xml:space="preserve">ATM Oficina Multicentro La Sirena San Isidro </v>
      </c>
      <c r="H60" s="92" t="str">
        <f>VLOOKUP(E60,VIP!$A$2:$O16290,7,FALSE)</f>
        <v>Si</v>
      </c>
      <c r="I60" s="92" t="str">
        <f>VLOOKUP(E60,VIP!$A$2:$O8255,8,FALSE)</f>
        <v>Si</v>
      </c>
      <c r="J60" s="92" t="str">
        <f>VLOOKUP(E60,VIP!$A$2:$O8205,8,FALSE)</f>
        <v>Si</v>
      </c>
      <c r="K60" s="92" t="str">
        <f>VLOOKUP(E60,VIP!$A$2:$O11779,6,0)</f>
        <v>SI</v>
      </c>
      <c r="L60" s="97" t="s">
        <v>2462</v>
      </c>
      <c r="M60" s="96" t="s">
        <v>2471</v>
      </c>
      <c r="N60" s="123" t="s">
        <v>2478</v>
      </c>
      <c r="O60" s="120" t="s">
        <v>2480</v>
      </c>
      <c r="P60" s="110"/>
      <c r="Q60" s="96" t="s">
        <v>2462</v>
      </c>
    </row>
    <row r="61" spans="1:17" s="111" customFormat="1" ht="18" x14ac:dyDescent="0.25">
      <c r="A61" s="107" t="str">
        <f>VLOOKUP(E61,'LISTADO ATM'!$A$2:$C$898,3,0)</f>
        <v>DISTRITO NACIONAL</v>
      </c>
      <c r="B61" s="101">
        <v>335793657</v>
      </c>
      <c r="C61" s="95">
        <v>44243.47283564815</v>
      </c>
      <c r="D61" s="107" t="s">
        <v>2189</v>
      </c>
      <c r="E61" s="93">
        <v>622</v>
      </c>
      <c r="F61" s="84" t="str">
        <f>VLOOKUP(E61,VIP!$A$2:$O11384,2,0)</f>
        <v>DRBR622</v>
      </c>
      <c r="G61" s="92" t="str">
        <f>VLOOKUP(E61,'LISTADO ATM'!$A$2:$B$897,2,0)</f>
        <v xml:space="preserve">ATM Ayuntamiento D.N. </v>
      </c>
      <c r="H61" s="92" t="str">
        <f>VLOOKUP(E61,VIP!$A$2:$O16305,7,FALSE)</f>
        <v>Si</v>
      </c>
      <c r="I61" s="92" t="str">
        <f>VLOOKUP(E61,VIP!$A$2:$O8270,8,FALSE)</f>
        <v>Si</v>
      </c>
      <c r="J61" s="92" t="str">
        <f>VLOOKUP(E61,VIP!$A$2:$O8220,8,FALSE)</f>
        <v>Si</v>
      </c>
      <c r="K61" s="92" t="str">
        <f>VLOOKUP(E61,VIP!$A$2:$O11794,6,0)</f>
        <v>NO</v>
      </c>
      <c r="L61" s="97" t="s">
        <v>2462</v>
      </c>
      <c r="M61" s="96" t="s">
        <v>2471</v>
      </c>
      <c r="N61" s="123" t="s">
        <v>2478</v>
      </c>
      <c r="O61" s="120" t="s">
        <v>2480</v>
      </c>
      <c r="P61" s="110"/>
      <c r="Q61" s="96" t="s">
        <v>2462</v>
      </c>
    </row>
    <row r="62" spans="1:17" s="111" customFormat="1" ht="18" x14ac:dyDescent="0.25">
      <c r="A62" s="107" t="str">
        <f>VLOOKUP(E62,'LISTADO ATM'!$A$2:$C$898,3,0)</f>
        <v>DISTRITO NACIONAL</v>
      </c>
      <c r="B62" s="101">
        <v>335793486</v>
      </c>
      <c r="C62" s="95">
        <v>44243.426481481481</v>
      </c>
      <c r="D62" s="107" t="s">
        <v>2189</v>
      </c>
      <c r="E62" s="93">
        <v>355</v>
      </c>
      <c r="F62" s="84" t="str">
        <f>VLOOKUP(E62,VIP!$A$2:$O11363,2,0)</f>
        <v>DRBR355</v>
      </c>
      <c r="G62" s="92" t="str">
        <f>VLOOKUP(E62,'LISTADO ATM'!$A$2:$B$897,2,0)</f>
        <v xml:space="preserve">ATM UNP Metro II </v>
      </c>
      <c r="H62" s="92" t="str">
        <f>VLOOKUP(E62,VIP!$A$2:$O16284,7,FALSE)</f>
        <v>Si</v>
      </c>
      <c r="I62" s="92" t="str">
        <f>VLOOKUP(E62,VIP!$A$2:$O8249,8,FALSE)</f>
        <v>Si</v>
      </c>
      <c r="J62" s="92" t="str">
        <f>VLOOKUP(E62,VIP!$A$2:$O8199,8,FALSE)</f>
        <v>Si</v>
      </c>
      <c r="K62" s="92" t="str">
        <f>VLOOKUP(E62,VIP!$A$2:$O11773,6,0)</f>
        <v>SI</v>
      </c>
      <c r="L62" s="97" t="s">
        <v>2462</v>
      </c>
      <c r="M62" s="96" t="s">
        <v>2471</v>
      </c>
      <c r="N62" s="123" t="s">
        <v>2478</v>
      </c>
      <c r="O62" s="120" t="s">
        <v>2480</v>
      </c>
      <c r="P62" s="110"/>
      <c r="Q62" s="96" t="s">
        <v>2462</v>
      </c>
    </row>
    <row r="63" spans="1:17" x14ac:dyDescent="0.25">
      <c r="B63" s="111"/>
    </row>
    <row r="64" spans="1:17" x14ac:dyDescent="0.25">
      <c r="B64" s="111"/>
    </row>
    <row r="65" spans="2:2" x14ac:dyDescent="0.25">
      <c r="B65" s="111"/>
    </row>
    <row r="66" spans="2:2" x14ac:dyDescent="0.25">
      <c r="B66" s="111"/>
    </row>
    <row r="67" spans="2:2" x14ac:dyDescent="0.25">
      <c r="B67" s="111"/>
    </row>
    <row r="68" spans="2:2" x14ac:dyDescent="0.25">
      <c r="B68" s="111"/>
    </row>
    <row r="69" spans="2:2" x14ac:dyDescent="0.25">
      <c r="B69" s="111"/>
    </row>
    <row r="70" spans="2:2" x14ac:dyDescent="0.25">
      <c r="B70" s="111"/>
    </row>
    <row r="71" spans="2:2" x14ac:dyDescent="0.25">
      <c r="B71" s="111"/>
    </row>
    <row r="72" spans="2:2" x14ac:dyDescent="0.25">
      <c r="B72" s="111"/>
    </row>
    <row r="73" spans="2:2" x14ac:dyDescent="0.25">
      <c r="B73" s="111"/>
    </row>
    <row r="74" spans="2:2" x14ac:dyDescent="0.25">
      <c r="B74" s="111"/>
    </row>
    <row r="75" spans="2:2" x14ac:dyDescent="0.25">
      <c r="B75" s="111"/>
    </row>
    <row r="76" spans="2:2" x14ac:dyDescent="0.25">
      <c r="B76" s="111"/>
    </row>
    <row r="77" spans="2:2" x14ac:dyDescent="0.25">
      <c r="B77" s="111"/>
    </row>
    <row r="78" spans="2:2" x14ac:dyDescent="0.25">
      <c r="B78" s="111"/>
    </row>
    <row r="79" spans="2:2" x14ac:dyDescent="0.25">
      <c r="B79" s="111"/>
    </row>
    <row r="80" spans="2:2" x14ac:dyDescent="0.25">
      <c r="B80" s="111"/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</sheetData>
  <autoFilter ref="A4:Q4">
    <sortState ref="A5:Q6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1:B32">
    <cfRule type="duplicateValues" dxfId="199" priority="373432"/>
  </conditionalFormatting>
  <conditionalFormatting sqref="B63:B1048576 B5:B32">
    <cfRule type="duplicateValues" dxfId="198" priority="373436"/>
  </conditionalFormatting>
  <conditionalFormatting sqref="B63:B1048576 B1:B32">
    <cfRule type="duplicateValues" dxfId="197" priority="373440"/>
    <cfRule type="duplicateValues" dxfId="196" priority="373441"/>
    <cfRule type="duplicateValues" dxfId="195" priority="373442"/>
  </conditionalFormatting>
  <conditionalFormatting sqref="B63:B1048576 B1:B32">
    <cfRule type="duplicateValues" dxfId="194" priority="373452"/>
    <cfRule type="duplicateValues" dxfId="193" priority="373453"/>
  </conditionalFormatting>
  <conditionalFormatting sqref="B63:B1048576 B5:B32">
    <cfRule type="duplicateValues" dxfId="192" priority="373460"/>
    <cfRule type="duplicateValues" dxfId="191" priority="373461"/>
    <cfRule type="duplicateValues" dxfId="190" priority="373462"/>
  </conditionalFormatting>
  <conditionalFormatting sqref="B63:B1048576 B5:B32">
    <cfRule type="duplicateValues" dxfId="189" priority="373472"/>
    <cfRule type="duplicateValues" dxfId="188" priority="373473"/>
  </conditionalFormatting>
  <conditionalFormatting sqref="E49:E59 E1:E43 E63:E1048576">
    <cfRule type="duplicateValues" dxfId="187" priority="427"/>
  </conditionalFormatting>
  <conditionalFormatting sqref="E49:E59 E5:E43 E63:E1048576">
    <cfRule type="duplicateValues" dxfId="186" priority="410"/>
  </conditionalFormatting>
  <conditionalFormatting sqref="E49:E59 E1:E43 E63:E1048576">
    <cfRule type="duplicateValues" dxfId="185" priority="286"/>
    <cfRule type="duplicateValues" dxfId="184" priority="303"/>
    <cfRule type="duplicateValues" dxfId="183" priority="305"/>
  </conditionalFormatting>
  <conditionalFormatting sqref="B63:B1048576">
    <cfRule type="duplicateValues" dxfId="182" priority="304"/>
  </conditionalFormatting>
  <conditionalFormatting sqref="B33:B43">
    <cfRule type="duplicateValues" dxfId="181" priority="376379"/>
  </conditionalFormatting>
  <conditionalFormatting sqref="B33:B43">
    <cfRule type="duplicateValues" dxfId="180" priority="376380"/>
    <cfRule type="duplicateValues" dxfId="179" priority="376381"/>
    <cfRule type="duplicateValues" dxfId="178" priority="376382"/>
  </conditionalFormatting>
  <conditionalFormatting sqref="B33:B43">
    <cfRule type="duplicateValues" dxfId="177" priority="376383"/>
    <cfRule type="duplicateValues" dxfId="176" priority="376384"/>
  </conditionalFormatting>
  <conditionalFormatting sqref="E33:E43">
    <cfRule type="duplicateValues" dxfId="175" priority="376385"/>
  </conditionalFormatting>
  <conditionalFormatting sqref="E33:E43">
    <cfRule type="duplicateValues" dxfId="174" priority="376386"/>
    <cfRule type="duplicateValues" dxfId="173" priority="376387"/>
    <cfRule type="duplicateValues" dxfId="172" priority="376388"/>
  </conditionalFormatting>
  <conditionalFormatting sqref="E44:E48">
    <cfRule type="duplicateValues" dxfId="171" priority="376462"/>
  </conditionalFormatting>
  <conditionalFormatting sqref="E44:E48">
    <cfRule type="duplicateValues" dxfId="170" priority="376463"/>
    <cfRule type="duplicateValues" dxfId="169" priority="376464"/>
    <cfRule type="duplicateValues" dxfId="168" priority="376465"/>
  </conditionalFormatting>
  <conditionalFormatting sqref="B44:B48">
    <cfRule type="duplicateValues" dxfId="167" priority="376466"/>
  </conditionalFormatting>
  <conditionalFormatting sqref="B44:B48">
    <cfRule type="duplicateValues" dxfId="166" priority="376467"/>
    <cfRule type="duplicateValues" dxfId="165" priority="376468"/>
    <cfRule type="duplicateValues" dxfId="164" priority="376469"/>
  </conditionalFormatting>
  <conditionalFormatting sqref="B44:B48">
    <cfRule type="duplicateValues" dxfId="163" priority="376470"/>
    <cfRule type="duplicateValues" dxfId="162" priority="376471"/>
  </conditionalFormatting>
  <conditionalFormatting sqref="B5:B19">
    <cfRule type="duplicateValues" dxfId="161" priority="376506"/>
  </conditionalFormatting>
  <conditionalFormatting sqref="B5:B19">
    <cfRule type="duplicateValues" dxfId="160" priority="376507"/>
    <cfRule type="duplicateValues" dxfId="159" priority="376508"/>
    <cfRule type="duplicateValues" dxfId="158" priority="376509"/>
  </conditionalFormatting>
  <conditionalFormatting sqref="B5:B19">
    <cfRule type="duplicateValues" dxfId="157" priority="376510"/>
    <cfRule type="duplicateValues" dxfId="156" priority="376511"/>
  </conditionalFormatting>
  <conditionalFormatting sqref="E63:E1048576 E1:E59">
    <cfRule type="duplicateValues" dxfId="155" priority="39"/>
    <cfRule type="duplicateValues" dxfId="154" priority="53"/>
  </conditionalFormatting>
  <conditionalFormatting sqref="B63:B1048576 B1:B48">
    <cfRule type="duplicateValues" dxfId="153" priority="52"/>
  </conditionalFormatting>
  <conditionalFormatting sqref="B49:B59">
    <cfRule type="duplicateValues" dxfId="152" priority="51"/>
  </conditionalFormatting>
  <conditionalFormatting sqref="B49:B59">
    <cfRule type="duplicateValues" dxfId="151" priority="48"/>
    <cfRule type="duplicateValues" dxfId="150" priority="49"/>
    <cfRule type="duplicateValues" dxfId="149" priority="50"/>
  </conditionalFormatting>
  <conditionalFormatting sqref="B49:B59">
    <cfRule type="duplicateValues" dxfId="148" priority="46"/>
    <cfRule type="duplicateValues" dxfId="147" priority="47"/>
  </conditionalFormatting>
  <conditionalFormatting sqref="B49:B59">
    <cfRule type="duplicateValues" dxfId="146" priority="45"/>
  </conditionalFormatting>
  <conditionalFormatting sqref="E49:E59">
    <cfRule type="duplicateValues" dxfId="145" priority="44"/>
  </conditionalFormatting>
  <conditionalFormatting sqref="E49:E59">
    <cfRule type="duplicateValues" dxfId="144" priority="41"/>
    <cfRule type="duplicateValues" dxfId="143" priority="42"/>
    <cfRule type="duplicateValues" dxfId="142" priority="43"/>
  </conditionalFormatting>
  <conditionalFormatting sqref="E49:E59">
    <cfRule type="duplicateValues" dxfId="141" priority="40"/>
  </conditionalFormatting>
  <conditionalFormatting sqref="E60:E61">
    <cfRule type="duplicateValues" dxfId="140" priority="38"/>
  </conditionalFormatting>
  <conditionalFormatting sqref="E60:E61">
    <cfRule type="duplicateValues" dxfId="139" priority="37"/>
  </conditionalFormatting>
  <conditionalFormatting sqref="E60:E61">
    <cfRule type="duplicateValues" dxfId="138" priority="34"/>
    <cfRule type="duplicateValues" dxfId="137" priority="35"/>
    <cfRule type="duplicateValues" dxfId="136" priority="36"/>
  </conditionalFormatting>
  <conditionalFormatting sqref="E60:E61">
    <cfRule type="duplicateValues" dxfId="135" priority="20"/>
    <cfRule type="duplicateValues" dxfId="134" priority="33"/>
  </conditionalFormatting>
  <conditionalFormatting sqref="B60:B61">
    <cfRule type="duplicateValues" dxfId="133" priority="32"/>
  </conditionalFormatting>
  <conditionalFormatting sqref="B60:B61">
    <cfRule type="duplicateValues" dxfId="132" priority="29"/>
    <cfRule type="duplicateValues" dxfId="131" priority="30"/>
    <cfRule type="duplicateValues" dxfId="130" priority="31"/>
  </conditionalFormatting>
  <conditionalFormatting sqref="B60:B61">
    <cfRule type="duplicateValues" dxfId="129" priority="27"/>
    <cfRule type="duplicateValues" dxfId="128" priority="28"/>
  </conditionalFormatting>
  <conditionalFormatting sqref="B60:B61">
    <cfRule type="duplicateValues" dxfId="127" priority="26"/>
  </conditionalFormatting>
  <conditionalFormatting sqref="E60:E61">
    <cfRule type="duplicateValues" dxfId="126" priority="25"/>
  </conditionalFormatting>
  <conditionalFormatting sqref="E60:E61">
    <cfRule type="duplicateValues" dxfId="125" priority="22"/>
    <cfRule type="duplicateValues" dxfId="124" priority="23"/>
    <cfRule type="duplicateValues" dxfId="123" priority="24"/>
  </conditionalFormatting>
  <conditionalFormatting sqref="E60:E61">
    <cfRule type="duplicateValues" dxfId="122" priority="21"/>
  </conditionalFormatting>
  <conditionalFormatting sqref="E62">
    <cfRule type="duplicateValues" dxfId="121" priority="19"/>
  </conditionalFormatting>
  <conditionalFormatting sqref="E62">
    <cfRule type="duplicateValues" dxfId="120" priority="18"/>
  </conditionalFormatting>
  <conditionalFormatting sqref="E62">
    <cfRule type="duplicateValues" dxfId="119" priority="15"/>
    <cfRule type="duplicateValues" dxfId="118" priority="16"/>
    <cfRule type="duplicateValues" dxfId="117" priority="17"/>
  </conditionalFormatting>
  <conditionalFormatting sqref="E62">
    <cfRule type="duplicateValues" dxfId="116" priority="1"/>
    <cfRule type="duplicateValues" dxfId="115" priority="14"/>
  </conditionalFormatting>
  <conditionalFormatting sqref="B62">
    <cfRule type="duplicateValues" dxfId="114" priority="13"/>
  </conditionalFormatting>
  <conditionalFormatting sqref="B62">
    <cfRule type="duplicateValues" dxfId="113" priority="10"/>
    <cfRule type="duplicateValues" dxfId="112" priority="11"/>
    <cfRule type="duplicateValues" dxfId="111" priority="12"/>
  </conditionalFormatting>
  <conditionalFormatting sqref="B62">
    <cfRule type="duplicateValues" dxfId="110" priority="8"/>
    <cfRule type="duplicateValues" dxfId="109" priority="9"/>
  </conditionalFormatting>
  <conditionalFormatting sqref="B62">
    <cfRule type="duplicateValues" dxfId="108" priority="7"/>
  </conditionalFormatting>
  <conditionalFormatting sqref="E62">
    <cfRule type="duplicateValues" dxfId="107" priority="6"/>
  </conditionalFormatting>
  <conditionalFormatting sqref="E62">
    <cfRule type="duplicateValues" dxfId="106" priority="3"/>
    <cfRule type="duplicateValues" dxfId="105" priority="4"/>
    <cfRule type="duplicateValues" dxfId="104" priority="5"/>
  </conditionalFormatting>
  <conditionalFormatting sqref="E62">
    <cfRule type="duplicateValues" dxfId="103" priority="2"/>
  </conditionalFormatting>
  <conditionalFormatting sqref="B20:B32">
    <cfRule type="duplicateValues" dxfId="10" priority="376579"/>
  </conditionalFormatting>
  <conditionalFormatting sqref="B20:B32">
    <cfRule type="duplicateValues" dxfId="9" priority="376581"/>
    <cfRule type="duplicateValues" dxfId="8" priority="376582"/>
    <cfRule type="duplicateValues" dxfId="7" priority="376583"/>
  </conditionalFormatting>
  <conditionalFormatting sqref="B20:B32">
    <cfRule type="duplicateValues" dxfId="6" priority="376587"/>
    <cfRule type="duplicateValues" dxfId="5" priority="376588"/>
  </conditionalFormatting>
  <conditionalFormatting sqref="E5:E43">
    <cfRule type="duplicateValues" dxfId="4" priority="376591"/>
  </conditionalFormatting>
  <conditionalFormatting sqref="E5:E32">
    <cfRule type="duplicateValues" dxfId="3" priority="376593"/>
  </conditionalFormatting>
  <conditionalFormatting sqref="E5:E32">
    <cfRule type="duplicateValues" dxfId="2" priority="376595"/>
    <cfRule type="duplicateValues" dxfId="1" priority="376596"/>
    <cfRule type="duplicateValues" dxfId="0" priority="3765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0" zoomScaleNormal="80" workbookViewId="0">
      <selection activeCell="A29" sqref="A29:XFD31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44243.708333333336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44244.25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46" t="s">
        <v>2425</v>
      </c>
      <c r="B8" s="146"/>
      <c r="C8" s="146"/>
      <c r="D8" s="146"/>
      <c r="E8" s="146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s="111" customFormat="1" ht="18" x14ac:dyDescent="0.25">
      <c r="A10" s="112" t="e">
        <f>VLOOKUP(B10,'[1]LISTADO ATM'!$A$2:$C$817,3,0)</f>
        <v>#N/A</v>
      </c>
      <c r="B10" s="112"/>
      <c r="C10" s="113" t="e">
        <f>VLOOKUP(B10,'[1]LISTADO ATM'!$A$2:$B$816,2,0)</f>
        <v>#N/A</v>
      </c>
      <c r="D10" s="116" t="s">
        <v>2493</v>
      </c>
      <c r="E10" s="122"/>
    </row>
    <row r="11" spans="1:5" ht="18.75" thickBot="1" x14ac:dyDescent="0.3">
      <c r="A11" s="89" t="s">
        <v>2428</v>
      </c>
      <c r="B11" s="115">
        <f>COUNT(B10:B10)</f>
        <v>0</v>
      </c>
      <c r="C11" s="137"/>
      <c r="D11" s="138"/>
      <c r="E11" s="139"/>
    </row>
    <row r="12" spans="1:5" ht="15.75" thickBot="1" x14ac:dyDescent="0.3">
      <c r="A12" s="111"/>
      <c r="B12" s="98"/>
      <c r="C12" s="111"/>
      <c r="D12" s="111"/>
      <c r="E12" s="98"/>
    </row>
    <row r="13" spans="1:5" ht="18.75" thickBot="1" x14ac:dyDescent="0.3">
      <c r="A13" s="140" t="s">
        <v>2430</v>
      </c>
      <c r="B13" s="141"/>
      <c r="C13" s="141"/>
      <c r="D13" s="141"/>
      <c r="E13" s="142"/>
    </row>
    <row r="14" spans="1:5" ht="18" x14ac:dyDescent="0.25">
      <c r="A14" s="87" t="s">
        <v>15</v>
      </c>
      <c r="B14" s="87" t="s">
        <v>2426</v>
      </c>
      <c r="C14" s="88" t="s">
        <v>46</v>
      </c>
      <c r="D14" s="88" t="s">
        <v>2433</v>
      </c>
      <c r="E14" s="88" t="s">
        <v>2427</v>
      </c>
    </row>
    <row r="15" spans="1:5" ht="18" x14ac:dyDescent="0.25">
      <c r="A15" s="112" t="str">
        <f>VLOOKUP(B15,'[1]LISTADO ATM'!$A$2:$C$817,3,0)</f>
        <v>SUR</v>
      </c>
      <c r="B15" s="112">
        <v>767</v>
      </c>
      <c r="C15" s="113" t="str">
        <f>VLOOKUP(B15,'[1]LISTADO ATM'!$A$2:$B$816,2,0)</f>
        <v xml:space="preserve">ATM S/M Diverso (Azua) </v>
      </c>
      <c r="D15" s="114" t="s">
        <v>2455</v>
      </c>
      <c r="E15" s="122">
        <v>335792112</v>
      </c>
    </row>
    <row r="16" spans="1:5" s="111" customFormat="1" ht="18" x14ac:dyDescent="0.25">
      <c r="A16" s="112" t="str">
        <f>VLOOKUP(B16,'[1]LISTADO ATM'!$A$2:$C$817,3,0)</f>
        <v>ESTE</v>
      </c>
      <c r="B16" s="112">
        <v>429</v>
      </c>
      <c r="C16" s="113" t="str">
        <f>VLOOKUP(B16,'[1]LISTADO ATM'!$A$2:$B$816,2,0)</f>
        <v xml:space="preserve">ATM Oficina Jumbo La Romana </v>
      </c>
      <c r="D16" s="114" t="s">
        <v>2455</v>
      </c>
      <c r="E16" s="122">
        <v>335793438</v>
      </c>
    </row>
    <row r="17" spans="1:5" s="111" customFormat="1" ht="18" x14ac:dyDescent="0.25">
      <c r="A17" s="113" t="str">
        <f>VLOOKUP(B17,'[1]LISTADO ATM'!$A$2:$C$817,3,0)</f>
        <v>NORTE</v>
      </c>
      <c r="B17" s="112">
        <v>283</v>
      </c>
      <c r="C17" s="113" t="str">
        <f>VLOOKUP(B17,'[1]LISTADO ATM'!$A$2:$B$816,2,0)</f>
        <v xml:space="preserve">ATM Oficina Nibaje </v>
      </c>
      <c r="D17" s="114" t="s">
        <v>2455</v>
      </c>
      <c r="E17" s="122">
        <v>335793610</v>
      </c>
    </row>
    <row r="18" spans="1:5" s="111" customFormat="1" ht="18" x14ac:dyDescent="0.25">
      <c r="A18" s="113" t="str">
        <f>VLOOKUP(B18,'[1]LISTADO ATM'!$A$2:$C$817,3,0)</f>
        <v>NORTE</v>
      </c>
      <c r="B18" s="112">
        <v>716</v>
      </c>
      <c r="C18" s="113" t="str">
        <f>VLOOKUP(B18,'[1]LISTADO ATM'!$A$2:$B$816,2,0)</f>
        <v xml:space="preserve">ATM Oficina Zona Franca (Santiago) </v>
      </c>
      <c r="D18" s="114" t="s">
        <v>2455</v>
      </c>
      <c r="E18" s="122">
        <v>335793689</v>
      </c>
    </row>
    <row r="19" spans="1:5" s="111" customFormat="1" ht="18" x14ac:dyDescent="0.25">
      <c r="A19" s="113" t="str">
        <f>VLOOKUP(B19,'[1]LISTADO ATM'!$A$2:$C$817,3,0)</f>
        <v>SUR</v>
      </c>
      <c r="B19" s="112">
        <v>249</v>
      </c>
      <c r="C19" s="113" t="str">
        <f>VLOOKUP(B19,'[1]LISTADO ATM'!$A$2:$B$816,2,0)</f>
        <v xml:space="preserve">ATM Banco Agrícola Neiba </v>
      </c>
      <c r="D19" s="114" t="s">
        <v>2455</v>
      </c>
      <c r="E19" s="122">
        <v>335793836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813</v>
      </c>
      <c r="C20" s="113" t="str">
        <f>VLOOKUP(B20,'[1]LISTADO ATM'!$A$2:$B$816,2,0)</f>
        <v>ATM Occidental Mall</v>
      </c>
      <c r="D20" s="114" t="s">
        <v>2455</v>
      </c>
      <c r="E20" s="122">
        <v>335793852</v>
      </c>
    </row>
    <row r="21" spans="1:5" ht="18" x14ac:dyDescent="0.25">
      <c r="A21" s="113" t="str">
        <f>VLOOKUP(B21,'[1]LISTADO ATM'!$A$2:$C$817,3,0)</f>
        <v>NORTE</v>
      </c>
      <c r="B21" s="112">
        <v>837</v>
      </c>
      <c r="C21" s="113" t="str">
        <f>VLOOKUP(B21,'[1]LISTADO ATM'!$A$2:$B$816,2,0)</f>
        <v>ATM Estación Next Canabacoa</v>
      </c>
      <c r="D21" s="114" t="s">
        <v>2455</v>
      </c>
      <c r="E21" s="122">
        <v>335793854</v>
      </c>
    </row>
    <row r="22" spans="1:5" ht="18.75" customHeight="1" x14ac:dyDescent="0.25">
      <c r="A22" s="113" t="str">
        <f>VLOOKUP(B22,'[1]LISTADO ATM'!$A$2:$C$817,3,0)</f>
        <v>DISTRITO NACIONAL</v>
      </c>
      <c r="B22" s="112">
        <v>908</v>
      </c>
      <c r="C22" s="113" t="str">
        <f>VLOOKUP(B22,'[1]LISTADO ATM'!$A$2:$B$816,2,0)</f>
        <v xml:space="preserve">ATM Oficina Plaza Botánika </v>
      </c>
      <c r="D22" s="114" t="s">
        <v>2455</v>
      </c>
      <c r="E22" s="122">
        <v>335793992</v>
      </c>
    </row>
    <row r="23" spans="1:5" ht="18" x14ac:dyDescent="0.25">
      <c r="A23" s="113" t="str">
        <f>VLOOKUP(B23,'[1]LISTADO ATM'!$A$2:$C$817,3,0)</f>
        <v>SUR</v>
      </c>
      <c r="B23" s="112">
        <v>301</v>
      </c>
      <c r="C23" s="113" t="str">
        <f>VLOOKUP(B23,'[1]LISTADO ATM'!$A$2:$B$816,2,0)</f>
        <v xml:space="preserve">ATM UNP Alfa y Omega (Barahona) </v>
      </c>
      <c r="D23" s="114" t="s">
        <v>2455</v>
      </c>
      <c r="E23" s="122">
        <v>335794070</v>
      </c>
    </row>
    <row r="24" spans="1:5" ht="18" x14ac:dyDescent="0.25">
      <c r="A24" s="113" t="str">
        <f>VLOOKUP(B24,'[1]LISTADO ATM'!$A$2:$C$817,3,0)</f>
        <v>DISTRITO NACIONAL</v>
      </c>
      <c r="B24" s="112">
        <v>648</v>
      </c>
      <c r="C24" s="113" t="str">
        <f>VLOOKUP(B24,'[1]LISTADO ATM'!$A$2:$B$816,2,0)</f>
        <v xml:space="preserve">ATM Hermandad de Pensionados </v>
      </c>
      <c r="D24" s="114" t="s">
        <v>2455</v>
      </c>
      <c r="E24" s="122">
        <v>335793938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734</v>
      </c>
      <c r="C25" s="113" t="str">
        <f>VLOOKUP(B25,'[1]LISTADO ATM'!$A$2:$B$816,2,0)</f>
        <v xml:space="preserve">ATM Oficina Independencia I </v>
      </c>
      <c r="D25" s="114" t="s">
        <v>2455</v>
      </c>
      <c r="E25" s="122">
        <v>335794484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160</v>
      </c>
      <c r="C26" s="113" t="str">
        <f>VLOOKUP(B26,'[1]LISTADO ATM'!$A$2:$B$816,2,0)</f>
        <v xml:space="preserve">ATM Oficina Herrera </v>
      </c>
      <c r="D26" s="114" t="s">
        <v>2455</v>
      </c>
      <c r="E26" s="122">
        <v>335794486</v>
      </c>
    </row>
    <row r="27" spans="1:5" s="111" customFormat="1" ht="18" x14ac:dyDescent="0.25">
      <c r="A27" s="113" t="str">
        <f>VLOOKUP(B27,'[1]LISTADO ATM'!$A$2:$C$817,3,0)</f>
        <v>NORTE</v>
      </c>
      <c r="B27" s="112">
        <v>151</v>
      </c>
      <c r="C27" s="113" t="str">
        <f>VLOOKUP(B27,'[1]LISTADO ATM'!$A$2:$B$816,2,0)</f>
        <v xml:space="preserve">ATM Oficina Nagua </v>
      </c>
      <c r="D27" s="114" t="s">
        <v>2455</v>
      </c>
      <c r="E27" s="122">
        <v>335794489</v>
      </c>
    </row>
    <row r="28" spans="1:5" s="111" customFormat="1" ht="18" x14ac:dyDescent="0.25">
      <c r="A28" s="113" t="str">
        <f>VLOOKUP(B28,'[1]LISTADO ATM'!$A$2:$C$817,3,0)</f>
        <v>NORTE</v>
      </c>
      <c r="B28" s="112">
        <v>396</v>
      </c>
      <c r="C28" s="113" t="str">
        <f>VLOOKUP(B28,'[1]LISTADO ATM'!$A$2:$B$816,2,0)</f>
        <v xml:space="preserve">ATM Oficina Plaza Ulloa (La Fuente) </v>
      </c>
      <c r="D28" s="114" t="s">
        <v>2455</v>
      </c>
      <c r="E28" s="122">
        <v>335794490</v>
      </c>
    </row>
    <row r="29" spans="1:5" ht="18.75" customHeight="1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4" t="s">
        <v>2455</v>
      </c>
      <c r="E29" s="122"/>
    </row>
    <row r="30" spans="1:5" ht="18.75" thickBot="1" x14ac:dyDescent="0.3">
      <c r="A30" s="108" t="s">
        <v>2428</v>
      </c>
      <c r="B30" s="115">
        <f>COUNT(B15:B29)</f>
        <v>14</v>
      </c>
      <c r="C30" s="109"/>
      <c r="D30" s="109"/>
      <c r="E30" s="109"/>
    </row>
    <row r="31" spans="1:5" ht="15.75" thickBot="1" x14ac:dyDescent="0.3">
      <c r="A31" s="111"/>
      <c r="B31" s="98"/>
      <c r="C31" s="111"/>
      <c r="D31" s="111"/>
      <c r="E31" s="98"/>
    </row>
    <row r="32" spans="1:5" ht="18.75" customHeight="1" thickBot="1" x14ac:dyDescent="0.3">
      <c r="A32" s="140" t="s">
        <v>2431</v>
      </c>
      <c r="B32" s="141"/>
      <c r="C32" s="141"/>
      <c r="D32" s="141"/>
      <c r="E32" s="142"/>
    </row>
    <row r="33" spans="1:5" ht="18" x14ac:dyDescent="0.25">
      <c r="A33" s="87" t="s">
        <v>15</v>
      </c>
      <c r="B33" s="88" t="s">
        <v>2426</v>
      </c>
      <c r="C33" s="88" t="s">
        <v>46</v>
      </c>
      <c r="D33" s="88" t="s">
        <v>2433</v>
      </c>
      <c r="E33" s="88" t="s">
        <v>2427</v>
      </c>
    </row>
    <row r="34" spans="1:5" s="111" customFormat="1" ht="18" x14ac:dyDescent="0.25">
      <c r="A34" s="113" t="str">
        <f>VLOOKUP(B34,'[1]LISTADO ATM'!$A$2:$C$817,3,0)</f>
        <v>DISTRITO NACIONAL</v>
      </c>
      <c r="B34" s="112">
        <v>719</v>
      </c>
      <c r="C34" s="113" t="str">
        <f>VLOOKUP(B34,'[1]LISTADO ATM'!$A$2:$B$816,2,0)</f>
        <v xml:space="preserve">ATM Ayuntamiento Municipal San Luís </v>
      </c>
      <c r="D34" s="121" t="s">
        <v>2501</v>
      </c>
      <c r="E34" s="122">
        <v>335793078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755</v>
      </c>
      <c r="C35" s="113" t="str">
        <f>VLOOKUP(B35,'[1]LISTADO ATM'!$A$2:$B$816,2,0)</f>
        <v xml:space="preserve">ATM Oficina Galería del Este (Plaza) </v>
      </c>
      <c r="D35" s="121" t="s">
        <v>2501</v>
      </c>
      <c r="E35" s="122">
        <v>335793665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535</v>
      </c>
      <c r="C36" s="113" t="str">
        <f>VLOOKUP(B36,'[1]LISTADO ATM'!$A$2:$B$816,2,0)</f>
        <v xml:space="preserve">ATM Autoservicio Torre III </v>
      </c>
      <c r="D36" s="121" t="s">
        <v>2501</v>
      </c>
      <c r="E36" s="122">
        <v>335793805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911</v>
      </c>
      <c r="C37" s="113" t="str">
        <f>VLOOKUP(B37,'[1]LISTADO ATM'!$A$2:$B$816,2,0)</f>
        <v xml:space="preserve">ATM Oficina Venezuela II </v>
      </c>
      <c r="D37" s="121" t="s">
        <v>2501</v>
      </c>
      <c r="E37" s="122">
        <v>335794483</v>
      </c>
    </row>
    <row r="38" spans="1:5" s="111" customFormat="1" ht="18" x14ac:dyDescent="0.25">
      <c r="A38" s="113" t="str">
        <f>VLOOKUP(B38,'[1]LISTADO ATM'!$A$2:$C$817,3,0)</f>
        <v>NORTE</v>
      </c>
      <c r="B38" s="112">
        <v>752</v>
      </c>
      <c r="C38" s="113" t="str">
        <f>VLOOKUP(B38,'[1]LISTADO ATM'!$A$2:$B$816,2,0)</f>
        <v xml:space="preserve">ATM UNP Las Carolinas (La Vega) </v>
      </c>
      <c r="D38" s="121" t="s">
        <v>2501</v>
      </c>
      <c r="E38" s="122">
        <v>335794485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300</v>
      </c>
      <c r="C39" s="113" t="str">
        <f>VLOOKUP(B39,'[1]LISTADO ATM'!$A$2:$B$816,2,0)</f>
        <v xml:space="preserve">ATM S/M Aprezio Los Guaricanos </v>
      </c>
      <c r="D39" s="121" t="s">
        <v>2501</v>
      </c>
      <c r="E39" s="122">
        <v>335794487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194</v>
      </c>
      <c r="C40" s="113" t="str">
        <f>VLOOKUP(B40,'[1]LISTADO ATM'!$A$2:$B$816,2,0)</f>
        <v xml:space="preserve">ATM UNP Pantoja </v>
      </c>
      <c r="D40" s="121" t="s">
        <v>2501</v>
      </c>
      <c r="E40" s="122">
        <v>335794488</v>
      </c>
    </row>
    <row r="41" spans="1:5" s="111" customFormat="1" ht="18" x14ac:dyDescent="0.25">
      <c r="A41" s="113" t="e">
        <f>VLOOKUP(B41,'[1]LISTADO ATM'!$A$2:$C$817,3,0)</f>
        <v>#N/A</v>
      </c>
      <c r="B41" s="112"/>
      <c r="C41" s="113" t="e">
        <f>VLOOKUP(B41,'[1]LISTADO ATM'!$A$2:$B$816,2,0)</f>
        <v>#N/A</v>
      </c>
      <c r="D41" s="121" t="s">
        <v>2501</v>
      </c>
      <c r="E41" s="122"/>
    </row>
    <row r="42" spans="1:5" s="111" customFormat="1" ht="18.75" thickBot="1" x14ac:dyDescent="0.3">
      <c r="A42" s="89" t="s">
        <v>2428</v>
      </c>
      <c r="B42" s="115">
        <f>COUNT(B34:B41)</f>
        <v>7</v>
      </c>
      <c r="C42" s="109"/>
      <c r="D42" s="117"/>
      <c r="E42" s="118"/>
    </row>
    <row r="43" spans="1:5" ht="15.75" thickBot="1" x14ac:dyDescent="0.3">
      <c r="A43" s="111"/>
      <c r="B43" s="98"/>
      <c r="C43" s="111"/>
      <c r="D43" s="111"/>
      <c r="E43" s="98"/>
    </row>
    <row r="44" spans="1:5" ht="18.75" customHeight="1" thickBot="1" x14ac:dyDescent="0.3">
      <c r="A44" s="154" t="s">
        <v>2429</v>
      </c>
      <c r="B44" s="155"/>
      <c r="C44" s="111"/>
      <c r="D44" s="111"/>
      <c r="E44" s="98"/>
    </row>
    <row r="45" spans="1:5" ht="18.75" thickBot="1" x14ac:dyDescent="0.3">
      <c r="A45" s="152">
        <f>+B30+B42</f>
        <v>21</v>
      </c>
      <c r="B45" s="153"/>
      <c r="C45" s="111"/>
      <c r="D45" s="111"/>
      <c r="E45" s="98"/>
    </row>
    <row r="46" spans="1:5" ht="15.75" thickBot="1" x14ac:dyDescent="0.3">
      <c r="A46" s="111"/>
      <c r="B46" s="98"/>
      <c r="C46" s="111"/>
      <c r="D46" s="111"/>
      <c r="E46" s="98"/>
    </row>
    <row r="47" spans="1:5" ht="18.75" customHeight="1" thickBot="1" x14ac:dyDescent="0.3">
      <c r="A47" s="140" t="s">
        <v>2432</v>
      </c>
      <c r="B47" s="141"/>
      <c r="C47" s="141"/>
      <c r="D47" s="141"/>
      <c r="E47" s="142"/>
    </row>
    <row r="48" spans="1:5" ht="18" x14ac:dyDescent="0.25">
      <c r="A48" s="132" t="s">
        <v>15</v>
      </c>
      <c r="B48" s="132" t="s">
        <v>2426</v>
      </c>
      <c r="C48" s="90" t="s">
        <v>46</v>
      </c>
      <c r="D48" s="156" t="s">
        <v>2433</v>
      </c>
      <c r="E48" s="157"/>
    </row>
    <row r="49" spans="1:6" ht="18" x14ac:dyDescent="0.25">
      <c r="A49" s="112" t="str">
        <f>VLOOKUP(B49,'[1]LISTADO ATM'!$A$2:$C$817,3,0)</f>
        <v>DISTRITO NACIONAL</v>
      </c>
      <c r="B49" s="112">
        <v>743</v>
      </c>
      <c r="C49" s="113" t="str">
        <f>VLOOKUP(B49,'[1]LISTADO ATM'!$A$2:$B$816,2,0)</f>
        <v xml:space="preserve">ATM Oficina Los Frailes </v>
      </c>
      <c r="D49" s="150" t="s">
        <v>2503</v>
      </c>
      <c r="E49" s="151"/>
    </row>
    <row r="50" spans="1:6" ht="18" x14ac:dyDescent="0.25">
      <c r="A50" s="112" t="str">
        <f>VLOOKUP(B50,'[1]LISTADO ATM'!$A$2:$C$817,3,0)</f>
        <v>SUR</v>
      </c>
      <c r="B50" s="112">
        <v>829</v>
      </c>
      <c r="C50" s="113" t="str">
        <f>VLOOKUP(B50,'[1]LISTADO ATM'!$A$2:$B$816,2,0)</f>
        <v xml:space="preserve">ATM UNP Multicentro Sirena Baní </v>
      </c>
      <c r="D50" s="150" t="s">
        <v>2503</v>
      </c>
      <c r="E50" s="151"/>
    </row>
    <row r="51" spans="1:6" ht="18" x14ac:dyDescent="0.25">
      <c r="A51" s="112" t="str">
        <f>VLOOKUP(B51,'[1]LISTADO ATM'!$A$2:$C$817,3,0)</f>
        <v>NORTE</v>
      </c>
      <c r="B51" s="112">
        <v>862</v>
      </c>
      <c r="C51" s="113" t="str">
        <f>VLOOKUP(B51,'[1]LISTADO ATM'!$A$2:$B$816,2,0)</f>
        <v xml:space="preserve">ATM S/M Doble A (Sabaneta) </v>
      </c>
      <c r="D51" s="150" t="s">
        <v>2503</v>
      </c>
      <c r="E51" s="151"/>
    </row>
    <row r="52" spans="1:6" ht="18" x14ac:dyDescent="0.25">
      <c r="A52" s="112" t="str">
        <f>VLOOKUP(B52,'[1]LISTADO ATM'!$A$2:$C$817,3,0)</f>
        <v>NORTE</v>
      </c>
      <c r="B52" s="112">
        <v>304</v>
      </c>
      <c r="C52" s="113" t="str">
        <f>VLOOKUP(B52,'[1]LISTADO ATM'!$A$2:$B$816,2,0)</f>
        <v xml:space="preserve">ATM Multicentro La Sirena Estrella Sadhala </v>
      </c>
      <c r="D52" s="150" t="s">
        <v>2503</v>
      </c>
      <c r="E52" s="151"/>
      <c r="F52" s="133"/>
    </row>
    <row r="53" spans="1:6" ht="18" x14ac:dyDescent="0.25">
      <c r="A53" s="112" t="str">
        <f>VLOOKUP(B53,'[1]LISTADO ATM'!$A$2:$C$817,3,0)</f>
        <v>DISTRITO NACIONAL</v>
      </c>
      <c r="B53" s="112">
        <v>678</v>
      </c>
      <c r="C53" s="113" t="str">
        <f>VLOOKUP(B53,'[1]LISTADO ATM'!$A$2:$B$816,2,0)</f>
        <v>ATM Eco Petroleo San Isidro</v>
      </c>
      <c r="D53" s="150" t="s">
        <v>2503</v>
      </c>
      <c r="E53" s="151"/>
    </row>
    <row r="54" spans="1:6" ht="18" x14ac:dyDescent="0.25">
      <c r="A54" s="112" t="str">
        <f>VLOOKUP(B54,'[1]LISTADO ATM'!$A$2:$C$817,3,0)</f>
        <v>NORTE</v>
      </c>
      <c r="B54" s="112">
        <v>732</v>
      </c>
      <c r="C54" s="113" t="str">
        <f>VLOOKUP(B54,'[1]LISTADO ATM'!$A$2:$B$816,2,0)</f>
        <v xml:space="preserve">ATM Molino del Valle (Santiago) </v>
      </c>
      <c r="D54" s="150" t="s">
        <v>2503</v>
      </c>
      <c r="E54" s="151"/>
    </row>
    <row r="55" spans="1:6" s="111" customFormat="1" ht="18" x14ac:dyDescent="0.25">
      <c r="A55" s="112" t="e">
        <f>VLOOKUP(B55,'[1]LISTADO ATM'!$A$2:$C$817,3,0)</f>
        <v>#N/A</v>
      </c>
      <c r="B55" s="112"/>
      <c r="C55" s="113" t="e">
        <f>VLOOKUP(B55,'[1]LISTADO ATM'!$A$2:$B$816,2,0)</f>
        <v>#N/A</v>
      </c>
      <c r="D55" s="150"/>
      <c r="E55" s="151"/>
    </row>
    <row r="56" spans="1:6" ht="18.75" thickBot="1" x14ac:dyDescent="0.3">
      <c r="A56" s="89" t="s">
        <v>2428</v>
      </c>
      <c r="B56" s="115">
        <f>COUNT(B49:B55)</f>
        <v>6</v>
      </c>
      <c r="C56" s="109"/>
      <c r="D56" s="137"/>
      <c r="E56" s="139"/>
    </row>
  </sheetData>
  <mergeCells count="19">
    <mergeCell ref="A45:B45"/>
    <mergeCell ref="A44:B44"/>
    <mergeCell ref="A32:E32"/>
    <mergeCell ref="D50:E50"/>
    <mergeCell ref="D51:E51"/>
    <mergeCell ref="A47:E47"/>
    <mergeCell ref="D48:E48"/>
    <mergeCell ref="D49:E49"/>
    <mergeCell ref="D56:E56"/>
    <mergeCell ref="D55:E55"/>
    <mergeCell ref="D52:E52"/>
    <mergeCell ref="D53:E53"/>
    <mergeCell ref="D54:E54"/>
    <mergeCell ref="C11:E11"/>
    <mergeCell ref="A13:E13"/>
    <mergeCell ref="A1:E1"/>
    <mergeCell ref="A8:E8"/>
    <mergeCell ref="A2:E2"/>
    <mergeCell ref="A3:E3"/>
  </mergeCells>
  <phoneticPr fontId="47" type="noConversion"/>
  <conditionalFormatting sqref="B57:B1048576">
    <cfRule type="duplicateValues" dxfId="102" priority="136"/>
  </conditionalFormatting>
  <conditionalFormatting sqref="E57:E1048576">
    <cfRule type="duplicateValues" dxfId="101" priority="135"/>
  </conditionalFormatting>
  <conditionalFormatting sqref="B56 B49:B54 B1:B3 B8 B34:B35 B11:B32 B41:B47">
    <cfRule type="duplicateValues" dxfId="100" priority="89"/>
    <cfRule type="duplicateValues" dxfId="99" priority="104"/>
    <cfRule type="duplicateValues" dxfId="98" priority="105"/>
  </conditionalFormatting>
  <conditionalFormatting sqref="E56 E1:E8 E34:E35 E41:E48 E11:E32">
    <cfRule type="duplicateValues" dxfId="97" priority="103"/>
  </conditionalFormatting>
  <conditionalFormatting sqref="E49">
    <cfRule type="duplicateValues" dxfId="96" priority="102"/>
  </conditionalFormatting>
  <conditionalFormatting sqref="E50">
    <cfRule type="duplicateValues" dxfId="95" priority="100"/>
  </conditionalFormatting>
  <conditionalFormatting sqref="E51">
    <cfRule type="duplicateValues" dxfId="94" priority="98"/>
  </conditionalFormatting>
  <conditionalFormatting sqref="E52">
    <cfRule type="duplicateValues" dxfId="93" priority="95"/>
  </conditionalFormatting>
  <conditionalFormatting sqref="E53">
    <cfRule type="duplicateValues" dxfId="92" priority="94"/>
  </conditionalFormatting>
  <conditionalFormatting sqref="E54">
    <cfRule type="duplicateValues" dxfId="91" priority="93"/>
  </conditionalFormatting>
  <conditionalFormatting sqref="B55">
    <cfRule type="duplicateValues" dxfId="90" priority="28"/>
    <cfRule type="duplicateValues" dxfId="89" priority="30"/>
    <cfRule type="duplicateValues" dxfId="88" priority="31"/>
  </conditionalFormatting>
  <conditionalFormatting sqref="E55">
    <cfRule type="duplicateValues" dxfId="87" priority="29"/>
  </conditionalFormatting>
  <conditionalFormatting sqref="B10">
    <cfRule type="duplicateValues" dxfId="86" priority="19"/>
    <cfRule type="duplicateValues" dxfId="85" priority="20"/>
    <cfRule type="duplicateValues" dxfId="84" priority="21"/>
  </conditionalFormatting>
  <conditionalFormatting sqref="E10">
    <cfRule type="duplicateValues" dxfId="83" priority="18"/>
  </conditionalFormatting>
  <conditionalFormatting sqref="B5:B6">
    <cfRule type="duplicateValues" dxfId="82" priority="3"/>
  </conditionalFormatting>
  <conditionalFormatting sqref="B5:B6">
    <cfRule type="duplicateValues" dxfId="81" priority="4"/>
    <cfRule type="duplicateValues" dxfId="80" priority="5"/>
    <cfRule type="duplicateValues" dxfId="79" priority="6"/>
  </conditionalFormatting>
  <conditionalFormatting sqref="B5:B6">
    <cfRule type="duplicateValues" dxfId="78" priority="7"/>
    <cfRule type="duplicateValues" dxfId="77" priority="8"/>
  </conditionalFormatting>
  <conditionalFormatting sqref="B5:B6">
    <cfRule type="duplicateValues" dxfId="76" priority="9"/>
    <cfRule type="duplicateValues" dxfId="75" priority="10"/>
  </conditionalFormatting>
  <conditionalFormatting sqref="B5:B6">
    <cfRule type="duplicateValues" dxfId="74" priority="11"/>
    <cfRule type="duplicateValues" dxfId="73" priority="12"/>
    <cfRule type="duplicateValues" dxfId="72" priority="13"/>
  </conditionalFormatting>
  <conditionalFormatting sqref="B1:B1048576">
    <cfRule type="duplicateValues" dxfId="71" priority="2"/>
  </conditionalFormatting>
  <conditionalFormatting sqref="E1:E1048576">
    <cfRule type="duplicateValues" dxfId="70" priority="1"/>
  </conditionalFormatting>
  <conditionalFormatting sqref="B36:B40">
    <cfRule type="duplicateValues" dxfId="69" priority="376534"/>
    <cfRule type="duplicateValues" dxfId="68" priority="376535"/>
    <cfRule type="duplicateValues" dxfId="67" priority="376536"/>
  </conditionalFormatting>
  <conditionalFormatting sqref="E36:E40">
    <cfRule type="duplicateValues" dxfId="66" priority="3765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2021-02-17T12:02:15Z</dcterms:modified>
</cp:coreProperties>
</file>