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460-dfssp1\DCSTI\Gerencia Monitoreo TI\2021\Reportes Seguimiento Cajeros Automaticos\Febrero\18\"/>
    </mc:Choice>
  </mc:AlternateContent>
  <bookViews>
    <workbookView xWindow="0" yWindow="0" windowWidth="16155" windowHeight="730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1" l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4" i="1"/>
  <c r="A93" i="1"/>
  <c r="A92" i="1"/>
  <c r="A91" i="1"/>
  <c r="A90" i="1"/>
  <c r="A89" i="1"/>
  <c r="A56" i="16"/>
  <c r="C56" i="16"/>
  <c r="A57" i="16"/>
  <c r="C57" i="16"/>
  <c r="A58" i="16"/>
  <c r="C58" i="16"/>
  <c r="A59" i="16"/>
  <c r="C59" i="16"/>
  <c r="B30" i="16"/>
  <c r="A26" i="16"/>
  <c r="C26" i="16"/>
  <c r="A27" i="16"/>
  <c r="C27" i="16"/>
  <c r="A28" i="16"/>
  <c r="C28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88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0" i="1"/>
  <c r="A69" i="1"/>
  <c r="A68" i="1"/>
  <c r="A67" i="1"/>
  <c r="A60" i="16"/>
  <c r="C60" i="16"/>
  <c r="A61" i="16"/>
  <c r="C61" i="16"/>
  <c r="A62" i="16"/>
  <c r="C62" i="16"/>
  <c r="A55" i="16"/>
  <c r="C55" i="16"/>
  <c r="C46" i="16"/>
  <c r="A46" i="16"/>
  <c r="C45" i="16"/>
  <c r="A45" i="16"/>
  <c r="A36" i="16" l="1"/>
  <c r="C36" i="16"/>
  <c r="A37" i="16"/>
  <c r="C37" i="16"/>
  <c r="A38" i="16"/>
  <c r="C38" i="16"/>
  <c r="A39" i="16"/>
  <c r="C39" i="16"/>
  <c r="B63" i="16" l="1"/>
  <c r="B40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9" i="16"/>
  <c r="C29" i="16"/>
  <c r="B48" i="16"/>
  <c r="C47" i="16"/>
  <c r="A47" i="16"/>
  <c r="C44" i="16"/>
  <c r="A44" i="16"/>
  <c r="C35" i="16"/>
  <c r="A35" i="16"/>
  <c r="C34" i="16"/>
  <c r="A34" i="16"/>
  <c r="C11" i="16"/>
  <c r="A11" i="16"/>
  <c r="A51" i="16" l="1"/>
  <c r="F72" i="1"/>
  <c r="G72" i="1"/>
  <c r="H72" i="1"/>
  <c r="I72" i="1"/>
  <c r="J72" i="1"/>
  <c r="K72" i="1"/>
  <c r="F71" i="1"/>
  <c r="G71" i="1"/>
  <c r="H71" i="1"/>
  <c r="I71" i="1"/>
  <c r="J71" i="1"/>
  <c r="K71" i="1"/>
  <c r="A72" i="1"/>
  <c r="A71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6" i="1"/>
  <c r="A65" i="1"/>
  <c r="A64" i="1"/>
  <c r="A63" i="1"/>
  <c r="A62" i="1" l="1"/>
  <c r="A61" i="1"/>
  <c r="A60" i="1"/>
  <c r="A59" i="1"/>
  <c r="A58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 l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7" i="1"/>
  <c r="A56" i="1"/>
  <c r="A55" i="1"/>
  <c r="A54" i="1"/>
  <c r="A53" i="1"/>
  <c r="F52" i="1" l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 l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K27" i="1"/>
  <c r="J27" i="1"/>
  <c r="I27" i="1"/>
  <c r="H27" i="1"/>
  <c r="G27" i="1"/>
  <c r="F27" i="1"/>
  <c r="A27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7" i="1" l="1"/>
  <c r="A16" i="1"/>
  <c r="A15" i="1"/>
  <c r="A14" i="1"/>
  <c r="A13" i="1"/>
  <c r="A12" i="1"/>
  <c r="A11" i="1"/>
  <c r="A10" i="1"/>
  <c r="A9" i="1" l="1"/>
  <c r="A8" i="1"/>
  <c r="A7" i="1" l="1"/>
  <c r="A5" i="1"/>
  <c r="A6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<sst xmlns="http://schemas.openxmlformats.org/spreadsheetml/2006/main" count="13325" uniqueCount="2604">
  <si>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</si>
  <si>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</si>
  <si>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</si>
  <si>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</si>
  <si>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</si>
  <si>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</si>
  <si>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</si>
  <si>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</si>
  <si>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</si>
  <si>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</si>
  <si>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</si>
  <si>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</si>
  <si>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</si>
  <si>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</si>
  <si>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</si>
  <si>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</si>
  <si>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</si>
  <si>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</si>
  <si>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</si>
  <si>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</si>
  <si>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</si>
  <si>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</si>
  <si>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</si>
  <si>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</si>
  <si>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</si>
  <si>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</si>
  <si>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</si>
  <si>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</si>
  <si>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</si>
  <si>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</si>
  <si>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</si>
  <si>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</si>
  <si>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</si>
  <si>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</si>
  <si>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</si>
  <si>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</si>
  <si>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</si>
  <si>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</si>
  <si>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</si>
  <si>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</si>
  <si>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</si>
  <si>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</si>
  <si>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</si>
  <si>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</si>
  <si>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</si>
  <si>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</si>
  <si>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</si>
  <si>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</si>
  <si>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</si>
  <si>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</si>
  <si>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</si>
  <si>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</si>
  <si>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</si>
  <si>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</si>
  <si>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</si>
  <si>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</si>
  <si>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</si>
  <si>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</si>
  <si>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</si>
  <si>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</si>
  <si>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</si>
  <si>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</si>
  <si>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</si>
  <si>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</si>
  <si>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</si>
  <si>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</si>
  <si>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</si>
  <si>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</si>
  <si>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</si>
  <si>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</si>
  <si>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</si>
  <si>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</si>
  <si>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</si>
  <si>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</si>
  <si>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</si>
  <si>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</si>
  <si>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</si>
  <si>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</si>
  <si>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</si>
  <si>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</si>
  <si>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</si>
  <si>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</si>
  <si>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</si>
  <si>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</si>
  <si>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</si>
  <si>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</si>
  <si>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</si>
  <si>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</si>
  <si>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</si>
  <si>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</si>
  <si>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</si>
  <si>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</si>
  <si>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</si>
  <si>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</si>
  <si>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</si>
  <si>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</si>
  <si>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</si>
  <si>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</si>
  <si>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</si>
  <si>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</si>
  <si>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</si>
  <si>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</si>
  <si>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</si>
  <si>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</si>
  <si>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</si>
  <si>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</si>
  <si>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</si>
  <si>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</si>
  <si>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</si>
  <si>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</si>
  <si>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</si>
  <si>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</si>
  <si>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</si>
  <si>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</si>
  <si>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</si>
  <si>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</si>
  <si>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</si>
  <si>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</si>
  <si>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</si>
  <si>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</si>
  <si>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</si>
  <si>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</si>
  <si>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</si>
  <si>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</si>
  <si>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</si>
  <si>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</si>
  <si>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</si>
  <si>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</si>
  <si>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</si>
  <si>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</si>
  <si>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</si>
  <si>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</si>
  <si>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</si>
  <si>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</si>
  <si>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</si>
  <si>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</si>
  <si>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</si>
  <si>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</si>
  <si>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</si>
  <si>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</si>
  <si>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</si>
  <si>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</si>
  <si>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</si>
  <si>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</si>
  <si>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</si>
  <si>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</si>
  <si>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</si>
  <si>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</si>
  <si>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</si>
  <si>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</si>
  <si>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</si>
  <si>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</si>
  <si>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</si>
  <si>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</si>
  <si>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</si>
  <si>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</si>
  <si>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</si>
  <si>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</si>
  <si>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</si>
  <si>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</si>
  <si>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</si>
  <si>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</si>
  <si>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</si>
  <si>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</si>
  <si>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</si>
  <si>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</si>
  <si>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</si>
  <si>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</si>
  <si>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</si>
  <si>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</si>
  <si>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</si>
  <si>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</si>
  <si>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</si>
  <si>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</si>
  <si>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</si>
  <si>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</si>
  <si>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</si>
  <si>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</si>
  <si>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</si>
  <si>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</si>
  <si>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</si>
  <si>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</si>
  <si>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</si>
  <si>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</si>
  <si>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</si>
  <si>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</si>
  <si>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</si>
  <si>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</si>
  <si>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</si>
  <si>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</si>
  <si>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</si>
  <si>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</si>
  <si>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</si>
  <si>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</si>
  <si>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</si>
  <si>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</si>
  <si>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</si>
  <si>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</si>
  <si>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</si>
  <si>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</si>
  <si>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</si>
  <si>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</si>
  <si>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</si>
  <si>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</si>
  <si>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</si>
  <si>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</si>
  <si>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</si>
  <si>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</si>
  <si>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</si>
  <si>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</si>
  <si>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</si>
  <si>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</si>
  <si>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</si>
  <si>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</si>
  <si>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</si>
  <si>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</si>
  <si>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</si>
  <si>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</si>
  <si>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</si>
  <si>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</si>
  <si>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</si>
  <si>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</si>
  <si>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</si>
  <si>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</si>
  <si>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</si>
  <si>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</si>
  <si>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</si>
  <si>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</si>
  <si>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</si>
  <si>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</si>
  <si>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</si>
  <si>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</si>
  <si>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</si>
  <si>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</si>
  <si>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</si>
  <si>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</si>
  <si>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</si>
  <si>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</si>
  <si>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</si>
  <si>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</si>
  <si>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</si>
  <si>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</si>
  <si>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</si>
  <si>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</si>
  <si>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</si>
  <si>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</si>
  <si>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</si>
  <si>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</si>
  <si>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</si>
  <si>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</si>
  <si>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</si>
  <si>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</si>
  <si>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</si>
  <si>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</si>
  <si>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</si>
  <si>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</si>
  <si>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</si>
  <si>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</si>
  <si>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</si>
  <si>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</si>
  <si>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</si>
  <si>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</si>
  <si>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</si>
  <si>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</si>
  <si>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</si>
  <si>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</si>
  <si>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</si>
  <si>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</si>
  <si>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</si>
  <si>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</si>
  <si>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</si>
  <si>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</si>
  <si>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</si>
  <si>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</si>
  <si>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</si>
  <si>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</si>
  <si>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</si>
  <si>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</si>
  <si>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</si>
  <si>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</si>
  <si>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</si>
  <si>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</si>
  <si>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</si>
  <si>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</si>
  <si>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</si>
  <si>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</si>
  <si>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</si>
  <si>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</si>
  <si>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</si>
  <si>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</si>
  <si>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</si>
  <si>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</si>
  <si>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</si>
  <si>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</si>
  <si>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</si>
  <si>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</si>
  <si>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</si>
  <si>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</si>
  <si>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</si>
  <si>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</si>
  <si>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</si>
  <si>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</si>
  <si>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</si>
  <si>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</si>
  <si>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</si>
  <si>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</si>
  <si>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</si>
  <si>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</si>
  <si>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</si>
  <si>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</si>
  <si>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</si>
  <si>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</si>
  <si>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</si>
  <si>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</si>
  <si>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</si>
  <si>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</si>
  <si>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</si>
  <si>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</si>
  <si>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</si>
  <si>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</si>
  <si>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</si>
  <si>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</si>
  <si>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</si>
  <si>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</si>
  <si>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</si>
  <si>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</si>
  <si>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</si>
  <si>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</si>
  <si>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</si>
  <si>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</si>
  <si>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</si>
  <si>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</si>
  <si>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</si>
  <si>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</si>
  <si>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</si>
  <si>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</si>
  <si>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</si>
  <si>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</si>
  <si>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</si>
  <si>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</si>
  <si>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</si>
  <si>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</si>
  <si>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</si>
  <si>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</si>
  <si>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</si>
  <si>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</si>
  <si>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</si>
  <si>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</si>
  <si>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</si>
  <si>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</si>
  <si>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</si>
  <si>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</si>
  <si>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</si>
  <si>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</si>
  <si>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</si>
  <si>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</si>
  <si>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</si>
  <si>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</si>
  <si>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</si>
  <si>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</si>
  <si>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</si>
  <si>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</si>
  <si>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</si>
  <si>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</si>
  <si>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</si>
  <si>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</si>
  <si>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</si>
  <si>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</si>
  <si>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</si>
  <si>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</si>
  <si>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</si>
  <si>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</si>
  <si>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</si>
  <si>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</si>
  <si>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</si>
  <si>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</si>
  <si>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</si>
  <si>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</si>
  <si>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</si>
  <si>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</si>
  <si>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</si>
  <si>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</si>
  <si>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</si>
  <si>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</si>
  <si>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</si>
  <si>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</si>
  <si>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</si>
  <si>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</si>
  <si>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</si>
  <si>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</si>
  <si>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</si>
  <si>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</si>
  <si>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</si>
  <si>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</si>
  <si>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</si>
  <si>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</si>
  <si>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</si>
  <si>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</si>
  <si>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</si>
  <si>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</si>
  <si>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</si>
  <si>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</si>
  <si>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</si>
  <si>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</si>
  <si>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</si>
  <si>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</si>
  <si>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</si>
  <si>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</si>
  <si>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</si>
  <si>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</si>
  <si>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</si>
  <si>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</si>
  <si>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</si>
  <si>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</si>
  <si>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</si>
  <si>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</si>
  <si>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</si>
  <si>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</si>
  <si>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</si>
  <si>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</si>
  <si>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</si>
  <si>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</si>
  <si>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</si>
  <si>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</si>
  <si>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</si>
  <si>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</si>
  <si>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</si>
  <si>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</si>
  <si>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</si>
  <si>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</si>
  <si>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</si>
  <si>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</si>
  <si>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</si>
  <si>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</si>
  <si>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</si>
  <si>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</si>
  <si>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</si>
  <si>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</si>
  <si>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</si>
  <si>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</si>
  <si>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</si>
  <si>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</si>
  <si>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</si>
  <si>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</si>
  <si>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</si>
  <si>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</si>
  <si>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</si>
  <si>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</si>
  <si>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</si>
  <si>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</si>
  <si>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</si>
  <si>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</si>
  <si>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</si>
  <si>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</si>
  <si>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</si>
  <si>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</si>
  <si>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</si>
  <si>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</si>
  <si>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</si>
  <si>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</si>
  <si>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</si>
  <si>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</si>
  <si>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</si>
  <si>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</si>
  <si>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</si>
  <si>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</si>
  <si>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</si>
  <si>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</si>
  <si>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</si>
  <si>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</si>
  <si>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</si>
  <si>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</si>
  <si>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</si>
  <si>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</si>
  <si>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</si>
  <si>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</si>
  <si>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</si>
  <si>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</si>
  <si>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</si>
  <si>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</si>
  <si>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</si>
  <si>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</si>
  <si>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</si>
  <si>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</si>
  <si>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</si>
  <si>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</si>
  <si>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</si>
  <si>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</si>
  <si>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</si>
  <si>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</si>
  <si>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</si>
  <si>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</si>
  <si>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</si>
  <si>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</si>
  <si>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</si>
  <si>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</si>
  <si>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</si>
  <si>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</si>
  <si>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</si>
  <si>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</si>
  <si>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</si>
  <si>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</si>
  <si>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</si>
  <si>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</si>
  <si>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</si>
  <si>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</si>
  <si>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</si>
  <si>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</si>
  <si>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</si>
  <si>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</si>
  <si>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</si>
  <si>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</si>
  <si>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</si>
  <si>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</si>
  <si>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</si>
  <si>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</si>
  <si>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</si>
  <si>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</si>
  <si>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</si>
  <si>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</si>
  <si>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</si>
  <si>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</si>
  <si>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</si>
  <si>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</si>
  <si>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</si>
  <si>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</si>
  <si>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</si>
  <si>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</si>
  <si>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</si>
  <si>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</si>
  <si>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</si>
  <si>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</si>
  <si>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</si>
  <si>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</si>
  <si>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</si>
  <si>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</si>
  <si>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</si>
  <si>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</si>
  <si>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</si>
  <si>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</si>
  <si>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</si>
  <si>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</si>
  <si>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</si>
  <si>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</si>
  <si>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</si>
  <si>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</si>
  <si>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</si>
  <si>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</si>
  <si>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</si>
  <si>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</si>
  <si>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</si>
  <si>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</si>
  <si>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</si>
  <si>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</si>
  <si>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</si>
  <si>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</si>
  <si>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</si>
  <si>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</si>
  <si>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</si>
  <si>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</si>
  <si>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</si>
  <si>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</si>
  <si>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</si>
  <si>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</si>
  <si>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</si>
  <si>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</si>
  <si>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</si>
  <si>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</si>
  <si>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</si>
  <si>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</si>
  <si>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</si>
  <si>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</si>
  <si>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</si>
  <si>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</si>
  <si>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</si>
  <si>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</si>
  <si>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</si>
  <si>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</si>
  <si>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</si>
  <si>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</si>
  <si>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</si>
  <si>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</si>
  <si>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</si>
  <si>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</si>
  <si>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</si>
  <si>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</si>
  <si>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</si>
  <si>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</si>
  <si>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</si>
  <si>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</si>
  <si>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</si>
  <si>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</si>
  <si>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</si>
  <si>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</si>
  <si>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</si>
  <si>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</si>
  <si>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</si>
  <si>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</si>
  <si>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</si>
  <si>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</si>
  <si>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</si>
  <si>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</si>
  <si>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</si>
  <si>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</si>
  <si>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</si>
  <si>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</si>
  <si>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</si>
  <si>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</si>
  <si>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</si>
  <si>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</si>
  <si>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</si>
  <si>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</si>
  <si>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</si>
  <si>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</si>
  <si>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</si>
  <si>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</si>
  <si>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</si>
  <si>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</si>
  <si>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</si>
  <si>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</si>
  <si>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</si>
  <si>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</si>
  <si>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</si>
  <si>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</si>
  <si>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</si>
  <si>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</si>
  <si>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</si>
  <si>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</si>
  <si>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</si>
  <si>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</si>
  <si>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</si>
  <si>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</si>
  <si>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</si>
  <si>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</si>
  <si>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</si>
  <si>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</si>
  <si>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</si>
  <si>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</si>
  <si>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</si>
  <si>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</si>
  <si>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</si>
  <si>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</si>
  <si>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</si>
  <si>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</si>
  <si>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</si>
  <si>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</si>
  <si>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</si>
  <si>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</si>
  <si>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</si>
  <si>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</si>
  <si>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</si>
  <si>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</si>
  <si>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</si>
  <si>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</si>
  <si>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</si>
  <si>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</si>
  <si>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</si>
  <si>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</si>
  <si>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</si>
  <si>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</si>
  <si>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</si>
  <si>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</si>
  <si>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</si>
  <si>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</si>
  <si>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</si>
  <si>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</si>
  <si>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</si>
  <si>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</si>
  <si>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</si>
  <si>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</si>
  <si>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</si>
  <si>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</si>
  <si>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</si>
  <si>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</si>
  <si>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</si>
  <si>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</si>
  <si>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</si>
  <si>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</si>
  <si>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</si>
  <si>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</si>
  <si>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</si>
  <si>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</si>
  <si>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</si>
  <si>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</si>
  <si>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</si>
  <si>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</si>
  <si>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</si>
  <si>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</si>
  <si>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</si>
  <si>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</si>
  <si>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</si>
  <si>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</si>
  <si>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</si>
  <si>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</si>
  <si>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</si>
  <si>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</si>
  <si>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</si>
  <si>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</si>
  <si>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</si>
  <si>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</si>
  <si>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</si>
  <si>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</si>
  <si>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</si>
  <si>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</si>
  <si>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</si>
  <si>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</si>
  <si>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</si>
  <si>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</si>
  <si>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</si>
  <si>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</si>
  <si>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</si>
  <si>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</si>
  <si>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</si>
  <si>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</si>
  <si>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</si>
  <si>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</si>
  <si>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</si>
  <si>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</si>
  <si>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</si>
  <si>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</si>
  <si>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</si>
  <si>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</si>
  <si>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</si>
  <si>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</si>
  <si>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</si>
  <si>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</si>
  <si>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</si>
  <si>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</si>
  <si>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</si>
  <si>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</si>
  <si>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</si>
  <si>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</si>
  <si>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</si>
  <si>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</si>
  <si>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</si>
  <si>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</si>
  <si>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</si>
  <si>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</si>
  <si>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</si>
  <si>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</si>
  <si>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</si>
  <si>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</si>
  <si>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</si>
  <si>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</si>
  <si>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</si>
  <si>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</si>
  <si>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</si>
  <si>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</si>
  <si>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</si>
  <si>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</si>
  <si>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</si>
  <si>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</si>
  <si>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</si>
  <si>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</si>
  <si>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</si>
  <si>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</si>
  <si>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</si>
  <si>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</si>
  <si>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</si>
  <si>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</si>
  <si>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</si>
  <si>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</si>
  <si>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</si>
  <si>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</si>
  <si>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</si>
  <si>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</si>
  <si>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</si>
  <si>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</si>
  <si>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</si>
  <si>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</si>
  <si>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</si>
  <si>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</si>
  <si>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</si>
  <si>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</si>
  <si>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</si>
  <si>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</si>
  <si>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</si>
  <si>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</si>
  <si>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</si>
  <si>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</si>
  <si>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</si>
  <si>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</si>
  <si>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</si>
  <si>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</si>
  <si>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</si>
  <si>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</si>
  <si>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</si>
  <si>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</si>
  <si>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</si>
  <si>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</si>
  <si>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</si>
  <si>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</si>
  <si>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</si>
  <si>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</si>
  <si>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</si>
  <si>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</si>
  <si>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</si>
  <si>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</si>
  <si>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</si>
  <si>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</si>
  <si>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</si>
  <si>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</si>
  <si>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</si>
  <si>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</si>
  <si>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</si>
  <si>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</si>
  <si>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</si>
  <si>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</si>
  <si>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</si>
  <si>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</si>
  <si>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</si>
  <si>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</si>
  <si>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</si>
  <si>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</si>
  <si>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</si>
  <si>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</si>
  <si>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</si>
  <si>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</si>
  <si>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</si>
  <si>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</si>
  <si>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</si>
  <si>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</si>
  <si>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</si>
  <si>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</si>
  <si>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</si>
  <si>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</si>
  <si>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</si>
  <si>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</si>
  <si>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</si>
  <si>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</si>
  <si>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</si>
  <si>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</si>
  <si>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</si>
  <si>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</si>
  <si>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</si>
  <si>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</si>
  <si>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</si>
  <si>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</si>
  <si>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</si>
  <si>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</si>
  <si>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</si>
  <si>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</si>
  <si>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</si>
  <si>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</si>
  <si>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</si>
  <si>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</si>
  <si>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</si>
  <si>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</si>
  <si>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</si>
  <si>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</si>
  <si>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</si>
  <si>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</si>
  <si>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</si>
  <si>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</si>
  <si>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</si>
  <si>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</si>
  <si>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</si>
  <si>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</si>
  <si>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</si>
  <si>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</si>
  <si>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</si>
  <si>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</si>
  <si>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</si>
  <si>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</si>
  <si>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</si>
  <si>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</si>
  <si>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</si>
  <si>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</si>
  <si>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</si>
  <si>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</si>
  <si>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</si>
  <si>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</si>
  <si>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</si>
  <si>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</si>
  <si>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</si>
  <si>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</si>
  <si>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</si>
  <si>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</si>
  <si>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</si>
  <si>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</si>
  <si>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</si>
  <si>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</si>
  <si>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</si>
  <si>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</si>
  <si>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</si>
  <si>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</si>
  <si>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</si>
  <si>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</si>
  <si>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</si>
  <si>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</si>
  <si>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</si>
  <si>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</si>
  <si>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</si>
  <si>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</si>
  <si>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</si>
  <si>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</si>
  <si>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</si>
  <si>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</si>
  <si>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</si>
  <si>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</si>
  <si>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</si>
  <si>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</si>
  <si>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</si>
  <si>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</si>
  <si>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</si>
  <si>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</si>
  <si>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</si>
  <si>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</si>
  <si>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</si>
  <si>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</si>
  <si>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</si>
  <si>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</si>
  <si>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</si>
  <si>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</si>
  <si>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</si>
  <si>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</si>
  <si>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</si>
  <si>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</si>
  <si>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</si>
  <si>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</si>
  <si>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</si>
  <si>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</si>
  <si>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</si>
  <si>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</si>
  <si>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</si>
  <si>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</si>
  <si>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</si>
  <si>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</si>
  <si>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</si>
  <si>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</si>
  <si>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</si>
  <si>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</si>
  <si>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</si>
  <si>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</si>
  <si>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</si>
  <si>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</si>
  <si>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</si>
  <si>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</si>
  <si>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</si>
  <si>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</si>
  <si>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</si>
  <si>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</si>
  <si>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</si>
  <si>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</si>
  <si>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</si>
  <si>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</si>
  <si>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</si>
  <si>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</si>
  <si>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</si>
  <si>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</si>
  <si>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</si>
  <si>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</si>
  <si>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</si>
  <si>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</si>
  <si>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</si>
  <si>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</si>
  <si>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</si>
  <si>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</si>
  <si>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</si>
  <si>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</si>
  <si>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</si>
  <si>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</si>
  <si>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</si>
  <si>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</si>
  <si>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</si>
  <si>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</si>
  <si>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</si>
  <si>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</si>
  <si>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</si>
  <si>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</si>
  <si>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</si>
  <si>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</si>
  <si>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</si>
  <si>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</si>
  <si>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</si>
  <si>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</si>
  <si>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</si>
  <si>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</si>
  <si>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</si>
  <si>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</si>
  <si>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</si>
  <si>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</si>
  <si>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</si>
  <si>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</si>
  <si>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</si>
  <si>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</si>
  <si>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</si>
  <si>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</si>
  <si>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</si>
  <si>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</si>
  <si>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</si>
  <si>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</si>
  <si>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</si>
  <si>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</si>
  <si>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</si>
  <si>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</si>
  <si>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</si>
  <si>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</si>
  <si>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</si>
  <si>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</si>
  <si>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</si>
  <si>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</si>
  <si>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</si>
  <si>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</si>
  <si>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</si>
  <si>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</si>
  <si>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</si>
  <si>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</si>
  <si>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</si>
  <si>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</si>
  <si>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</si>
  <si>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</si>
  <si>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</si>
  <si>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</si>
  <si>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</si>
  <si>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</si>
  <si>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</si>
  <si>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</si>
  <si>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</si>
  <si>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</si>
  <si>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</si>
  <si>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</si>
  <si>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</si>
  <si>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</si>
  <si>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</si>
  <si>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</si>
  <si>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</si>
  <si>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</si>
  <si>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</si>
  <si>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</si>
  <si>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</si>
  <si>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</si>
  <si>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</si>
  <si>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</si>
  <si>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</si>
  <si>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</si>
  <si>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</si>
  <si>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</si>
  <si>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</si>
  <si>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</si>
  <si>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</si>
  <si>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</si>
  <si>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</si>
  <si>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</si>
  <si>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</si>
  <si>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</si>
  <si>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</si>
  <si>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</si>
  <si>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</si>
  <si>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</si>
  <si>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</si>
  <si>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</si>
  <si>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</si>
  <si>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</si>
  <si>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</si>
  <si>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</si>
  <si>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</si>
  <si>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</si>
  <si>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</si>
  <si>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</si>
  <si>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</si>
  <si>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</si>
  <si>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</si>
  <si>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</si>
  <si>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</si>
  <si>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</si>
  <si>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</si>
  <si>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</si>
  <si>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</si>
  <si>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</si>
  <si>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</si>
  <si>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</si>
  <si>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</si>
  <si>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</si>
  <si>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</si>
  <si>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</si>
  <si>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</si>
  <si>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</si>
  <si>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</si>
  <si>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</si>
  <si>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</si>
  <si>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</si>
  <si>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</si>
  <si>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</si>
  <si>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</si>
  <si>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</si>
  <si>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</si>
  <si>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</si>
  <si>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</si>
  <si>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</si>
  <si>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</si>
  <si>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</si>
  <si>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</si>
  <si>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</si>
  <si>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</si>
  <si>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</si>
  <si>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</si>
  <si>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</si>
  <si>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</si>
  <si>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</si>
  <si>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</si>
  <si>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</si>
  <si>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</si>
  <si>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</si>
  <si>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</si>
  <si>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</si>
  <si>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</si>
  <si>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</si>
  <si>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</si>
  <si>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</si>
  <si>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</si>
  <si>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</si>
  <si>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</si>
  <si>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</si>
  <si>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</si>
  <si>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</si>
  <si>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</si>
  <si>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</si>
  <si>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</si>
  <si>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</si>
  <si>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</si>
  <si>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</si>
  <si>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</si>
  <si>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</si>
  <si>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</si>
  <si>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</si>
  <si>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</si>
  <si>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</si>
  <si>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</si>
  <si>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</si>
  <si>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</si>
  <si>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</si>
  <si>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</si>
  <si>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</si>
  <si>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</si>
  <si>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</si>
  <si>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</si>
  <si>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</si>
  <si>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</si>
  <si>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</si>
  <si>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</si>
  <si>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</si>
  <si>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</si>
  <si>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</si>
  <si>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</si>
  <si>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</si>
  <si>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</si>
  <si>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</si>
  <si>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</si>
  <si>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</si>
  <si>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</si>
  <si>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</si>
  <si>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</si>
  <si>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</si>
  <si>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</si>
  <si>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</si>
  <si>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</si>
  <si>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</si>
  <si>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</si>
  <si>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</si>
  <si>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</si>
  <si>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</si>
  <si>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</si>
  <si>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</si>
  <si>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</si>
  <si>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</si>
  <si>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</si>
  <si>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</si>
  <si>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</si>
  <si>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</si>
  <si>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</si>
  <si>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</si>
  <si>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</si>
  <si>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</si>
  <si>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</si>
  <si>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</si>
  <si>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</si>
  <si>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</si>
  <si>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</si>
  <si>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</si>
  <si>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</si>
  <si>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</si>
  <si>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</si>
  <si>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</si>
  <si>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</si>
  <si>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</si>
  <si>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</si>
  <si>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</si>
  <si>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</si>
  <si>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</si>
  <si>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</si>
  <si>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</si>
  <si>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</si>
  <si>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</si>
  <si>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</si>
  <si>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</si>
  <si>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</si>
  <si>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</si>
  <si>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</si>
  <si>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</si>
  <si>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</si>
  <si>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</si>
  <si>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</si>
  <si>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</si>
  <si>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</si>
  <si>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</si>
  <si>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</si>
  <si>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</si>
  <si>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</si>
  <si>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</si>
  <si>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</si>
  <si>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</si>
  <si>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</si>
  <si>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</si>
  <si>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</si>
  <si>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</si>
  <si>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</si>
  <si>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</si>
  <si>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</si>
  <si>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</si>
  <si>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</si>
  <si>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</si>
  <si>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</si>
  <si>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</si>
  <si>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</si>
  <si>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</si>
  <si>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</si>
  <si>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</si>
  <si>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</si>
  <si>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</si>
  <si>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</si>
  <si>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</si>
  <si>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</si>
  <si>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</si>
  <si>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</si>
  <si>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</si>
  <si>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</si>
  <si>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</si>
  <si>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</si>
  <si>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</si>
  <si>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</si>
  <si>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</si>
  <si>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</si>
  <si>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</si>
  <si>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</si>
  <si>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</si>
  <si>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</si>
  <si>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</si>
  <si>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</si>
  <si>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</si>
  <si>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</si>
  <si>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</si>
  <si>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</si>
  <si>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</si>
  <si>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</si>
  <si>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</si>
  <si>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</si>
  <si>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</si>
  <si>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</si>
  <si>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</si>
  <si>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</si>
  <si>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</si>
  <si>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</si>
  <si>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</si>
  <si>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</si>
  <si>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</si>
  <si>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</si>
  <si>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</si>
  <si>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</si>
  <si>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</si>
  <si>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</si>
  <si>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</si>
  <si>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</si>
  <si>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</si>
  <si>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</si>
  <si>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</si>
  <si>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</si>
  <si>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</si>
  <si>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</si>
  <si>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</si>
  <si>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</si>
  <si>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</si>
  <si>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</si>
  <si>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</si>
  <si>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</si>
  <si>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</si>
  <si>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</si>
  <si>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</si>
  <si>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</si>
  <si>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</si>
  <si>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</si>
  <si>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</si>
  <si>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</si>
  <si>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</si>
  <si>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</si>
  <si>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</si>
  <si>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</si>
  <si>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</si>
  <si>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</si>
  <si>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</si>
  <si>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</si>
  <si>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</si>
  <si>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</si>
  <si>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</si>
  <si>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</si>
  <si>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</si>
  <si>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</si>
  <si>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</si>
  <si>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</si>
  <si>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</si>
  <si>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</si>
  <si>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</si>
  <si>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</si>
  <si>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</si>
  <si>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</si>
  <si>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</si>
  <si>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</si>
  <si>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</si>
  <si>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</si>
  <si>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</si>
  <si>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</si>
  <si>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</si>
  <si>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</si>
  <si>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</si>
  <si>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</si>
  <si>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</si>
  <si>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</si>
  <si>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</si>
  <si>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</si>
  <si>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</si>
  <si>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</si>
  <si>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</si>
  <si>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</si>
  <si>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</si>
  <si>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</si>
  <si>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</si>
  <si>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</si>
  <si>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</si>
  <si>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</si>
  <si>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</si>
  <si>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</si>
  <si>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</si>
  <si>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</si>
  <si>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</si>
  <si>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</si>
  <si>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</si>
  <si>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</si>
  <si>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</si>
  <si>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</si>
  <si>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</si>
  <si>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</si>
  <si>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</si>
  <si>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</si>
  <si>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</si>
  <si>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</si>
  <si>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</si>
  <si>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</si>
  <si>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</si>
  <si>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</si>
  <si>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</si>
  <si>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</si>
  <si>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</si>
  <si>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</si>
  <si>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</si>
  <si>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</si>
  <si>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</si>
  <si>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</si>
  <si>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</si>
  <si>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</si>
  <si>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</si>
  <si>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</si>
  <si>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</si>
  <si>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</si>
  <si>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</si>
  <si>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</si>
  <si>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</si>
  <si>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</si>
  <si>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</si>
  <si>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</si>
  <si>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</si>
  <si>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</si>
  <si>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</si>
  <si>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</si>
  <si>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</si>
  <si>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</si>
  <si>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</si>
  <si>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</si>
  <si>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</si>
  <si>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</si>
  <si>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</si>
  <si>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</si>
  <si>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</si>
  <si>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</si>
  <si>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</si>
  <si>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</si>
  <si>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</si>
  <si>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</si>
  <si>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</si>
  <si>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</si>
  <si>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</si>
  <si>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</si>
  <si>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</si>
  <si>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</si>
  <si>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</si>
  <si>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</si>
  <si>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</si>
  <si>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</si>
  <si>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</si>
  <si>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</si>
  <si>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</si>
  <si>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</si>
  <si>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</si>
  <si>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</si>
  <si>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</si>
  <si>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</si>
  <si>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</si>
  <si>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</si>
  <si>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</si>
  <si>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</si>
  <si>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</si>
  <si>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</si>
  <si>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</si>
  <si>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</si>
  <si>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</si>
  <si>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</si>
  <si>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</si>
  <si>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</si>
  <si>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</si>
  <si>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</si>
  <si>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</si>
  <si>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</si>
  <si>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</si>
  <si>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</si>
  <si>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</si>
  <si>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</si>
  <si>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</si>
  <si>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</si>
  <si>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</si>
  <si>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</si>
  <si>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</si>
  <si>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</si>
  <si>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</si>
  <si>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</si>
  <si>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</si>
  <si>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</si>
  <si>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</si>
  <si>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</si>
  <si>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</si>
  <si>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</si>
  <si>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</si>
  <si>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</si>
  <si>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</si>
  <si>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</si>
  <si>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</si>
  <si>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</si>
  <si>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</si>
  <si>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</si>
  <si>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</si>
  <si>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</si>
  <si>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</si>
  <si>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</si>
  <si>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</si>
  <si>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</si>
  <si>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</si>
  <si>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</si>
  <si>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</si>
  <si>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</si>
  <si>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</si>
  <si>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</si>
  <si>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</si>
  <si>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</si>
  <si>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</si>
  <si>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</si>
  <si>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</si>
  <si>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</si>
  <si>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</si>
  <si>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</si>
  <si>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</si>
  <si>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</si>
  <si>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</si>
  <si>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</si>
  <si>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</si>
  <si>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</si>
  <si>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</si>
  <si>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</si>
  <si>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</si>
  <si>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</si>
  <si>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</si>
  <si>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</si>
  <si>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</si>
  <si>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</si>
  <si>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</si>
  <si>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</si>
  <si>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</si>
  <si>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</si>
  <si>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</si>
  <si>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</si>
  <si>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</si>
  <si>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</si>
  <si>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</si>
  <si>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</si>
  <si>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</si>
  <si>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</si>
  <si>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</si>
  <si>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</si>
  <si>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</si>
  <si>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</si>
  <si>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</si>
  <si>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</si>
  <si>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</si>
  <si>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</si>
  <si>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</si>
  <si>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</si>
  <si>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</si>
  <si>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</si>
  <si>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</si>
  <si>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</si>
  <si>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</si>
  <si>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</si>
  <si>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</si>
  <si>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</si>
  <si>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</si>
  <si>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</si>
  <si>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</si>
  <si>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</si>
  <si>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</si>
  <si>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</si>
  <si>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</si>
  <si>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</si>
  <si>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</si>
  <si>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</si>
  <si>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</si>
  <si>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</si>
  <si>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</si>
  <si>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</si>
  <si>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</si>
  <si>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</si>
  <si>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</si>
  <si>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</si>
  <si>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</si>
  <si>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</si>
  <si>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</si>
  <si>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</si>
  <si>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</si>
  <si>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</si>
  <si>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</si>
  <si>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</si>
  <si>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</si>
  <si>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</si>
  <si>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</si>
  <si>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</si>
  <si>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</si>
  <si>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</si>
  <si>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</si>
  <si>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</si>
  <si>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</si>
  <si>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</si>
  <si>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</si>
  <si>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</si>
  <si>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</si>
  <si>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</si>
  <si>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</si>
  <si>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</si>
  <si>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</si>
  <si>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</si>
  <si>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</si>
  <si>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</si>
  <si>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</si>
  <si>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</si>
  <si>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</si>
  <si>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</si>
  <si>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</si>
  <si>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</si>
  <si>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</si>
  <si>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</si>
  <si>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</si>
  <si>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</si>
  <si>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</si>
  <si>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</si>
  <si>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</si>
  <si>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</si>
  <si>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</si>
  <si>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</si>
  <si>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</si>
  <si>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</si>
  <si>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</si>
  <si>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</si>
  <si>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</si>
  <si>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</si>
  <si>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</si>
  <si>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</si>
  <si>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</si>
  <si>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</si>
  <si>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</si>
  <si>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</si>
  <si>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</si>
  <si>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</si>
  <si>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</si>
  <si>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</si>
  <si>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</si>
  <si>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</si>
  <si>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</si>
  <si>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</si>
  <si>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</si>
  <si>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</si>
  <si>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</si>
  <si>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</si>
  <si>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</si>
  <si>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</si>
  <si>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</si>
  <si>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</si>
  <si>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</si>
  <si>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</si>
  <si>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</si>
  <si>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</si>
  <si>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</si>
  <si>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</si>
  <si>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</si>
  <si>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</si>
  <si>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</si>
  <si>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</si>
  <si>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</si>
  <si>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</si>
  <si>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</si>
  <si>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</si>
  <si>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</si>
  <si>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</si>
  <si>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</si>
  <si>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</si>
  <si>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</si>
  <si>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</si>
  <si>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</si>
  <si>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</si>
  <si>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</si>
  <si>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</si>
  <si>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</si>
  <si>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</si>
  <si>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</si>
  <si>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</si>
  <si>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</si>
  <si>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</si>
  <si>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</si>
  <si>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</si>
  <si>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</si>
  <si>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</si>
  <si>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</si>
  <si>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</si>
  <si>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</si>
  <si>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</si>
  <si>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</si>
  <si>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</si>
  <si>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</si>
  <si>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</si>
  <si>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</si>
  <si>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</si>
  <si>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</si>
  <si>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</si>
  <si>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</si>
  <si>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</si>
  <si>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</si>
  <si>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</si>
  <si>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</si>
  <si>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</si>
  <si>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</si>
  <si>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</si>
  <si>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</si>
  <si>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</si>
  <si>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</si>
  <si>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</si>
  <si>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</si>
  <si>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</si>
  <si>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</si>
  <si>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</si>
  <si>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</si>
  <si>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</si>
  <si>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</si>
  <si>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</si>
  <si>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</si>
  <si>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</si>
  <si>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</si>
  <si>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</si>
  <si>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</si>
  <si>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</si>
  <si>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</si>
  <si>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</si>
  <si>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</si>
  <si>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</si>
  <si>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</si>
  <si>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</si>
  <si>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</si>
  <si>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</si>
  <si>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</si>
  <si>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</si>
  <si>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</si>
  <si>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</si>
  <si>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</si>
  <si>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</si>
  <si>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</si>
  <si>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</si>
  <si>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</si>
  <si>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</si>
  <si>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</si>
  <si>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</si>
  <si>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</si>
  <si>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</si>
  <si>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</si>
  <si>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</si>
  <si>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</si>
  <si>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</si>
  <si>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</si>
  <si>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</si>
  <si>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</si>
  <si>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</si>
  <si>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</si>
  <si>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</si>
  <si>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</si>
  <si>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</si>
  <si>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</si>
  <si>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</si>
  <si>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</si>
  <si>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</si>
  <si>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</si>
  <si>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</si>
  <si>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</si>
  <si>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</si>
  <si>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</si>
  <si>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</si>
  <si>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</si>
  <si>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</si>
  <si>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</si>
  <si>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</si>
  <si>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</si>
  <si>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</si>
  <si>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</si>
  <si>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</si>
  <si>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</si>
  <si>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</si>
  <si>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</si>
  <si>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</si>
  <si>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</si>
  <si>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</si>
  <si>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</si>
  <si>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</si>
  <si>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</si>
  <si>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</si>
  <si>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</si>
  <si>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</si>
  <si>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</si>
  <si>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</si>
  <si>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</si>
  <si>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</si>
  <si>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</si>
  <si>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</si>
  <si>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</si>
  <si>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</si>
  <si>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</si>
  <si>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</si>
  <si>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</si>
  <si>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</si>
  <si>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</si>
  <si>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</si>
  <si>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</si>
  <si>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</si>
  <si>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</si>
  <si>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</si>
  <si>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</si>
  <si>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</si>
  <si>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</si>
  <si>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</si>
  <si>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</si>
  <si>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</si>
  <si>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</si>
  <si>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</si>
  <si>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</si>
  <si>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</si>
  <si>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</si>
  <si>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</si>
  <si>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</si>
  <si>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</si>
  <si>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</si>
  <si>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</si>
  <si>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</si>
  <si>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</si>
  <si>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</si>
  <si>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</si>
  <si>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</si>
  <si>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</si>
  <si>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</si>
  <si>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</si>
  <si>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</si>
  <si>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</si>
  <si>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</si>
  <si>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</si>
  <si>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</si>
  <si>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</si>
  <si>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</si>
  <si>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</si>
  <si>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</si>
  <si>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</si>
  <si>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</si>
  <si>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</si>
  <si>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</si>
  <si>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</si>
  <si>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</si>
  <si>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</si>
  <si>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</si>
  <si>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</si>
  <si>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</si>
  <si>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</si>
  <si>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</si>
  <si>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</si>
  <si>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</si>
  <si>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</si>
  <si>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</si>
  <si>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</si>
  <si>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</si>
  <si>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</si>
  <si>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</si>
  <si>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</si>
  <si>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</si>
  <si>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</si>
  <si>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</si>
  <si>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</si>
  <si>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</si>
  <si>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</si>
  <si>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</si>
  <si>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</si>
  <si>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</si>
  <si>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</si>
  <si>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</si>
  <si>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</si>
  <si>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</si>
  <si>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</si>
  <si>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</si>
  <si>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</si>
  <si>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</si>
  <si>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</si>
  <si>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</si>
  <si>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</si>
  <si>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</si>
  <si>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</si>
  <si>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</si>
  <si>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</si>
  <si>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</si>
  <si>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</si>
  <si>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</si>
  <si>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</si>
  <si>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</si>
  <si>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</si>
  <si>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</si>
  <si>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</si>
  <si>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</si>
  <si>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</si>
  <si>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</si>
  <si>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</si>
  <si>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</si>
  <si>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</si>
  <si>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</si>
  <si>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</si>
  <si>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</si>
  <si>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</si>
  <si>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</si>
  <si>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</si>
  <si>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</si>
  <si>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</si>
  <si>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</si>
  <si>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</si>
  <si>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</si>
  <si>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</si>
  <si>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</si>
  <si>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</si>
  <si>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</si>
  <si>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</si>
  <si>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</si>
  <si>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</si>
  <si>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</si>
  <si>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</si>
  <si>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</si>
  <si>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</si>
  <si>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</si>
  <si>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</si>
  <si>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</si>
  <si>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</si>
  <si>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</si>
  <si>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</si>
  <si>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</si>
  <si>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</si>
  <si>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</si>
  <si>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</si>
  <si>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</si>
  <si>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</si>
  <si>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</si>
  <si>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</si>
  <si>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</si>
  <si>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</si>
  <si>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</si>
  <si>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</si>
  <si>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</si>
  <si>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</si>
  <si>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</si>
  <si>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</si>
  <si>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</si>
  <si>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</si>
  <si>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</si>
  <si>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</si>
  <si>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</si>
  <si>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</si>
  <si>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</si>
  <si>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</si>
  <si>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</si>
  <si>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</si>
  <si>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</si>
  <si>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</si>
  <si>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</si>
  <si>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</si>
  <si>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</si>
  <si>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</si>
  <si>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</si>
  <si>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</si>
  <si>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</si>
  <si>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</si>
  <si>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</si>
  <si>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</si>
  <si>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</si>
  <si>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</si>
  <si>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</si>
  <si>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</si>
  <si>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</si>
  <si>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</si>
  <si>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</si>
  <si>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</si>
  <si>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</si>
  <si>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</si>
  <si>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</si>
  <si>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</si>
  <si>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</si>
  <si>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</si>
  <si>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</si>
  <si>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</si>
  <si>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</si>
  <si>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</si>
  <si>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</si>
  <si>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</si>
  <si>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</si>
  <si>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</si>
  <si>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</si>
  <si>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</si>
  <si>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</si>
  <si>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</si>
  <si>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</si>
  <si>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</si>
  <si>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</si>
  <si>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</si>
  <si>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</si>
  <si>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</si>
  <si>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</si>
  <si>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</si>
  <si>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</si>
  <si>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</si>
  <si>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</si>
  <si>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</si>
  <si>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</si>
  <si>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</si>
  <si>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</si>
  <si>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</si>
  <si>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</si>
  <si>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</si>
  <si>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</si>
  <si>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</si>
  <si>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</si>
  <si>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</si>
  <si>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</si>
  <si>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</si>
  <si>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</si>
  <si>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</si>
  <si>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</si>
  <si>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</si>
  <si>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</si>
  <si>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</si>
  <si>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</si>
  <si>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</si>
  <si>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</si>
  <si>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</si>
  <si>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</si>
  <si>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</si>
  <si>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</si>
  <si>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</si>
  <si>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</si>
  <si>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</si>
  <si>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</si>
  <si>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</si>
  <si>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</si>
  <si>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</si>
  <si>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</si>
  <si>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</si>
  <si>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</si>
  <si>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</si>
  <si>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</si>
  <si>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</si>
  <si>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</si>
  <si>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</si>
  <si>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</si>
  <si>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</si>
  <si>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</si>
  <si>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</si>
  <si>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</si>
  <si>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</si>
  <si>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</si>
  <si>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</si>
  <si>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</si>
  <si>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</si>
  <si>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</si>
  <si>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</si>
  <si>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</si>
  <si>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</si>
  <si>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</si>
  <si>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</si>
  <si>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</si>
  <si>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</si>
  <si>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</si>
  <si>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</si>
  <si>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</si>
  <si>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</si>
  <si>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</si>
  <si>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</si>
  <si>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</si>
  <si>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</si>
  <si>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</si>
  <si>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</si>
  <si>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</si>
  <si>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</si>
  <si>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</si>
  <si>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</si>
  <si>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</si>
  <si>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</si>
  <si>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</si>
  <si>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</si>
  <si>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</si>
  <si>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</si>
  <si>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</si>
  <si>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</si>
  <si>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</si>
  <si>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</si>
  <si>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</si>
  <si>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</si>
  <si>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</si>
  <si>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</si>
  <si>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</si>
  <si>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</si>
  <si>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</si>
  <si>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</si>
  <si>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</si>
  <si>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</si>
  <si>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</si>
  <si>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</si>
  <si>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</si>
  <si>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</si>
  <si>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</si>
  <si>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</si>
  <si>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</si>
  <si>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</si>
  <si>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</si>
  <si>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</si>
  <si>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</si>
  <si>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</si>
  <si>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</si>
  <si>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</si>
  <si>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</si>
  <si>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</si>
  <si>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</si>
  <si>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</si>
  <si>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</si>
  <si>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</si>
  <si>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</si>
  <si>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</si>
  <si>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</si>
  <si>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</si>
  <si>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</si>
  <si>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</si>
  <si>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</si>
  <si>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</si>
  <si>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</si>
  <si>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</si>
  <si>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</si>
  <si>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</si>
  <si>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</si>
  <si>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</si>
  <si>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</si>
  <si>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</si>
  <si>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</si>
  <si>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</si>
  <si>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</si>
  <si>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</si>
  <si>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</si>
  <si>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</si>
  <si>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</si>
  <si>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</si>
  <si>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</si>
  <si>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</si>
  <si>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</si>
  <si>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</si>
  <si>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</si>
  <si>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</si>
  <si>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</si>
  <si>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</si>
  <si>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</si>
  <si>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</si>
  <si>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</si>
  <si>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</si>
  <si>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</si>
  <si>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</si>
  <si>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</si>
  <si>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</si>
  <si>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</si>
  <si>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</si>
  <si>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</si>
  <si>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</si>
  <si>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</si>
  <si>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</si>
  <si>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</si>
  <si>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</si>
  <si>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</si>
  <si>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</si>
  <si>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</si>
  <si>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</si>
  <si>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</si>
  <si>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</si>
  <si>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</si>
  <si>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</si>
  <si>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</si>
  <si>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</si>
  <si>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</si>
  <si>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</si>
  <si>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</si>
  <si>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</si>
  <si>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</si>
  <si>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</si>
  <si>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</si>
  <si>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</si>
  <si>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</si>
  <si>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</si>
  <si>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</si>
  <si>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</si>
  <si>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</si>
  <si>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</si>
  <si>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</si>
  <si>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</si>
  <si>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</si>
  <si>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</si>
  <si>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</si>
  <si>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</si>
  <si>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</si>
  <si>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</si>
  <si>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</si>
  <si>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</si>
  <si>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</si>
  <si>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</si>
  <si>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</si>
  <si>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</si>
  <si>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</si>
  <si>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</si>
  <si>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</si>
  <si>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</si>
  <si>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</si>
  <si>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</si>
  <si>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</si>
  <si>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</si>
  <si>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</si>
  <si>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</si>
  <si>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</si>
  <si>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</si>
  <si>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</si>
  <si>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</si>
  <si>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</si>
  <si>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</si>
  <si>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</si>
  <si>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</si>
  <si>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</si>
  <si>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</si>
  <si>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</si>
  <si>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</si>
  <si>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</si>
  <si>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</si>
  <si>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</si>
  <si>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</si>
  <si>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</si>
  <si>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</si>
  <si>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</si>
  <si>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</si>
  <si>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</si>
  <si>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</si>
  <si>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</si>
  <si>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</si>
  <si>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</si>
  <si>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</si>
  <si>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</si>
  <si>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</si>
  <si>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</si>
  <si>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</si>
  <si>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</si>
  <si>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</si>
  <si>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</si>
  <si>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</si>
  <si>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</si>
  <si>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</si>
  <si>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</si>
  <si>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</si>
  <si>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</si>
  <si>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</si>
  <si>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</si>
  <si>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</si>
  <si>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</si>
  <si>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</si>
  <si>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</si>
  <si>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</si>
  <si>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</si>
  <si>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</si>
  <si>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</si>
  <si>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</si>
  <si>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</si>
  <si>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</si>
  <si>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</si>
  <si>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</si>
  <si>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</si>
  <si>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</si>
  <si>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</si>
  <si>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</si>
  <si>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</si>
  <si>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</si>
  <si>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</si>
  <si>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</si>
  <si>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</si>
  <si>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</si>
  <si>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</si>
  <si>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</si>
  <si>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</si>
  <si>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</si>
  <si>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</si>
  <si>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</si>
  <si>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</si>
  <si>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</si>
  <si>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</si>
  <si>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</si>
  <si>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</si>
  <si>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</si>
  <si>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</si>
  <si>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</si>
  <si>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</si>
  <si>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</si>
  <si>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</si>
  <si>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</si>
  <si>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</si>
  <si>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</si>
  <si>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</si>
  <si>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</si>
  <si>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</si>
  <si>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</si>
  <si>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</si>
  <si>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</si>
  <si>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</si>
  <si>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</si>
  <si>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</si>
  <si>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</si>
  <si>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</si>
  <si>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</si>
  <si>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</si>
  <si>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</si>
  <si>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</si>
  <si>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</si>
  <si>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</si>
  <si>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</si>
  <si>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</si>
  <si>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</si>
  <si>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</si>
  <si>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</si>
  <si>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</si>
  <si>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</si>
  <si>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</si>
  <si>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</si>
  <si>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</si>
  <si>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</si>
  <si>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</si>
  <si>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</si>
  <si>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</si>
  <si>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</si>
  <si>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</si>
  <si>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</si>
  <si>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</si>
  <si>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</si>
  <si>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</si>
  <si>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</si>
  <si>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</si>
  <si>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</si>
  <si>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</si>
  <si>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</si>
  <si>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</si>
  <si>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</si>
  <si>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</si>
  <si>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</si>
  <si>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</si>
  <si>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</si>
  <si>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</si>
  <si>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</si>
  <si>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</si>
  <si>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</si>
  <si>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</si>
  <si>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</si>
  <si>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</si>
  <si>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</si>
  <si>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</si>
  <si>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</si>
  <si>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</si>
  <si>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</si>
  <si>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</si>
  <si>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</si>
  <si>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</si>
  <si>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</si>
  <si>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</si>
  <si>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</si>
  <si>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</si>
  <si>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</si>
  <si>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</si>
  <si>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</si>
  <si>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</si>
  <si>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</si>
  <si>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</si>
  <si>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</si>
  <si>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</si>
  <si>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</si>
  <si>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</si>
  <si>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</si>
  <si>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</si>
  <si>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</si>
  <si>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</si>
  <si>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</si>
  <si>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</si>
  <si>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</si>
  <si>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</si>
  <si>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</si>
  <si>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</si>
  <si>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</si>
  <si>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</si>
  <si>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</si>
  <si>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</si>
  <si>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</si>
  <si>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</si>
  <si>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</si>
  <si>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</si>
  <si>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</si>
  <si>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</si>
  <si>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</si>
  <si>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</si>
  <si>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</si>
  <si>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</si>
  <si>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</si>
  <si>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</si>
  <si>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</si>
  <si>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</si>
  <si>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</si>
  <si>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</si>
  <si>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</si>
  <si>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</si>
  <si>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</si>
  <si>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</si>
  <si>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</si>
  <si>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</si>
  <si>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</si>
  <si>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</si>
  <si>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</si>
  <si>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</si>
  <si>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</si>
  <si>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</si>
  <si>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</si>
  <si>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</si>
  <si>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</si>
  <si>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</si>
  <si>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</si>
  <si>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</si>
  <si>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</si>
  <si>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</si>
  <si>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</si>
  <si>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</si>
  <si>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</si>
  <si>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</si>
  <si>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</si>
  <si>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</si>
  <si>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</si>
  <si>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</si>
  <si>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</si>
  <si>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</si>
  <si>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</si>
  <si>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</si>
  <si>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</si>
  <si>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</si>
  <si>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</si>
  <si>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</si>
  <si>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</si>
  <si>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</si>
  <si>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</si>
  <si>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</si>
  <si>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</si>
  <si>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</si>
  <si>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</si>
  <si>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</si>
  <si>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</si>
  <si>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</si>
  <si>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</si>
  <si>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</si>
  <si>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</si>
  <si>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</si>
  <si>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</si>
  <si>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</si>
  <si>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</si>
  <si>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</si>
  <si>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</si>
  <si>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</si>
  <si>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</si>
  <si>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</si>
  <si>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</si>
  <si>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</si>
  <si>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</si>
  <si>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</si>
  <si>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</si>
  <si>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</si>
  <si>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</si>
  <si>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</si>
  <si>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</si>
  <si>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</si>
  <si>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</si>
  <si>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</si>
  <si>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</si>
  <si>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</si>
  <si>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</si>
  <si>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</si>
  <si>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</si>
  <si>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</si>
  <si>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</si>
  <si>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</si>
  <si>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</si>
  <si>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</si>
  <si>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</si>
  <si>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</si>
  <si>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</si>
  <si>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</si>
  <si>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</si>
  <si>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</si>
  <si>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</si>
  <si>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</si>
  <si>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</si>
  <si>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</si>
  <si>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</si>
  <si>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</si>
  <si>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</si>
  <si>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</si>
  <si>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</si>
  <si>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</si>
  <si>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</si>
  <si>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</si>
  <si>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</si>
  <si>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</si>
  <si>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</si>
  <si>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</si>
  <si>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</si>
  <si>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</si>
  <si>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</si>
  <si>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</si>
  <si>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</si>
  <si>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</si>
  <si>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</si>
  <si>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</si>
  <si>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</si>
  <si>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</si>
  <si>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</si>
  <si>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</si>
  <si>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</si>
  <si>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</si>
  <si>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</si>
  <si>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</si>
  <si>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</si>
  <si>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</si>
  <si>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</si>
  <si>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</si>
  <si>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</si>
  <si>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</si>
  <si>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</si>
  <si>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</si>
  <si>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</si>
  <si>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</si>
  <si>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</si>
  <si>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</si>
  <si>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</si>
  <si>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</si>
  <si>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</si>
  <si>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</si>
  <si>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</si>
  <si>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</si>
  <si>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</si>
  <si>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Gavetas Vacías + Gavetas Fallando</t>
  </si>
  <si>
    <t xml:space="preserve">3 Gavetas Vacías  </t>
  </si>
  <si>
    <t>ATM S/M Bravo Pontezuela</t>
  </si>
  <si>
    <t>Cepeda, Ricardo Alberto</t>
  </si>
  <si>
    <t>335794892</t>
  </si>
  <si>
    <t>335794640</t>
  </si>
  <si>
    <t>335795413</t>
  </si>
  <si>
    <t>335795364</t>
  </si>
  <si>
    <t>335795325</t>
  </si>
  <si>
    <t>335795308</t>
  </si>
  <si>
    <t>335795240</t>
  </si>
  <si>
    <t>335795230</t>
  </si>
  <si>
    <t>Toribio Batista, Junior De Jesus</t>
  </si>
  <si>
    <t>335795935</t>
  </si>
  <si>
    <t>335795933</t>
  </si>
  <si>
    <t>335795929</t>
  </si>
  <si>
    <t>335795924</t>
  </si>
  <si>
    <t>335795880</t>
  </si>
  <si>
    <t>335795824</t>
  </si>
  <si>
    <t>335795820</t>
  </si>
  <si>
    <t>335795815</t>
  </si>
  <si>
    <t>335795812</t>
  </si>
  <si>
    <t>335795710</t>
  </si>
  <si>
    <t>Morales Payano, Wilfredy Leandro</t>
  </si>
  <si>
    <t>335795985</t>
  </si>
  <si>
    <t>335795967</t>
  </si>
  <si>
    <t>18 Febrero de 2021</t>
  </si>
  <si>
    <t>335796014</t>
  </si>
  <si>
    <t>335796013</t>
  </si>
  <si>
    <t>335796012</t>
  </si>
  <si>
    <t>335796011</t>
  </si>
  <si>
    <t>335796010</t>
  </si>
  <si>
    <t>335796009</t>
  </si>
  <si>
    <t>335796008</t>
  </si>
  <si>
    <t>335796007</t>
  </si>
  <si>
    <t>335796006</t>
  </si>
  <si>
    <t>335796004</t>
  </si>
  <si>
    <t>335796003</t>
  </si>
  <si>
    <t>335796002</t>
  </si>
  <si>
    <t>335796001</t>
  </si>
  <si>
    <t>335796000</t>
  </si>
  <si>
    <t>335795998</t>
  </si>
  <si>
    <t>335795997</t>
  </si>
  <si>
    <t>335795996</t>
  </si>
  <si>
    <t>335795995</t>
  </si>
  <si>
    <t>335795994</t>
  </si>
  <si>
    <t>335795993</t>
  </si>
  <si>
    <t>335795992</t>
  </si>
  <si>
    <t>335795991</t>
  </si>
  <si>
    <t>335795987</t>
  </si>
  <si>
    <t>TARJETA TRABADA</t>
  </si>
  <si>
    <t>GAVETA DE RECHAZO LLENA</t>
  </si>
  <si>
    <t>Acevedo Dominguez, Victor Leonardo</t>
  </si>
  <si>
    <t>335796019</t>
  </si>
  <si>
    <t>335796018</t>
  </si>
  <si>
    <t>335796017</t>
  </si>
  <si>
    <t>335796016</t>
  </si>
  <si>
    <t>335796015</t>
  </si>
  <si>
    <t>335796071</t>
  </si>
  <si>
    <t>335796061</t>
  </si>
  <si>
    <t>335796037</t>
  </si>
  <si>
    <t>335796022</t>
  </si>
  <si>
    <t>335796020</t>
  </si>
  <si>
    <t xml:space="preserve">Gil Carrera, Santiago </t>
  </si>
  <si>
    <t>ERROR DE PRINTER</t>
  </si>
  <si>
    <t>335796232</t>
  </si>
  <si>
    <t>335796224</t>
  </si>
  <si>
    <t>335796219</t>
  </si>
  <si>
    <t>335796171</t>
  </si>
  <si>
    <t>335796475</t>
  </si>
  <si>
    <t>335796469</t>
  </si>
  <si>
    <t>Closed</t>
  </si>
  <si>
    <t>Doñe Ramirez, Luis Manuel</t>
  </si>
  <si>
    <t>ENVIO DE CARGA</t>
  </si>
  <si>
    <t>LECTOR - REINICIO</t>
  </si>
  <si>
    <t>En Servicio</t>
  </si>
  <si>
    <t>CARGA EXITOSA</t>
  </si>
  <si>
    <t>REINICIO EXITOSO</t>
  </si>
  <si>
    <t>335796740 </t>
  </si>
  <si>
    <t>335796795 </t>
  </si>
  <si>
    <t>335796884</t>
  </si>
  <si>
    <t>335796880</t>
  </si>
  <si>
    <t>335796876</t>
  </si>
  <si>
    <t>335796871</t>
  </si>
  <si>
    <t>335796869</t>
  </si>
  <si>
    <t>335796866</t>
  </si>
  <si>
    <t>335796833</t>
  </si>
  <si>
    <t>335796817</t>
  </si>
  <si>
    <t>335796795</t>
  </si>
  <si>
    <t>335796789</t>
  </si>
  <si>
    <t>335796766</t>
  </si>
  <si>
    <t>335796753</t>
  </si>
  <si>
    <t>335796747</t>
  </si>
  <si>
    <t>335796740</t>
  </si>
  <si>
    <t>335796596</t>
  </si>
  <si>
    <t>335796447</t>
  </si>
  <si>
    <t>335796389</t>
  </si>
  <si>
    <t>335796384</t>
  </si>
  <si>
    <t>335796297</t>
  </si>
  <si>
    <t>Fermin , Elvin Francisco</t>
  </si>
  <si>
    <t>335796917</t>
  </si>
  <si>
    <t>335797027</t>
  </si>
  <si>
    <t>335797015</t>
  </si>
  <si>
    <t>335797003</t>
  </si>
  <si>
    <t>335796996</t>
  </si>
  <si>
    <t>335796994</t>
  </si>
  <si>
    <t>335796985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</si>
</sst>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59"/>
      <tableStyleElement type="headerRow" dxfId="1258"/>
      <tableStyleElement type="totalRow" dxfId="1257"/>
      <tableStyleElement type="firstColumn" dxfId="1256"/>
      <tableStyleElement type="lastColumn" dxfId="1255"/>
      <tableStyleElement type="firstRowStripe" dxfId="1254"/>
      <tableStyleElement type="firstColumnStripe" dxfId="12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59"/>
  <sheetViews>
    <sheetView tabSelected="1" zoomScale="85" zoomScaleNormal="85" workbookViewId="0">
      <pane ySplit="4" topLeftCell="A5" activePane="bottomLeft" state="frozen"/>
      <selection pane="bottomLeft" activeCell="F13" sqref="F13"/>
    </sheetView>
  </sheetViews>
  <sheetFormatPr baseColWidth="10"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7.28515625" style="47" bestFit="1" customWidth="1"/>
    <col min="4" max="4" width="27.28515625" style="111" customWidth="1"/>
    <col min="5" max="5" width="11.140625" style="103" bestFit="1" customWidth="1"/>
    <col min="6" max="6" width="10.28515625" style="48" customWidth="1"/>
    <col min="7" max="7" width="51.28515625" style="48" customWidth="1"/>
    <col min="8" max="11" width="6.42578125" style="48" customWidth="1"/>
    <col min="12" max="12" width="51.85546875" style="48" customWidth="1"/>
    <col min="13" max="13" width="18.7109375" style="111" customWidth="1"/>
    <col min="14" max="14" width="16.7109375" style="111" customWidth="1"/>
    <col min="15" max="15" width="39.85546875" style="111" customWidth="1"/>
    <col min="16" max="16" width="21.5703125" style="74" customWidth="1"/>
    <col min="17" max="17" width="50" style="83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2523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2494</v>
      </c>
      <c r="Q4" s="76" t="s">
        <v>2457</v>
      </c>
    </row>
    <row r="5" spans="1:17" s="111" customFormat="1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VLOOKUP(E5,VIP!$A$2:$O11458,2,0)</f>
        <v>#N/A</v>
      </c>
      <c r="G5" s="92" t="str">
        <f>VLOOKUP(E5,'LISTADO ATM'!$A$2:$B$897,2,0)</f>
        <v>ATM Sotano Torre Banreservas</v>
      </c>
      <c r="H5" s="92" t="e">
        <f>VLOOKUP(E5,VIP!$A$2:$O16379,7,FALSE)</f>
        <v>#N/A</v>
      </c>
      <c r="I5" s="92" t="e">
        <f>VLOOKUP(E5,VIP!$A$2:$O8344,8,FALSE)</f>
        <v>#N/A</v>
      </c>
      <c r="J5" s="92" t="e">
        <f>VLOOKUP(E5,VIP!$A$2:$O8294,8,FALSE)</f>
        <v>#N/A</v>
      </c>
      <c r="K5" s="92" t="e">
        <f>VLOOKUP(E5,VIP!$A$2:$O11868,6,0)</f>
        <v>#N/A</v>
      </c>
      <c r="L5" s="97" t="s">
        <v>2228</v>
      </c>
      <c r="M5" s="110" t="s">
        <v>2572</v>
      </c>
      <c r="N5" s="122" t="s">
        <v>2490</v>
      </c>
      <c r="O5" s="120" t="s">
        <v>2479</v>
      </c>
      <c r="P5" s="110"/>
      <c r="Q5" s="168">
        <v>44245.563425925924</v>
      </c>
    </row>
    <row r="6" spans="1:17" s="111" customFormat="1" ht="18" x14ac:dyDescent="0.25">
      <c r="A6" s="107" t="str">
        <f>VLOOKUP(E6,'LISTADO ATM'!$A$2:$C$898,3,0)</f>
        <v>DISTRITO NACIONAL</v>
      </c>
      <c r="B6" s="101">
        <v>335793665</v>
      </c>
      <c r="C6" s="95">
        <v>44243.475914351853</v>
      </c>
      <c r="D6" s="107" t="s">
        <v>2488</v>
      </c>
      <c r="E6" s="93">
        <v>755</v>
      </c>
      <c r="F6" s="84" t="str">
        <f>VLOOKUP(E6,VIP!$A$2:$O11445,2,0)</f>
        <v>DRBR755</v>
      </c>
      <c r="G6" s="92" t="str">
        <f>VLOOKUP(E6,'LISTADO ATM'!$A$2:$B$897,2,0)</f>
        <v xml:space="preserve">ATM Oficina Galería del Este (Plaza) </v>
      </c>
      <c r="H6" s="92" t="str">
        <f>VLOOKUP(E6,VIP!$A$2:$O16366,7,FALSE)</f>
        <v>Si</v>
      </c>
      <c r="I6" s="92" t="str">
        <f>VLOOKUP(E6,VIP!$A$2:$O8331,8,FALSE)</f>
        <v>Si</v>
      </c>
      <c r="J6" s="92" t="str">
        <f>VLOOKUP(E6,VIP!$A$2:$O8281,8,FALSE)</f>
        <v>Si</v>
      </c>
      <c r="K6" s="92" t="str">
        <f>VLOOKUP(E6,VIP!$A$2:$O11855,6,0)</f>
        <v>NO</v>
      </c>
      <c r="L6" s="97" t="s">
        <v>2463</v>
      </c>
      <c r="M6" s="110" t="s">
        <v>2572</v>
      </c>
      <c r="N6" s="122" t="s">
        <v>2477</v>
      </c>
      <c r="O6" s="120" t="s">
        <v>2493</v>
      </c>
      <c r="P6" s="110"/>
      <c r="Q6" s="168">
        <v>44245.451053240744</v>
      </c>
    </row>
    <row r="7" spans="1:17" s="111" customFormat="1" ht="18" x14ac:dyDescent="0.25">
      <c r="A7" s="107" t="str">
        <f>VLOOKUP(E7,'LISTADO ATM'!$A$2:$C$898,3,0)</f>
        <v>DISTRITO NACIONAL</v>
      </c>
      <c r="B7" s="101">
        <v>335793938</v>
      </c>
      <c r="C7" s="95">
        <v>44243.572418981479</v>
      </c>
      <c r="D7" s="95" t="s">
        <v>2473</v>
      </c>
      <c r="E7" s="93">
        <v>648</v>
      </c>
      <c r="F7" s="84" t="str">
        <f>VLOOKUP(E7,VIP!$A$2:$O11433,2,0)</f>
        <v>DRBR190</v>
      </c>
      <c r="G7" s="92" t="str">
        <f>VLOOKUP(E7,'LISTADO ATM'!$A$2:$B$897,2,0)</f>
        <v xml:space="preserve">ATM Hermandad de Pensionados </v>
      </c>
      <c r="H7" s="92" t="str">
        <f>VLOOKUP(E7,VIP!$A$2:$O16354,7,FALSE)</f>
        <v>Si</v>
      </c>
      <c r="I7" s="92" t="str">
        <f>VLOOKUP(E7,VIP!$A$2:$O8319,8,FALSE)</f>
        <v>No</v>
      </c>
      <c r="J7" s="92" t="str">
        <f>VLOOKUP(E7,VIP!$A$2:$O8269,8,FALSE)</f>
        <v>No</v>
      </c>
      <c r="K7" s="92" t="str">
        <f>VLOOKUP(E7,VIP!$A$2:$O11843,6,0)</f>
        <v>NO</v>
      </c>
      <c r="L7" s="97" t="s">
        <v>2430</v>
      </c>
      <c r="M7" s="110" t="s">
        <v>2572</v>
      </c>
      <c r="N7" s="122" t="s">
        <v>2477</v>
      </c>
      <c r="O7" s="120" t="s">
        <v>2478</v>
      </c>
      <c r="P7" s="110"/>
      <c r="Q7" s="168">
        <v>44245.451053240744</v>
      </c>
    </row>
    <row r="8" spans="1:17" s="111" customFormat="1" ht="18" x14ac:dyDescent="0.25">
      <c r="A8" s="107" t="str">
        <f>VLOOKUP(E8,'LISTADO ATM'!$A$2:$C$898,3,0)</f>
        <v>DISTRITO NACIONAL</v>
      </c>
      <c r="B8" s="101">
        <v>335794484</v>
      </c>
      <c r="C8" s="95">
        <v>44243.999189814815</v>
      </c>
      <c r="D8" s="95" t="s">
        <v>2488</v>
      </c>
      <c r="E8" s="93">
        <v>734</v>
      </c>
      <c r="F8" s="84" t="str">
        <f>VLOOKUP(E8,VIP!$A$2:$O11413,2,0)</f>
        <v>DRBR178</v>
      </c>
      <c r="G8" s="92" t="str">
        <f>VLOOKUP(E8,'LISTADO ATM'!$A$2:$B$897,2,0)</f>
        <v xml:space="preserve">ATM Oficina Independencia I </v>
      </c>
      <c r="H8" s="92" t="str">
        <f>VLOOKUP(E8,VIP!$A$2:$O16334,7,FALSE)</f>
        <v>Si</v>
      </c>
      <c r="I8" s="92" t="str">
        <f>VLOOKUP(E8,VIP!$A$2:$O8299,8,FALSE)</f>
        <v>Si</v>
      </c>
      <c r="J8" s="92" t="str">
        <f>VLOOKUP(E8,VIP!$A$2:$O8249,8,FALSE)</f>
        <v>Si</v>
      </c>
      <c r="K8" s="92" t="str">
        <f>VLOOKUP(E8,VIP!$A$2:$O11823,6,0)</f>
        <v>SI</v>
      </c>
      <c r="L8" s="97" t="s">
        <v>2430</v>
      </c>
      <c r="M8" s="110" t="s">
        <v>2572</v>
      </c>
      <c r="N8" s="122" t="s">
        <v>2477</v>
      </c>
      <c r="O8" s="120" t="s">
        <v>2493</v>
      </c>
      <c r="P8" s="110"/>
      <c r="Q8" s="168">
        <v>44245.451053240744</v>
      </c>
    </row>
    <row r="9" spans="1:17" s="111" customFormat="1" ht="18" x14ac:dyDescent="0.25">
      <c r="A9" s="107" t="str">
        <f>VLOOKUP(E9,'LISTADO ATM'!$A$2:$C$898,3,0)</f>
        <v>DISTRITO NACIONAL</v>
      </c>
      <c r="B9" s="101">
        <v>335794487</v>
      </c>
      <c r="C9" s="95">
        <v>44244.006481481483</v>
      </c>
      <c r="D9" s="95" t="s">
        <v>2473</v>
      </c>
      <c r="E9" s="93">
        <v>300</v>
      </c>
      <c r="F9" s="84" t="str">
        <f>VLOOKUP(E9,VIP!$A$2:$O11410,2,0)</f>
        <v>DRBR300</v>
      </c>
      <c r="G9" s="92" t="str">
        <f>VLOOKUP(E9,'LISTADO ATM'!$A$2:$B$897,2,0)</f>
        <v xml:space="preserve">ATM S/M Aprezio Los Guaricanos </v>
      </c>
      <c r="H9" s="92" t="str">
        <f>VLOOKUP(E9,VIP!$A$2:$O16331,7,FALSE)</f>
        <v>Si</v>
      </c>
      <c r="I9" s="92" t="str">
        <f>VLOOKUP(E9,VIP!$A$2:$O8296,8,FALSE)</f>
        <v>Si</v>
      </c>
      <c r="J9" s="92" t="str">
        <f>VLOOKUP(E9,VIP!$A$2:$O8246,8,FALSE)</f>
        <v>Si</v>
      </c>
      <c r="K9" s="92" t="str">
        <f>VLOOKUP(E9,VIP!$A$2:$O11820,6,0)</f>
        <v>NO</v>
      </c>
      <c r="L9" s="97" t="s">
        <v>2463</v>
      </c>
      <c r="M9" s="110" t="s">
        <v>2572</v>
      </c>
      <c r="N9" s="122" t="s">
        <v>2477</v>
      </c>
      <c r="O9" s="120" t="s">
        <v>2478</v>
      </c>
      <c r="P9" s="110"/>
      <c r="Q9" s="168">
        <v>44245.605092592596</v>
      </c>
    </row>
    <row r="10" spans="1:17" s="111" customFormat="1" ht="18" x14ac:dyDescent="0.25">
      <c r="A10" s="107" t="str">
        <f>VLOOKUP(E10,'LISTADO ATM'!$A$2:$C$898,3,0)</f>
        <v>DISTRITO NACIONAL</v>
      </c>
      <c r="B10" s="101" t="s">
        <v>2502</v>
      </c>
      <c r="C10" s="95">
        <v>44244.355949074074</v>
      </c>
      <c r="D10" s="107" t="s">
        <v>2189</v>
      </c>
      <c r="E10" s="93">
        <v>516</v>
      </c>
      <c r="F10" s="84" t="str">
        <f>VLOOKUP(E10,VIP!$A$2:$O11399,2,0)</f>
        <v>DRBR516</v>
      </c>
      <c r="G10" s="92" t="str">
        <f>VLOOKUP(E10,'LISTADO ATM'!$A$2:$B$897,2,0)</f>
        <v xml:space="preserve">ATM Oficina Gascue </v>
      </c>
      <c r="H10" s="92" t="str">
        <f>VLOOKUP(E10,VIP!$A$2:$O16320,7,FALSE)</f>
        <v>Si</v>
      </c>
      <c r="I10" s="92" t="str">
        <f>VLOOKUP(E10,VIP!$A$2:$O8285,8,FALSE)</f>
        <v>Si</v>
      </c>
      <c r="J10" s="92" t="str">
        <f>VLOOKUP(E10,VIP!$A$2:$O8235,8,FALSE)</f>
        <v>Si</v>
      </c>
      <c r="K10" s="92" t="str">
        <f>VLOOKUP(E10,VIP!$A$2:$O11809,6,0)</f>
        <v>SI</v>
      </c>
      <c r="L10" s="97" t="s">
        <v>2228</v>
      </c>
      <c r="M10" s="96" t="s">
        <v>2470</v>
      </c>
      <c r="N10" s="122" t="s">
        <v>2477</v>
      </c>
      <c r="O10" s="120" t="s">
        <v>2479</v>
      </c>
      <c r="P10" s="110"/>
      <c r="Q10" s="96" t="s">
        <v>2228</v>
      </c>
    </row>
    <row r="11" spans="1:17" s="111" customFormat="1" ht="18" x14ac:dyDescent="0.25">
      <c r="A11" s="107" t="str">
        <f>VLOOKUP(E11,'LISTADO ATM'!$A$2:$C$898,3,0)</f>
        <v>DISTRITO NACIONAL</v>
      </c>
      <c r="B11" s="101" t="s">
        <v>2501</v>
      </c>
      <c r="C11" s="95">
        <v>44244.417060185187</v>
      </c>
      <c r="D11" s="107" t="s">
        <v>2189</v>
      </c>
      <c r="E11" s="93">
        <v>816</v>
      </c>
      <c r="F11" s="84" t="str">
        <f>VLOOKUP(E11,VIP!$A$2:$O11395,2,0)</f>
        <v>DRBR816</v>
      </c>
      <c r="G11" s="92" t="str">
        <f>VLOOKUP(E11,'LISTADO ATM'!$A$2:$B$897,2,0)</f>
        <v xml:space="preserve">ATM Oficina Pedro Brand </v>
      </c>
      <c r="H11" s="92" t="str">
        <f>VLOOKUP(E11,VIP!$A$2:$O16316,7,FALSE)</f>
        <v>Si</v>
      </c>
      <c r="I11" s="92" t="str">
        <f>VLOOKUP(E11,VIP!$A$2:$O8281,8,FALSE)</f>
        <v>Si</v>
      </c>
      <c r="J11" s="92" t="str">
        <f>VLOOKUP(E11,VIP!$A$2:$O8231,8,FALSE)</f>
        <v>Si</v>
      </c>
      <c r="K11" s="92" t="str">
        <f>VLOOKUP(E11,VIP!$A$2:$O11805,6,0)</f>
        <v>NO</v>
      </c>
      <c r="L11" s="97" t="s">
        <v>2228</v>
      </c>
      <c r="M11" s="110" t="s">
        <v>2572</v>
      </c>
      <c r="N11" s="122" t="s">
        <v>2477</v>
      </c>
      <c r="O11" s="120" t="s">
        <v>2479</v>
      </c>
      <c r="P11" s="110"/>
      <c r="Q11" s="168">
        <v>44245.605092592596</v>
      </c>
    </row>
    <row r="12" spans="1:17" s="111" customFormat="1" ht="18" x14ac:dyDescent="0.25">
      <c r="A12" s="107" t="str">
        <f>VLOOKUP(E12,'LISTADO ATM'!$A$2:$C$898,3,0)</f>
        <v>NORTE</v>
      </c>
      <c r="B12" s="101" t="s">
        <v>2508</v>
      </c>
      <c r="C12" s="95">
        <v>44244.516435185185</v>
      </c>
      <c r="D12" s="107" t="s">
        <v>2190</v>
      </c>
      <c r="E12" s="93">
        <v>4</v>
      </c>
      <c r="F12" s="84" t="str">
        <f>VLOOKUP(E12,VIP!$A$2:$O11387,2,0)</f>
        <v>DRBR004</v>
      </c>
      <c r="G12" s="92" t="str">
        <f>VLOOKUP(E12,'LISTADO ATM'!$A$2:$B$897,2,0)</f>
        <v>ATM Avenida Rivas</v>
      </c>
      <c r="H12" s="92" t="str">
        <f>VLOOKUP(E12,VIP!$A$2:$O16308,7,FALSE)</f>
        <v>Si</v>
      </c>
      <c r="I12" s="92" t="str">
        <f>VLOOKUP(E12,VIP!$A$2:$O8273,8,FALSE)</f>
        <v>Si</v>
      </c>
      <c r="J12" s="92" t="str">
        <f>VLOOKUP(E12,VIP!$A$2:$O8223,8,FALSE)</f>
        <v>Si</v>
      </c>
      <c r="K12" s="92" t="str">
        <f>VLOOKUP(E12,VIP!$A$2:$O11797,6,0)</f>
        <v>NO</v>
      </c>
      <c r="L12" s="97" t="s">
        <v>2228</v>
      </c>
      <c r="M12" s="110" t="s">
        <v>2572</v>
      </c>
      <c r="N12" s="122" t="s">
        <v>2490</v>
      </c>
      <c r="O12" s="120" t="s">
        <v>2509</v>
      </c>
      <c r="P12" s="110"/>
      <c r="Q12" s="168">
        <v>44245.451053240744</v>
      </c>
    </row>
    <row r="13" spans="1:17" s="111" customFormat="1" ht="18" x14ac:dyDescent="0.25">
      <c r="A13" s="107" t="str">
        <f>VLOOKUP(E13,'LISTADO ATM'!$A$2:$C$898,3,0)</f>
        <v>ESTE</v>
      </c>
      <c r="B13" s="101" t="s">
        <v>2507</v>
      </c>
      <c r="C13" s="95">
        <v>44244.519328703704</v>
      </c>
      <c r="D13" s="107" t="s">
        <v>2189</v>
      </c>
      <c r="E13" s="93">
        <v>963</v>
      </c>
      <c r="F13" s="84" t="str">
        <f>VLOOKUP(E13,VIP!$A$2:$O11386,2,0)</f>
        <v>DRBR963</v>
      </c>
      <c r="G13" s="92" t="str">
        <f>VLOOKUP(E13,'LISTADO ATM'!$A$2:$B$897,2,0)</f>
        <v xml:space="preserve">ATM Multiplaza La Romana </v>
      </c>
      <c r="H13" s="92" t="str">
        <f>VLOOKUP(E13,VIP!$A$2:$O16307,7,FALSE)</f>
        <v>Si</v>
      </c>
      <c r="I13" s="92" t="str">
        <f>VLOOKUP(E13,VIP!$A$2:$O8272,8,FALSE)</f>
        <v>Si</v>
      </c>
      <c r="J13" s="92" t="str">
        <f>VLOOKUP(E13,VIP!$A$2:$O8222,8,FALSE)</f>
        <v>Si</v>
      </c>
      <c r="K13" s="92" t="str">
        <f>VLOOKUP(E13,VIP!$A$2:$O11796,6,0)</f>
        <v>NO</v>
      </c>
      <c r="L13" s="97" t="s">
        <v>2228</v>
      </c>
      <c r="M13" s="110" t="s">
        <v>2572</v>
      </c>
      <c r="N13" s="122" t="s">
        <v>2490</v>
      </c>
      <c r="O13" s="120" t="s">
        <v>2479</v>
      </c>
      <c r="P13" s="110"/>
      <c r="Q13" s="168">
        <v>44245.605092592596</v>
      </c>
    </row>
    <row r="14" spans="1:17" s="111" customFormat="1" ht="18" x14ac:dyDescent="0.25">
      <c r="A14" s="107" t="str">
        <f>VLOOKUP(E14,'LISTADO ATM'!$A$2:$C$898,3,0)</f>
        <v>DISTRITO NACIONAL</v>
      </c>
      <c r="B14" s="101" t="s">
        <v>2506</v>
      </c>
      <c r="C14" s="95">
        <v>44244.553564814814</v>
      </c>
      <c r="D14" s="107" t="s">
        <v>2488</v>
      </c>
      <c r="E14" s="93">
        <v>390</v>
      </c>
      <c r="F14" s="84" t="str">
        <f>VLOOKUP(E14,VIP!$A$2:$O11385,2,0)</f>
        <v>DRBR390</v>
      </c>
      <c r="G14" s="92" t="str">
        <f>VLOOKUP(E14,'LISTADO ATM'!$A$2:$B$897,2,0)</f>
        <v xml:space="preserve">ATM Oficina Boca Chica II </v>
      </c>
      <c r="H14" s="92" t="str">
        <f>VLOOKUP(E14,VIP!$A$2:$O16306,7,FALSE)</f>
        <v>Si</v>
      </c>
      <c r="I14" s="92" t="str">
        <f>VLOOKUP(E14,VIP!$A$2:$O8271,8,FALSE)</f>
        <v>Si</v>
      </c>
      <c r="J14" s="92" t="str">
        <f>VLOOKUP(E14,VIP!$A$2:$O8221,8,FALSE)</f>
        <v>Si</v>
      </c>
      <c r="K14" s="92" t="str">
        <f>VLOOKUP(E14,VIP!$A$2:$O11795,6,0)</f>
        <v>NO</v>
      </c>
      <c r="L14" s="97" t="s">
        <v>2430</v>
      </c>
      <c r="M14" s="110" t="s">
        <v>2572</v>
      </c>
      <c r="N14" s="122" t="s">
        <v>2477</v>
      </c>
      <c r="O14" s="120" t="s">
        <v>2493</v>
      </c>
      <c r="P14" s="110"/>
      <c r="Q14" s="168">
        <v>44245.605092592596</v>
      </c>
    </row>
    <row r="15" spans="1:17" s="111" customFormat="1" ht="18" x14ac:dyDescent="0.25">
      <c r="A15" s="107" t="str">
        <f>VLOOKUP(E15,'LISTADO ATM'!$A$2:$C$898,3,0)</f>
        <v>DISTRITO NACIONAL</v>
      </c>
      <c r="B15" s="101" t="s">
        <v>2505</v>
      </c>
      <c r="C15" s="95">
        <v>44244.565671296295</v>
      </c>
      <c r="D15" s="107" t="s">
        <v>2473</v>
      </c>
      <c r="E15" s="93">
        <v>562</v>
      </c>
      <c r="F15" s="84" t="str">
        <f>VLOOKUP(E15,VIP!$A$2:$O11383,2,0)</f>
        <v>DRBR226</v>
      </c>
      <c r="G15" s="92" t="str">
        <f>VLOOKUP(E15,'LISTADO ATM'!$A$2:$B$897,2,0)</f>
        <v xml:space="preserve">ATM S/M Jumbo Carretera Mella </v>
      </c>
      <c r="H15" s="92" t="str">
        <f>VLOOKUP(E15,VIP!$A$2:$O16304,7,FALSE)</f>
        <v>Si</v>
      </c>
      <c r="I15" s="92" t="str">
        <f>VLOOKUP(E15,VIP!$A$2:$O8269,8,FALSE)</f>
        <v>Si</v>
      </c>
      <c r="J15" s="92" t="str">
        <f>VLOOKUP(E15,VIP!$A$2:$O8219,8,FALSE)</f>
        <v>Si</v>
      </c>
      <c r="K15" s="92" t="str">
        <f>VLOOKUP(E15,VIP!$A$2:$O11793,6,0)</f>
        <v>SI</v>
      </c>
      <c r="L15" s="97" t="s">
        <v>2430</v>
      </c>
      <c r="M15" s="110" t="s">
        <v>2572</v>
      </c>
      <c r="N15" s="122" t="s">
        <v>2477</v>
      </c>
      <c r="O15" s="120" t="s">
        <v>2478</v>
      </c>
      <c r="P15" s="110"/>
      <c r="Q15" s="168">
        <v>44245.605092592596</v>
      </c>
    </row>
    <row r="16" spans="1:17" s="111" customFormat="1" ht="18" x14ac:dyDescent="0.25">
      <c r="A16" s="107" t="str">
        <f>VLOOKUP(E16,'LISTADO ATM'!$A$2:$C$898,3,0)</f>
        <v>DISTRITO NACIONAL</v>
      </c>
      <c r="B16" s="101" t="s">
        <v>2504</v>
      </c>
      <c r="C16" s="95">
        <v>44244.591585648152</v>
      </c>
      <c r="D16" s="107" t="s">
        <v>2473</v>
      </c>
      <c r="E16" s="93">
        <v>655</v>
      </c>
      <c r="F16" s="84" t="str">
        <f>VLOOKUP(E16,VIP!$A$2:$O11382,2,0)</f>
        <v>DRBR655</v>
      </c>
      <c r="G16" s="92" t="str">
        <f>VLOOKUP(E16,'LISTADO ATM'!$A$2:$B$897,2,0)</f>
        <v>ATM Farmacia Sandra</v>
      </c>
      <c r="H16" s="92" t="str">
        <f>VLOOKUP(E16,VIP!$A$2:$O16303,7,FALSE)</f>
        <v>Si</v>
      </c>
      <c r="I16" s="92" t="str">
        <f>VLOOKUP(E16,VIP!$A$2:$O8268,8,FALSE)</f>
        <v>Si</v>
      </c>
      <c r="J16" s="92" t="str">
        <f>VLOOKUP(E16,VIP!$A$2:$O8218,8,FALSE)</f>
        <v>Si</v>
      </c>
      <c r="K16" s="92" t="str">
        <f>VLOOKUP(E16,VIP!$A$2:$O11792,6,0)</f>
        <v>NO</v>
      </c>
      <c r="L16" s="97" t="s">
        <v>2430</v>
      </c>
      <c r="M16" s="110" t="s">
        <v>2572</v>
      </c>
      <c r="N16" s="122" t="s">
        <v>2477</v>
      </c>
      <c r="O16" s="120" t="s">
        <v>2478</v>
      </c>
      <c r="P16" s="110"/>
      <c r="Q16" s="168">
        <v>44245.605092592596</v>
      </c>
    </row>
    <row r="17" spans="1:17" s="111" customFormat="1" ht="18" x14ac:dyDescent="0.25">
      <c r="A17" s="107" t="str">
        <f>VLOOKUP(E17,'LISTADO ATM'!$A$2:$C$898,3,0)</f>
        <v>ESTE</v>
      </c>
      <c r="B17" s="101" t="s">
        <v>2503</v>
      </c>
      <c r="C17" s="95">
        <v>44244.602256944447</v>
      </c>
      <c r="D17" s="107" t="s">
        <v>2473</v>
      </c>
      <c r="E17" s="93">
        <v>838</v>
      </c>
      <c r="F17" s="84" t="str">
        <f>VLOOKUP(E17,VIP!$A$2:$O11380,2,0)</f>
        <v>DRBR838</v>
      </c>
      <c r="G17" s="92" t="str">
        <f>VLOOKUP(E17,'LISTADO ATM'!$A$2:$B$897,2,0)</f>
        <v xml:space="preserve">ATM UNP Consuelo </v>
      </c>
      <c r="H17" s="92" t="str">
        <f>VLOOKUP(E17,VIP!$A$2:$O16301,7,FALSE)</f>
        <v>Si</v>
      </c>
      <c r="I17" s="92" t="str">
        <f>VLOOKUP(E17,VIP!$A$2:$O8266,8,FALSE)</f>
        <v>Si</v>
      </c>
      <c r="J17" s="92" t="str">
        <f>VLOOKUP(E17,VIP!$A$2:$O8216,8,FALSE)</f>
        <v>Si</v>
      </c>
      <c r="K17" s="92" t="str">
        <f>VLOOKUP(E17,VIP!$A$2:$O11790,6,0)</f>
        <v>NO</v>
      </c>
      <c r="L17" s="97" t="s">
        <v>2430</v>
      </c>
      <c r="M17" s="110" t="s">
        <v>2572</v>
      </c>
      <c r="N17" s="122" t="s">
        <v>2477</v>
      </c>
      <c r="O17" s="120" t="s">
        <v>2478</v>
      </c>
      <c r="P17" s="110"/>
      <c r="Q17" s="168">
        <v>44245.605092592596</v>
      </c>
    </row>
    <row r="18" spans="1:17" s="111" customFormat="1" ht="18" x14ac:dyDescent="0.25">
      <c r="A18" s="107" t="str">
        <f>VLOOKUP(E18,'LISTADO ATM'!$A$2:$C$898,3,0)</f>
        <v>DISTRITO NACIONAL</v>
      </c>
      <c r="B18" s="101" t="s">
        <v>2519</v>
      </c>
      <c r="C18" s="95">
        <v>44244.693194444444</v>
      </c>
      <c r="D18" s="107" t="s">
        <v>2488</v>
      </c>
      <c r="E18" s="93">
        <v>234</v>
      </c>
      <c r="F18" s="84" t="str">
        <f>VLOOKUP(E18,VIP!$A$2:$O11395,2,0)</f>
        <v>DRBR234</v>
      </c>
      <c r="G18" s="92" t="str">
        <f>VLOOKUP(E18,'LISTADO ATM'!$A$2:$B$897,2,0)</f>
        <v xml:space="preserve">ATM Oficina Boca Chica I </v>
      </c>
      <c r="H18" s="92" t="str">
        <f>VLOOKUP(E18,VIP!$A$2:$O16316,7,FALSE)</f>
        <v>Si</v>
      </c>
      <c r="I18" s="92" t="str">
        <f>VLOOKUP(E18,VIP!$A$2:$O8281,8,FALSE)</f>
        <v>Si</v>
      </c>
      <c r="J18" s="92" t="str">
        <f>VLOOKUP(E18,VIP!$A$2:$O8231,8,FALSE)</f>
        <v>Si</v>
      </c>
      <c r="K18" s="92" t="str">
        <f>VLOOKUP(E18,VIP!$A$2:$O11805,6,0)</f>
        <v>NO</v>
      </c>
      <c r="L18" s="97" t="s">
        <v>2430</v>
      </c>
      <c r="M18" s="110" t="s">
        <v>2572</v>
      </c>
      <c r="N18" s="122" t="s">
        <v>2477</v>
      </c>
      <c r="O18" s="120" t="s">
        <v>2520</v>
      </c>
      <c r="P18" s="110"/>
      <c r="Q18" s="168">
        <v>44245.605092592596</v>
      </c>
    </row>
    <row r="19" spans="1:17" s="111" customFormat="1" ht="18" x14ac:dyDescent="0.25">
      <c r="A19" s="107" t="str">
        <f>VLOOKUP(E19,'LISTADO ATM'!$A$2:$C$898,3,0)</f>
        <v>SUR</v>
      </c>
      <c r="B19" s="101" t="s">
        <v>2518</v>
      </c>
      <c r="C19" s="95">
        <v>44244.718449074076</v>
      </c>
      <c r="D19" s="107" t="s">
        <v>2189</v>
      </c>
      <c r="E19" s="93">
        <v>870</v>
      </c>
      <c r="F19" s="84" t="str">
        <f>VLOOKUP(E19,VIP!$A$2:$O11394,2,0)</f>
        <v>DRBR870</v>
      </c>
      <c r="G19" s="92" t="str">
        <f>VLOOKUP(E19,'LISTADO ATM'!$A$2:$B$897,2,0)</f>
        <v xml:space="preserve">ATM Willbes Dominicana (Barahona) </v>
      </c>
      <c r="H19" s="92" t="str">
        <f>VLOOKUP(E19,VIP!$A$2:$O16315,7,FALSE)</f>
        <v>Si</v>
      </c>
      <c r="I19" s="92" t="str">
        <f>VLOOKUP(E19,VIP!$A$2:$O8280,8,FALSE)</f>
        <v>Si</v>
      </c>
      <c r="J19" s="92" t="str">
        <f>VLOOKUP(E19,VIP!$A$2:$O8230,8,FALSE)</f>
        <v>Si</v>
      </c>
      <c r="K19" s="92" t="str">
        <f>VLOOKUP(E19,VIP!$A$2:$O11804,6,0)</f>
        <v>NO</v>
      </c>
      <c r="L19" s="97" t="s">
        <v>2254</v>
      </c>
      <c r="M19" s="96" t="s">
        <v>2470</v>
      </c>
      <c r="N19" s="122" t="s">
        <v>2477</v>
      </c>
      <c r="O19" s="120" t="s">
        <v>2479</v>
      </c>
      <c r="P19" s="110"/>
      <c r="Q19" s="96" t="s">
        <v>2254</v>
      </c>
    </row>
    <row r="20" spans="1:17" s="111" customFormat="1" ht="18" x14ac:dyDescent="0.25">
      <c r="A20" s="107" t="str">
        <f>VLOOKUP(E20,'LISTADO ATM'!$A$2:$C$898,3,0)</f>
        <v>ESTE</v>
      </c>
      <c r="B20" s="101" t="s">
        <v>2517</v>
      </c>
      <c r="C20" s="95">
        <v>44244.719212962962</v>
      </c>
      <c r="D20" s="107" t="s">
        <v>2189</v>
      </c>
      <c r="E20" s="93">
        <v>933</v>
      </c>
      <c r="F20" s="84" t="str">
        <f>VLOOKUP(E20,VIP!$A$2:$O11393,2,0)</f>
        <v>DRBR933</v>
      </c>
      <c r="G20" s="92" t="str">
        <f>VLOOKUP(E20,'LISTADO ATM'!$A$2:$B$897,2,0)</f>
        <v>ATM Hotel Dreams Punta Cana II</v>
      </c>
      <c r="H20" s="92" t="str">
        <f>VLOOKUP(E20,VIP!$A$2:$O16314,7,FALSE)</f>
        <v>Si</v>
      </c>
      <c r="I20" s="92" t="str">
        <f>VLOOKUP(E20,VIP!$A$2:$O8279,8,FALSE)</f>
        <v>Si</v>
      </c>
      <c r="J20" s="92" t="str">
        <f>VLOOKUP(E20,VIP!$A$2:$O8229,8,FALSE)</f>
        <v>Si</v>
      </c>
      <c r="K20" s="92" t="str">
        <f>VLOOKUP(E20,VIP!$A$2:$O11803,6,0)</f>
        <v>NO</v>
      </c>
      <c r="L20" s="97" t="s">
        <v>2254</v>
      </c>
      <c r="M20" s="110" t="s">
        <v>2572</v>
      </c>
      <c r="N20" s="122" t="s">
        <v>2477</v>
      </c>
      <c r="O20" s="120" t="s">
        <v>2479</v>
      </c>
      <c r="P20" s="110"/>
      <c r="Q20" s="168">
        <v>44245.563425925924</v>
      </c>
    </row>
    <row r="21" spans="1:17" s="111" customFormat="1" ht="18" x14ac:dyDescent="0.25">
      <c r="A21" s="107" t="str">
        <f>VLOOKUP(E21,'LISTADO ATM'!$A$2:$C$898,3,0)</f>
        <v>DISTRITO NACIONAL</v>
      </c>
      <c r="B21" s="101" t="s">
        <v>2516</v>
      </c>
      <c r="C21" s="95">
        <v>44244.723229166666</v>
      </c>
      <c r="D21" s="107" t="s">
        <v>2189</v>
      </c>
      <c r="E21" s="93">
        <v>325</v>
      </c>
      <c r="F21" s="84" t="str">
        <f>VLOOKUP(E21,VIP!$A$2:$O11392,2,0)</f>
        <v>DRBR325</v>
      </c>
      <c r="G21" s="92" t="str">
        <f>VLOOKUP(E21,'LISTADO ATM'!$A$2:$B$897,2,0)</f>
        <v>ATM Casa Edwin</v>
      </c>
      <c r="H21" s="92" t="str">
        <f>VLOOKUP(E21,VIP!$A$2:$O16313,7,FALSE)</f>
        <v>Si</v>
      </c>
      <c r="I21" s="92" t="str">
        <f>VLOOKUP(E21,VIP!$A$2:$O8278,8,FALSE)</f>
        <v>Si</v>
      </c>
      <c r="J21" s="92" t="str">
        <f>VLOOKUP(E21,VIP!$A$2:$O8228,8,FALSE)</f>
        <v>Si</v>
      </c>
      <c r="K21" s="92" t="str">
        <f>VLOOKUP(E21,VIP!$A$2:$O11802,6,0)</f>
        <v>NO</v>
      </c>
      <c r="L21" s="97" t="s">
        <v>2435</v>
      </c>
      <c r="M21" s="110" t="s">
        <v>2572</v>
      </c>
      <c r="N21" s="122" t="s">
        <v>2477</v>
      </c>
      <c r="O21" s="120" t="s">
        <v>2479</v>
      </c>
      <c r="P21" s="110"/>
      <c r="Q21" s="168">
        <v>44245.605092592596</v>
      </c>
    </row>
    <row r="22" spans="1:17" s="111" customFormat="1" ht="18" x14ac:dyDescent="0.25">
      <c r="A22" s="107" t="str">
        <f>VLOOKUP(E22,'LISTADO ATM'!$A$2:$C$898,3,0)</f>
        <v>NORTE</v>
      </c>
      <c r="B22" s="101" t="s">
        <v>2515</v>
      </c>
      <c r="C22" s="95">
        <v>44244.725671296299</v>
      </c>
      <c r="D22" s="107" t="s">
        <v>2190</v>
      </c>
      <c r="E22" s="93">
        <v>304</v>
      </c>
      <c r="F22" s="84" t="str">
        <f>VLOOKUP(E22,VIP!$A$2:$O11391,2,0)</f>
        <v>DRBR304</v>
      </c>
      <c r="G22" s="92" t="str">
        <f>VLOOKUP(E22,'LISTADO ATM'!$A$2:$B$897,2,0)</f>
        <v xml:space="preserve">ATM Multicentro La Sirena Estrella Sadhala </v>
      </c>
      <c r="H22" s="92" t="str">
        <f>VLOOKUP(E22,VIP!$A$2:$O16312,7,FALSE)</f>
        <v>Si</v>
      </c>
      <c r="I22" s="92" t="str">
        <f>VLOOKUP(E22,VIP!$A$2:$O8277,8,FALSE)</f>
        <v>Si</v>
      </c>
      <c r="J22" s="92" t="str">
        <f>VLOOKUP(E22,VIP!$A$2:$O8227,8,FALSE)</f>
        <v>Si</v>
      </c>
      <c r="K22" s="92" t="str">
        <f>VLOOKUP(E22,VIP!$A$2:$O11801,6,0)</f>
        <v>NO</v>
      </c>
      <c r="L22" s="97" t="s">
        <v>2435</v>
      </c>
      <c r="M22" s="110" t="s">
        <v>2572</v>
      </c>
      <c r="N22" s="122" t="s">
        <v>2477</v>
      </c>
      <c r="O22" s="120" t="s">
        <v>2500</v>
      </c>
      <c r="P22" s="110"/>
      <c r="Q22" s="168">
        <v>44245.451053240744</v>
      </c>
    </row>
    <row r="23" spans="1:17" s="111" customFormat="1" ht="18" x14ac:dyDescent="0.25">
      <c r="A23" s="107" t="str">
        <f>VLOOKUP(E23,'LISTADO ATM'!$A$2:$C$898,3,0)</f>
        <v>DISTRITO NACIONAL</v>
      </c>
      <c r="B23" s="101" t="s">
        <v>2514</v>
      </c>
      <c r="C23" s="95">
        <v>44244.745567129627</v>
      </c>
      <c r="D23" s="107" t="s">
        <v>2189</v>
      </c>
      <c r="E23" s="93">
        <v>540</v>
      </c>
      <c r="F23" s="84" t="str">
        <f>VLOOKUP(E23,VIP!$A$2:$O11390,2,0)</f>
        <v>DRBR540</v>
      </c>
      <c r="G23" s="92" t="str">
        <f>VLOOKUP(E23,'LISTADO ATM'!$A$2:$B$897,2,0)</f>
        <v xml:space="preserve">ATM Autoservicio Sambil I </v>
      </c>
      <c r="H23" s="92" t="str">
        <f>VLOOKUP(E23,VIP!$A$2:$O16311,7,FALSE)</f>
        <v>Si</v>
      </c>
      <c r="I23" s="92" t="str">
        <f>VLOOKUP(E23,VIP!$A$2:$O8276,8,FALSE)</f>
        <v>Si</v>
      </c>
      <c r="J23" s="92" t="str">
        <f>VLOOKUP(E23,VIP!$A$2:$O8226,8,FALSE)</f>
        <v>Si</v>
      </c>
      <c r="K23" s="92" t="str">
        <f>VLOOKUP(E23,VIP!$A$2:$O11800,6,0)</f>
        <v>NO</v>
      </c>
      <c r="L23" s="97" t="s">
        <v>2435</v>
      </c>
      <c r="M23" s="110" t="s">
        <v>2572</v>
      </c>
      <c r="N23" s="122" t="s">
        <v>2477</v>
      </c>
      <c r="O23" s="120" t="s">
        <v>2479</v>
      </c>
      <c r="P23" s="110"/>
      <c r="Q23" s="168">
        <v>44245.451053240744</v>
      </c>
    </row>
    <row r="24" spans="1:17" s="111" customFormat="1" ht="18" x14ac:dyDescent="0.25">
      <c r="A24" s="107" t="str">
        <f>VLOOKUP(E24,'LISTADO ATM'!$A$2:$C$898,3,0)</f>
        <v>NORTE</v>
      </c>
      <c r="B24" s="101" t="s">
        <v>2513</v>
      </c>
      <c r="C24" s="95">
        <v>44244.762650462966</v>
      </c>
      <c r="D24" s="107" t="s">
        <v>2190</v>
      </c>
      <c r="E24" s="93">
        <v>285</v>
      </c>
      <c r="F24" s="84" t="str">
        <f>VLOOKUP(E24,VIP!$A$2:$O11389,2,0)</f>
        <v>DRBR285</v>
      </c>
      <c r="G24" s="92" t="str">
        <f>VLOOKUP(E24,'LISTADO ATM'!$A$2:$B$897,2,0)</f>
        <v xml:space="preserve">ATM Oficina Camino Real (Puerto Plata) </v>
      </c>
      <c r="H24" s="92" t="str">
        <f>VLOOKUP(E24,VIP!$A$2:$O16310,7,FALSE)</f>
        <v>Si</v>
      </c>
      <c r="I24" s="92" t="str">
        <f>VLOOKUP(E24,VIP!$A$2:$O8275,8,FALSE)</f>
        <v>Si</v>
      </c>
      <c r="J24" s="92" t="str">
        <f>VLOOKUP(E24,VIP!$A$2:$O8225,8,FALSE)</f>
        <v>Si</v>
      </c>
      <c r="K24" s="92" t="str">
        <f>VLOOKUP(E24,VIP!$A$2:$O11799,6,0)</f>
        <v>NO</v>
      </c>
      <c r="L24" s="97" t="s">
        <v>2228</v>
      </c>
      <c r="M24" s="110" t="s">
        <v>2572</v>
      </c>
      <c r="N24" s="122" t="s">
        <v>2477</v>
      </c>
      <c r="O24" s="120" t="s">
        <v>2500</v>
      </c>
      <c r="P24" s="110"/>
      <c r="Q24" s="168">
        <v>44245.451053240744</v>
      </c>
    </row>
    <row r="25" spans="1:17" s="111" customFormat="1" ht="18" x14ac:dyDescent="0.25">
      <c r="A25" s="107" t="str">
        <f>VLOOKUP(E25,'LISTADO ATM'!$A$2:$C$898,3,0)</f>
        <v>DISTRITO NACIONAL</v>
      </c>
      <c r="B25" s="101" t="s">
        <v>2512</v>
      </c>
      <c r="C25" s="95">
        <v>44244.764409722222</v>
      </c>
      <c r="D25" s="107" t="s">
        <v>2189</v>
      </c>
      <c r="E25" s="93">
        <v>54</v>
      </c>
      <c r="F25" s="84" t="str">
        <f>VLOOKUP(E25,VIP!$A$2:$O11388,2,0)</f>
        <v>DRBR054</v>
      </c>
      <c r="G25" s="92" t="str">
        <f>VLOOKUP(E25,'LISTADO ATM'!$A$2:$B$897,2,0)</f>
        <v xml:space="preserve">ATM Autoservicio Galería 360 </v>
      </c>
      <c r="H25" s="92" t="str">
        <f>VLOOKUP(E25,VIP!$A$2:$O16309,7,FALSE)</f>
        <v>Si</v>
      </c>
      <c r="I25" s="92" t="str">
        <f>VLOOKUP(E25,VIP!$A$2:$O8274,8,FALSE)</f>
        <v>Si</v>
      </c>
      <c r="J25" s="92" t="str">
        <f>VLOOKUP(E25,VIP!$A$2:$O8224,8,FALSE)</f>
        <v>Si</v>
      </c>
      <c r="K25" s="92" t="str">
        <f>VLOOKUP(E25,VIP!$A$2:$O11798,6,0)</f>
        <v>NO</v>
      </c>
      <c r="L25" s="97" t="s">
        <v>2228</v>
      </c>
      <c r="M25" s="110" t="s">
        <v>2572</v>
      </c>
      <c r="N25" s="122" t="s">
        <v>2477</v>
      </c>
      <c r="O25" s="120" t="s">
        <v>2479</v>
      </c>
      <c r="P25" s="110"/>
      <c r="Q25" s="168">
        <v>44245.451053240744</v>
      </c>
    </row>
    <row r="26" spans="1:17" s="111" customFormat="1" ht="18" x14ac:dyDescent="0.25">
      <c r="A26" s="107" t="str">
        <f>VLOOKUP(E26,'LISTADO ATM'!$A$2:$C$898,3,0)</f>
        <v>NORTE</v>
      </c>
      <c r="B26" s="101" t="s">
        <v>2511</v>
      </c>
      <c r="C26" s="95">
        <v>44244.765486111108</v>
      </c>
      <c r="D26" s="107" t="s">
        <v>2190</v>
      </c>
      <c r="E26" s="93">
        <v>689</v>
      </c>
      <c r="F26" s="84" t="str">
        <f>VLOOKUP(E26,VIP!$A$2:$O11387,2,0)</f>
        <v>DRBR689</v>
      </c>
      <c r="G26" s="92" t="str">
        <f>VLOOKUP(E26,'LISTADO ATM'!$A$2:$B$897,2,0)</f>
        <v>ATM Eco Petroleo Villa Gonzalez</v>
      </c>
      <c r="H26" s="92" t="str">
        <f>VLOOKUP(E26,VIP!$A$2:$O16308,7,FALSE)</f>
        <v>NO</v>
      </c>
      <c r="I26" s="92" t="str">
        <f>VLOOKUP(E26,VIP!$A$2:$O8273,8,FALSE)</f>
        <v>NO</v>
      </c>
      <c r="J26" s="92" t="str">
        <f>VLOOKUP(E26,VIP!$A$2:$O8223,8,FALSE)</f>
        <v>NO</v>
      </c>
      <c r="K26" s="92" t="str">
        <f>VLOOKUP(E26,VIP!$A$2:$O11797,6,0)</f>
        <v>NO</v>
      </c>
      <c r="L26" s="97" t="s">
        <v>2254</v>
      </c>
      <c r="M26" s="110" t="s">
        <v>2572</v>
      </c>
      <c r="N26" s="122" t="s">
        <v>2477</v>
      </c>
      <c r="O26" s="120" t="s">
        <v>2500</v>
      </c>
      <c r="P26" s="110"/>
      <c r="Q26" s="168">
        <v>44245.451053240744</v>
      </c>
    </row>
    <row r="27" spans="1:17" s="111" customFormat="1" ht="18" x14ac:dyDescent="0.25">
      <c r="A27" s="107" t="str">
        <f>VLOOKUP(E27,'LISTADO ATM'!$A$2:$C$898,3,0)</f>
        <v>NORTE</v>
      </c>
      <c r="B27" s="101" t="s">
        <v>2510</v>
      </c>
      <c r="C27" s="95">
        <v>44244.76666666667</v>
      </c>
      <c r="D27" s="107" t="s">
        <v>2190</v>
      </c>
      <c r="E27" s="93">
        <v>511</v>
      </c>
      <c r="F27" s="84" t="str">
        <f>VLOOKUP(E27,VIP!$A$2:$O11386,2,0)</f>
        <v>DRBR511</v>
      </c>
      <c r="G27" s="92" t="str">
        <f>VLOOKUP(E27,'LISTADO ATM'!$A$2:$B$897,2,0)</f>
        <v xml:space="preserve">ATM UNP Río San Juan (Nagua) </v>
      </c>
      <c r="H27" s="92" t="str">
        <f>VLOOKUP(E27,VIP!$A$2:$O16307,7,FALSE)</f>
        <v>Si</v>
      </c>
      <c r="I27" s="92" t="str">
        <f>VLOOKUP(E27,VIP!$A$2:$O8272,8,FALSE)</f>
        <v>Si</v>
      </c>
      <c r="J27" s="92" t="str">
        <f>VLOOKUP(E27,VIP!$A$2:$O8222,8,FALSE)</f>
        <v>Si</v>
      </c>
      <c r="K27" s="92" t="str">
        <f>VLOOKUP(E27,VIP!$A$2:$O11796,6,0)</f>
        <v>NO</v>
      </c>
      <c r="L27" s="97" t="s">
        <v>2435</v>
      </c>
      <c r="M27" s="110" t="s">
        <v>2572</v>
      </c>
      <c r="N27" s="122" t="s">
        <v>2477</v>
      </c>
      <c r="O27" s="120" t="s">
        <v>2500</v>
      </c>
      <c r="P27" s="110"/>
      <c r="Q27" s="168">
        <v>44245.605092592596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2522</v>
      </c>
      <c r="C28" s="95">
        <v>44244.799525462964</v>
      </c>
      <c r="D28" s="107" t="s">
        <v>2189</v>
      </c>
      <c r="E28" s="93">
        <v>515</v>
      </c>
      <c r="F28" s="84" t="str">
        <f>VLOOKUP(E28,VIP!$A$2:$O11417,2,0)</f>
        <v>DRBR515</v>
      </c>
      <c r="G28" s="92" t="str">
        <f>VLOOKUP(E28,'LISTADO ATM'!$A$2:$B$897,2,0)</f>
        <v xml:space="preserve">ATM Oficina Agora Mall I </v>
      </c>
      <c r="H28" s="92" t="str">
        <f>VLOOKUP(E28,VIP!$A$2:$O16338,7,FALSE)</f>
        <v>Si</v>
      </c>
      <c r="I28" s="92" t="str">
        <f>VLOOKUP(E28,VIP!$A$2:$O8303,8,FALSE)</f>
        <v>Si</v>
      </c>
      <c r="J28" s="92" t="str">
        <f>VLOOKUP(E28,VIP!$A$2:$O8253,8,FALSE)</f>
        <v>Si</v>
      </c>
      <c r="K28" s="92" t="str">
        <f>VLOOKUP(E28,VIP!$A$2:$O11827,6,0)</f>
        <v>SI</v>
      </c>
      <c r="L28" s="97" t="s">
        <v>2435</v>
      </c>
      <c r="M28" s="110" t="s">
        <v>2572</v>
      </c>
      <c r="N28" s="122" t="s">
        <v>2477</v>
      </c>
      <c r="O28" s="120" t="s">
        <v>2479</v>
      </c>
      <c r="P28" s="110"/>
      <c r="Q28" s="168">
        <v>44245.563425925924</v>
      </c>
    </row>
    <row r="29" spans="1:17" s="111" customFormat="1" ht="18" x14ac:dyDescent="0.25">
      <c r="A29" s="107" t="str">
        <f>VLOOKUP(E29,'LISTADO ATM'!$A$2:$C$898,3,0)</f>
        <v>DISTRITO NACIONAL</v>
      </c>
      <c r="B29" s="101" t="s">
        <v>2521</v>
      </c>
      <c r="C29" s="95">
        <v>44244.944027777776</v>
      </c>
      <c r="D29" s="107" t="s">
        <v>2189</v>
      </c>
      <c r="E29" s="93">
        <v>671</v>
      </c>
      <c r="F29" s="84" t="str">
        <f>VLOOKUP(E29,VIP!$A$2:$O11413,2,0)</f>
        <v>DRBR671</v>
      </c>
      <c r="G29" s="92" t="str">
        <f>VLOOKUP(E29,'LISTADO ATM'!$A$2:$B$897,2,0)</f>
        <v>ATM Ayuntamiento Sto. Dgo. Norte</v>
      </c>
      <c r="H29" s="92" t="str">
        <f>VLOOKUP(E29,VIP!$A$2:$O16334,7,FALSE)</f>
        <v>Si</v>
      </c>
      <c r="I29" s="92" t="str">
        <f>VLOOKUP(E29,VIP!$A$2:$O8299,8,FALSE)</f>
        <v>Si</v>
      </c>
      <c r="J29" s="92" t="str">
        <f>VLOOKUP(E29,VIP!$A$2:$O8249,8,FALSE)</f>
        <v>Si</v>
      </c>
      <c r="K29" s="92" t="str">
        <f>VLOOKUP(E29,VIP!$A$2:$O11823,6,0)</f>
        <v>NO</v>
      </c>
      <c r="L29" s="97" t="s">
        <v>2254</v>
      </c>
      <c r="M29" s="110" t="s">
        <v>2572</v>
      </c>
      <c r="N29" s="122" t="s">
        <v>2477</v>
      </c>
      <c r="O29" s="120" t="s">
        <v>2479</v>
      </c>
      <c r="P29" s="110"/>
      <c r="Q29" s="168">
        <v>44245.451053240744</v>
      </c>
    </row>
    <row r="30" spans="1:17" ht="18" x14ac:dyDescent="0.25">
      <c r="A30" s="107" t="str">
        <f>VLOOKUP(E30,'LISTADO ATM'!$A$2:$C$898,3,0)</f>
        <v>DISTRITO NACIONAL</v>
      </c>
      <c r="B30" s="101" t="s">
        <v>2546</v>
      </c>
      <c r="C30" s="95">
        <v>44244.972627314812</v>
      </c>
      <c r="D30" s="107" t="s">
        <v>2473</v>
      </c>
      <c r="E30" s="93">
        <v>600</v>
      </c>
      <c r="F30" s="84" t="str">
        <f>VLOOKUP(E30,VIP!$A$2:$O11438,2,0)</f>
        <v>DRBR600</v>
      </c>
      <c r="G30" s="92" t="str">
        <f>VLOOKUP(E30,'LISTADO ATM'!$A$2:$B$897,2,0)</f>
        <v>ATM S/M Bravo Hipica</v>
      </c>
      <c r="H30" s="92" t="str">
        <f>VLOOKUP(E30,VIP!$A$2:$O16359,7,FALSE)</f>
        <v>N/A</v>
      </c>
      <c r="I30" s="92" t="str">
        <f>VLOOKUP(E30,VIP!$A$2:$O8324,8,FALSE)</f>
        <v>N/A</v>
      </c>
      <c r="J30" s="92" t="str">
        <f>VLOOKUP(E30,VIP!$A$2:$O8274,8,FALSE)</f>
        <v>N/A</v>
      </c>
      <c r="K30" s="92" t="str">
        <f>VLOOKUP(E30,VIP!$A$2:$O11848,6,0)</f>
        <v>N/A</v>
      </c>
      <c r="L30" s="97" t="s">
        <v>2463</v>
      </c>
      <c r="M30" s="110" t="s">
        <v>2572</v>
      </c>
      <c r="N30" s="122" t="s">
        <v>2477</v>
      </c>
      <c r="O30" s="120" t="s">
        <v>2478</v>
      </c>
      <c r="P30" s="110"/>
      <c r="Q30" s="168">
        <v>44245.605092592596</v>
      </c>
    </row>
    <row r="31" spans="1:17" ht="18" x14ac:dyDescent="0.25">
      <c r="A31" s="107" t="str">
        <f>VLOOKUP(E31,'LISTADO ATM'!$A$2:$C$898,3,0)</f>
        <v>NORTE</v>
      </c>
      <c r="B31" s="101" t="s">
        <v>2545</v>
      </c>
      <c r="C31" s="95">
        <v>44245.001284722224</v>
      </c>
      <c r="D31" s="107" t="s">
        <v>2190</v>
      </c>
      <c r="E31" s="93">
        <v>142</v>
      </c>
      <c r="F31" s="84" t="str">
        <f>VLOOKUP(E31,VIP!$A$2:$O11436,2,0)</f>
        <v>DRBR142</v>
      </c>
      <c r="G31" s="92" t="str">
        <f>VLOOKUP(E31,'LISTADO ATM'!$A$2:$B$897,2,0)</f>
        <v xml:space="preserve">ATM Centro de Caja Galerías Bonao </v>
      </c>
      <c r="H31" s="92" t="str">
        <f>VLOOKUP(E31,VIP!$A$2:$O16357,7,FALSE)</f>
        <v>Si</v>
      </c>
      <c r="I31" s="92" t="str">
        <f>VLOOKUP(E31,VIP!$A$2:$O8322,8,FALSE)</f>
        <v>Si</v>
      </c>
      <c r="J31" s="92" t="str">
        <f>VLOOKUP(E31,VIP!$A$2:$O8272,8,FALSE)</f>
        <v>Si</v>
      </c>
      <c r="K31" s="92" t="str">
        <f>VLOOKUP(E31,VIP!$A$2:$O11846,6,0)</f>
        <v>SI</v>
      </c>
      <c r="L31" s="97" t="s">
        <v>2228</v>
      </c>
      <c r="M31" s="110" t="s">
        <v>2572</v>
      </c>
      <c r="N31" s="122" t="s">
        <v>2477</v>
      </c>
      <c r="O31" s="120" t="s">
        <v>2549</v>
      </c>
      <c r="P31" s="110"/>
      <c r="Q31" s="168">
        <v>44245.451053240744</v>
      </c>
    </row>
    <row r="32" spans="1:17" ht="18" x14ac:dyDescent="0.25">
      <c r="A32" s="107" t="str">
        <f>VLOOKUP(E32,'LISTADO ATM'!$A$2:$C$898,3,0)</f>
        <v>ESTE</v>
      </c>
      <c r="B32" s="101" t="s">
        <v>2544</v>
      </c>
      <c r="C32" s="95">
        <v>44245.001967592594</v>
      </c>
      <c r="D32" s="107" t="s">
        <v>2189</v>
      </c>
      <c r="E32" s="93">
        <v>211</v>
      </c>
      <c r="F32" s="84" t="str">
        <f>VLOOKUP(E32,VIP!$A$2:$O11435,2,0)</f>
        <v>DRBR211</v>
      </c>
      <c r="G32" s="92" t="str">
        <f>VLOOKUP(E32,'LISTADO ATM'!$A$2:$B$897,2,0)</f>
        <v xml:space="preserve">ATM Oficina La Romana I </v>
      </c>
      <c r="H32" s="92" t="str">
        <f>VLOOKUP(E32,VIP!$A$2:$O16356,7,FALSE)</f>
        <v>Si</v>
      </c>
      <c r="I32" s="92" t="str">
        <f>VLOOKUP(E32,VIP!$A$2:$O8321,8,FALSE)</f>
        <v>Si</v>
      </c>
      <c r="J32" s="92" t="str">
        <f>VLOOKUP(E32,VIP!$A$2:$O8271,8,FALSE)</f>
        <v>Si</v>
      </c>
      <c r="K32" s="92" t="str">
        <f>VLOOKUP(E32,VIP!$A$2:$O11845,6,0)</f>
        <v>NO</v>
      </c>
      <c r="L32" s="97" t="s">
        <v>2548</v>
      </c>
      <c r="M32" s="110" t="s">
        <v>2572</v>
      </c>
      <c r="N32" s="122" t="s">
        <v>2477</v>
      </c>
      <c r="O32" s="120" t="s">
        <v>2479</v>
      </c>
      <c r="P32" s="110"/>
      <c r="Q32" s="168">
        <v>44245.451053240744</v>
      </c>
    </row>
    <row r="33" spans="1:17" ht="18" x14ac:dyDescent="0.25">
      <c r="A33" s="107" t="str">
        <f>VLOOKUP(E33,'LISTADO ATM'!$A$2:$C$898,3,0)</f>
        <v>NORTE</v>
      </c>
      <c r="B33" s="101" t="s">
        <v>2543</v>
      </c>
      <c r="C33" s="95">
        <v>44245.002488425926</v>
      </c>
      <c r="D33" s="107" t="s">
        <v>2190</v>
      </c>
      <c r="E33" s="93">
        <v>136</v>
      </c>
      <c r="F33" s="84" t="str">
        <f>VLOOKUP(E33,VIP!$A$2:$O11434,2,0)</f>
        <v>DRBR136</v>
      </c>
      <c r="G33" s="92" t="str">
        <f>VLOOKUP(E33,'LISTADO ATM'!$A$2:$B$897,2,0)</f>
        <v>ATM S/M Xtra (Santiago)</v>
      </c>
      <c r="H33" s="92" t="str">
        <f>VLOOKUP(E33,VIP!$A$2:$O16355,7,FALSE)</f>
        <v>Si</v>
      </c>
      <c r="I33" s="92" t="str">
        <f>VLOOKUP(E33,VIP!$A$2:$O8320,8,FALSE)</f>
        <v>Si</v>
      </c>
      <c r="J33" s="92" t="str">
        <f>VLOOKUP(E33,VIP!$A$2:$O8270,8,FALSE)</f>
        <v>Si</v>
      </c>
      <c r="K33" s="92" t="str">
        <f>VLOOKUP(E33,VIP!$A$2:$O11844,6,0)</f>
        <v>NO</v>
      </c>
      <c r="L33" s="97" t="s">
        <v>2547</v>
      </c>
      <c r="M33" s="110" t="s">
        <v>2572</v>
      </c>
      <c r="N33" s="122" t="s">
        <v>2477</v>
      </c>
      <c r="O33" s="120" t="s">
        <v>2549</v>
      </c>
      <c r="P33" s="110"/>
      <c r="Q33" s="168">
        <v>44245.451053240744</v>
      </c>
    </row>
    <row r="34" spans="1:17" ht="18" x14ac:dyDescent="0.25">
      <c r="A34" s="107" t="str">
        <f>VLOOKUP(E34,'LISTADO ATM'!$A$2:$C$898,3,0)</f>
        <v>ESTE</v>
      </c>
      <c r="B34" s="101" t="s">
        <v>2542</v>
      </c>
      <c r="C34" s="95">
        <v>44245.003344907411</v>
      </c>
      <c r="D34" s="107" t="s">
        <v>2189</v>
      </c>
      <c r="E34" s="93">
        <v>660</v>
      </c>
      <c r="F34" s="84" t="str">
        <f>VLOOKUP(E34,VIP!$A$2:$O11433,2,0)</f>
        <v>DRBR660</v>
      </c>
      <c r="G34" s="92" t="str">
        <f>VLOOKUP(E34,'LISTADO ATM'!$A$2:$B$897,2,0)</f>
        <v>ATM Oficina Romana Norte II</v>
      </c>
      <c r="H34" s="92" t="str">
        <f>VLOOKUP(E34,VIP!$A$2:$O16354,7,FALSE)</f>
        <v>N/A</v>
      </c>
      <c r="I34" s="92" t="str">
        <f>VLOOKUP(E34,VIP!$A$2:$O8319,8,FALSE)</f>
        <v>N/A</v>
      </c>
      <c r="J34" s="92" t="str">
        <f>VLOOKUP(E34,VIP!$A$2:$O8269,8,FALSE)</f>
        <v>N/A</v>
      </c>
      <c r="K34" s="92" t="str">
        <f>VLOOKUP(E34,VIP!$A$2:$O11843,6,0)</f>
        <v>N/A</v>
      </c>
      <c r="L34" s="97" t="s">
        <v>2547</v>
      </c>
      <c r="M34" s="110" t="s">
        <v>2572</v>
      </c>
      <c r="N34" s="122" t="s">
        <v>2477</v>
      </c>
      <c r="O34" s="120" t="s">
        <v>2479</v>
      </c>
      <c r="P34" s="110"/>
      <c r="Q34" s="168">
        <v>44245.605092592596</v>
      </c>
    </row>
    <row r="35" spans="1:17" ht="18" x14ac:dyDescent="0.25">
      <c r="A35" s="107" t="str">
        <f>VLOOKUP(E35,'LISTADO ATM'!$A$2:$C$898,3,0)</f>
        <v>DISTRITO NACIONAL</v>
      </c>
      <c r="B35" s="101" t="s">
        <v>2541</v>
      </c>
      <c r="C35" s="95">
        <v>44245.003958333335</v>
      </c>
      <c r="D35" s="107" t="s">
        <v>2189</v>
      </c>
      <c r="E35" s="93">
        <v>35</v>
      </c>
      <c r="F35" s="84" t="str">
        <f>VLOOKUP(E35,VIP!$A$2:$O11432,2,0)</f>
        <v>DRBR035</v>
      </c>
      <c r="G35" s="92" t="str">
        <f>VLOOKUP(E35,'LISTADO ATM'!$A$2:$B$897,2,0)</f>
        <v xml:space="preserve">ATM Dirección General de Aduanas I </v>
      </c>
      <c r="H35" s="92" t="str">
        <f>VLOOKUP(E35,VIP!$A$2:$O16353,7,FALSE)</f>
        <v>Si</v>
      </c>
      <c r="I35" s="92" t="str">
        <f>VLOOKUP(E35,VIP!$A$2:$O8318,8,FALSE)</f>
        <v>Si</v>
      </c>
      <c r="J35" s="92" t="str">
        <f>VLOOKUP(E35,VIP!$A$2:$O8268,8,FALSE)</f>
        <v>Si</v>
      </c>
      <c r="K35" s="92" t="str">
        <f>VLOOKUP(E35,VIP!$A$2:$O11842,6,0)</f>
        <v>NO</v>
      </c>
      <c r="L35" s="97" t="s">
        <v>2228</v>
      </c>
      <c r="M35" s="96" t="s">
        <v>2470</v>
      </c>
      <c r="N35" s="122" t="s">
        <v>2477</v>
      </c>
      <c r="O35" s="120" t="s">
        <v>2479</v>
      </c>
      <c r="P35" s="110"/>
      <c r="Q35" s="96" t="s">
        <v>2228</v>
      </c>
    </row>
    <row r="36" spans="1:17" ht="18" x14ac:dyDescent="0.25">
      <c r="A36" s="107" t="str">
        <f>VLOOKUP(E36,'LISTADO ATM'!$A$2:$C$898,3,0)</f>
        <v>DISTRITO NACIONAL</v>
      </c>
      <c r="B36" s="101" t="s">
        <v>2540</v>
      </c>
      <c r="C36" s="95">
        <v>44245.004675925928</v>
      </c>
      <c r="D36" s="107" t="s">
        <v>2189</v>
      </c>
      <c r="E36" s="93">
        <v>264</v>
      </c>
      <c r="F36" s="84" t="str">
        <f>VLOOKUP(E36,VIP!$A$2:$O11431,2,0)</f>
        <v>DRBR264</v>
      </c>
      <c r="G36" s="92" t="str">
        <f>VLOOKUP(E36,'LISTADO ATM'!$A$2:$B$897,2,0)</f>
        <v xml:space="preserve">ATM S/M Nacional Independencia </v>
      </c>
      <c r="H36" s="92" t="str">
        <f>VLOOKUP(E36,VIP!$A$2:$O16352,7,FALSE)</f>
        <v>Si</v>
      </c>
      <c r="I36" s="92" t="str">
        <f>VLOOKUP(E36,VIP!$A$2:$O8317,8,FALSE)</f>
        <v>Si</v>
      </c>
      <c r="J36" s="92" t="str">
        <f>VLOOKUP(E36,VIP!$A$2:$O8267,8,FALSE)</f>
        <v>Si</v>
      </c>
      <c r="K36" s="92" t="str">
        <f>VLOOKUP(E36,VIP!$A$2:$O11841,6,0)</f>
        <v>SI</v>
      </c>
      <c r="L36" s="97" t="s">
        <v>2228</v>
      </c>
      <c r="M36" s="110" t="s">
        <v>2572</v>
      </c>
      <c r="N36" s="122" t="s">
        <v>2477</v>
      </c>
      <c r="O36" s="120" t="s">
        <v>2479</v>
      </c>
      <c r="P36" s="110"/>
      <c r="Q36" s="168">
        <v>44245.451053240744</v>
      </c>
    </row>
    <row r="37" spans="1:17" ht="18" x14ac:dyDescent="0.25">
      <c r="A37" s="107" t="str">
        <f>VLOOKUP(E37,'LISTADO ATM'!$A$2:$C$898,3,0)</f>
        <v>NORTE</v>
      </c>
      <c r="B37" s="101" t="s">
        <v>2539</v>
      </c>
      <c r="C37" s="95">
        <v>44245.008726851855</v>
      </c>
      <c r="D37" s="107" t="s">
        <v>2488</v>
      </c>
      <c r="E37" s="93">
        <v>405</v>
      </c>
      <c r="F37" s="84" t="str">
        <f>VLOOKUP(E37,VIP!$A$2:$O11430,2,0)</f>
        <v>DRBR405</v>
      </c>
      <c r="G37" s="92" t="str">
        <f>VLOOKUP(E37,'LISTADO ATM'!$A$2:$B$897,2,0)</f>
        <v xml:space="preserve">ATM UNP Loma de Cabrera </v>
      </c>
      <c r="H37" s="92" t="str">
        <f>VLOOKUP(E37,VIP!$A$2:$O16351,7,FALSE)</f>
        <v>Si</v>
      </c>
      <c r="I37" s="92" t="str">
        <f>VLOOKUP(E37,VIP!$A$2:$O8316,8,FALSE)</f>
        <v>Si</v>
      </c>
      <c r="J37" s="92" t="str">
        <f>VLOOKUP(E37,VIP!$A$2:$O8266,8,FALSE)</f>
        <v>Si</v>
      </c>
      <c r="K37" s="92" t="str">
        <f>VLOOKUP(E37,VIP!$A$2:$O11840,6,0)</f>
        <v>NO</v>
      </c>
      <c r="L37" s="97" t="s">
        <v>2463</v>
      </c>
      <c r="M37" s="110" t="s">
        <v>2572</v>
      </c>
      <c r="N37" s="122" t="s">
        <v>2477</v>
      </c>
      <c r="O37" s="120" t="s">
        <v>2493</v>
      </c>
      <c r="P37" s="110"/>
      <c r="Q37" s="168">
        <v>44245.451053240744</v>
      </c>
    </row>
    <row r="38" spans="1:17" ht="18" x14ac:dyDescent="0.25">
      <c r="A38" s="107" t="str">
        <f>VLOOKUP(E38,'LISTADO ATM'!$A$2:$C$898,3,0)</f>
        <v>ESTE</v>
      </c>
      <c r="B38" s="101" t="s">
        <v>2538</v>
      </c>
      <c r="C38" s="95">
        <v>44245.010879629626</v>
      </c>
      <c r="D38" s="107" t="s">
        <v>2488</v>
      </c>
      <c r="E38" s="93">
        <v>742</v>
      </c>
      <c r="F38" s="84" t="str">
        <f>VLOOKUP(E38,VIP!$A$2:$O11429,2,0)</f>
        <v>DRBR990</v>
      </c>
      <c r="G38" s="92" t="str">
        <f>VLOOKUP(E38,'LISTADO ATM'!$A$2:$B$897,2,0)</f>
        <v xml:space="preserve">ATM Oficina Plaza del Rey (La Romana) </v>
      </c>
      <c r="H38" s="92" t="str">
        <f>VLOOKUP(E38,VIP!$A$2:$O16350,7,FALSE)</f>
        <v>Si</v>
      </c>
      <c r="I38" s="92" t="str">
        <f>VLOOKUP(E38,VIP!$A$2:$O8315,8,FALSE)</f>
        <v>Si</v>
      </c>
      <c r="J38" s="92" t="str">
        <f>VLOOKUP(E38,VIP!$A$2:$O8265,8,FALSE)</f>
        <v>Si</v>
      </c>
      <c r="K38" s="92" t="str">
        <f>VLOOKUP(E38,VIP!$A$2:$O11839,6,0)</f>
        <v>NO</v>
      </c>
      <c r="L38" s="97" t="s">
        <v>2430</v>
      </c>
      <c r="M38" s="110" t="s">
        <v>2572</v>
      </c>
      <c r="N38" s="122" t="s">
        <v>2477</v>
      </c>
      <c r="O38" s="120" t="s">
        <v>2493</v>
      </c>
      <c r="P38" s="110"/>
      <c r="Q38" s="168">
        <v>44245.605092592596</v>
      </c>
    </row>
    <row r="39" spans="1:17" ht="18" x14ac:dyDescent="0.25">
      <c r="A39" s="107" t="str">
        <f>VLOOKUP(E39,'LISTADO ATM'!$A$2:$C$898,3,0)</f>
        <v>DISTRITO NACIONAL</v>
      </c>
      <c r="B39" s="101" t="s">
        <v>2537</v>
      </c>
      <c r="C39" s="95">
        <v>44245.0153587963</v>
      </c>
      <c r="D39" s="107" t="s">
        <v>2488</v>
      </c>
      <c r="E39" s="93">
        <v>354</v>
      </c>
      <c r="F39" s="84" t="str">
        <f>VLOOKUP(E39,VIP!$A$2:$O11428,2,0)</f>
        <v>DRBR354</v>
      </c>
      <c r="G39" s="92" t="str">
        <f>VLOOKUP(E39,'LISTADO ATM'!$A$2:$B$897,2,0)</f>
        <v xml:space="preserve">ATM Oficina Núñez de Cáceres II </v>
      </c>
      <c r="H39" s="92" t="str">
        <f>VLOOKUP(E39,VIP!$A$2:$O16349,7,FALSE)</f>
        <v>Si</v>
      </c>
      <c r="I39" s="92" t="str">
        <f>VLOOKUP(E39,VIP!$A$2:$O8314,8,FALSE)</f>
        <v>Si</v>
      </c>
      <c r="J39" s="92" t="str">
        <f>VLOOKUP(E39,VIP!$A$2:$O8264,8,FALSE)</f>
        <v>Si</v>
      </c>
      <c r="K39" s="92" t="str">
        <f>VLOOKUP(E39,VIP!$A$2:$O11838,6,0)</f>
        <v>NO</v>
      </c>
      <c r="L39" s="97" t="s">
        <v>2430</v>
      </c>
      <c r="M39" s="110" t="s">
        <v>2572</v>
      </c>
      <c r="N39" s="122" t="s">
        <v>2477</v>
      </c>
      <c r="O39" s="120" t="s">
        <v>2493</v>
      </c>
      <c r="P39" s="110"/>
      <c r="Q39" s="168">
        <v>44245.451053240744</v>
      </c>
    </row>
    <row r="40" spans="1:17" ht="18" x14ac:dyDescent="0.25">
      <c r="A40" s="107" t="str">
        <f>VLOOKUP(E40,'LISTADO ATM'!$A$2:$C$898,3,0)</f>
        <v>DISTRITO NACIONAL</v>
      </c>
      <c r="B40" s="101" t="s">
        <v>2536</v>
      </c>
      <c r="C40" s="95">
        <v>44245.016921296294</v>
      </c>
      <c r="D40" s="107" t="s">
        <v>2473</v>
      </c>
      <c r="E40" s="93">
        <v>355</v>
      </c>
      <c r="F40" s="84" t="str">
        <f>VLOOKUP(E40,VIP!$A$2:$O11427,2,0)</f>
        <v>DRBR355</v>
      </c>
      <c r="G40" s="92" t="str">
        <f>VLOOKUP(E40,'LISTADO ATM'!$A$2:$B$897,2,0)</f>
        <v xml:space="preserve">ATM UNP Metro II </v>
      </c>
      <c r="H40" s="92" t="str">
        <f>VLOOKUP(E40,VIP!$A$2:$O16348,7,FALSE)</f>
        <v>Si</v>
      </c>
      <c r="I40" s="92" t="str">
        <f>VLOOKUP(E40,VIP!$A$2:$O8313,8,FALSE)</f>
        <v>Si</v>
      </c>
      <c r="J40" s="92" t="str">
        <f>VLOOKUP(E40,VIP!$A$2:$O8263,8,FALSE)</f>
        <v>Si</v>
      </c>
      <c r="K40" s="92" t="str">
        <f>VLOOKUP(E40,VIP!$A$2:$O11837,6,0)</f>
        <v>SI</v>
      </c>
      <c r="L40" s="97" t="s">
        <v>2463</v>
      </c>
      <c r="M40" s="110" t="s">
        <v>2572</v>
      </c>
      <c r="N40" s="122" t="s">
        <v>2477</v>
      </c>
      <c r="O40" s="120" t="s">
        <v>2478</v>
      </c>
      <c r="P40" s="110"/>
      <c r="Q40" s="168">
        <v>44245.451053240744</v>
      </c>
    </row>
    <row r="41" spans="1:17" ht="18" x14ac:dyDescent="0.25">
      <c r="A41" s="107" t="str">
        <f>VLOOKUP(E41,'LISTADO ATM'!$A$2:$C$898,3,0)</f>
        <v>ESTE</v>
      </c>
      <c r="B41" s="101" t="s">
        <v>2535</v>
      </c>
      <c r="C41" s="95">
        <v>44245.019097222219</v>
      </c>
      <c r="D41" s="107" t="s">
        <v>2488</v>
      </c>
      <c r="E41" s="93">
        <v>114</v>
      </c>
      <c r="F41" s="84" t="str">
        <f>VLOOKUP(E41,VIP!$A$2:$O11426,2,0)</f>
        <v>DRBR114</v>
      </c>
      <c r="G41" s="92" t="str">
        <f>VLOOKUP(E41,'LISTADO ATM'!$A$2:$B$897,2,0)</f>
        <v xml:space="preserve">ATM Oficina Hato Mayor </v>
      </c>
      <c r="H41" s="92" t="str">
        <f>VLOOKUP(E41,VIP!$A$2:$O16347,7,FALSE)</f>
        <v>Si</v>
      </c>
      <c r="I41" s="92" t="str">
        <f>VLOOKUP(E41,VIP!$A$2:$O8312,8,FALSE)</f>
        <v>Si</v>
      </c>
      <c r="J41" s="92" t="str">
        <f>VLOOKUP(E41,VIP!$A$2:$O8262,8,FALSE)</f>
        <v>Si</v>
      </c>
      <c r="K41" s="92" t="str">
        <f>VLOOKUP(E41,VIP!$A$2:$O11836,6,0)</f>
        <v>NO</v>
      </c>
      <c r="L41" s="97" t="s">
        <v>2430</v>
      </c>
      <c r="M41" s="110" t="s">
        <v>2572</v>
      </c>
      <c r="N41" s="122" t="s">
        <v>2477</v>
      </c>
      <c r="O41" s="120" t="s">
        <v>2493</v>
      </c>
      <c r="P41" s="110"/>
      <c r="Q41" s="168">
        <v>44245.451053240744</v>
      </c>
    </row>
    <row r="42" spans="1:17" ht="18" x14ac:dyDescent="0.25">
      <c r="A42" s="107" t="str">
        <f>VLOOKUP(E42,'LISTADO ATM'!$A$2:$C$898,3,0)</f>
        <v>DISTRITO NACIONAL</v>
      </c>
      <c r="B42" s="101" t="s">
        <v>2534</v>
      </c>
      <c r="C42" s="95">
        <v>44245.019756944443</v>
      </c>
      <c r="D42" s="107" t="s">
        <v>2189</v>
      </c>
      <c r="E42" s="93">
        <v>237</v>
      </c>
      <c r="F42" s="84" t="str">
        <f>VLOOKUP(E42,VIP!$A$2:$O11425,2,0)</f>
        <v>DRBR237</v>
      </c>
      <c r="G42" s="92" t="str">
        <f>VLOOKUP(E42,'LISTADO ATM'!$A$2:$B$897,2,0)</f>
        <v xml:space="preserve">ATM UNP Plaza Vásquez </v>
      </c>
      <c r="H42" s="92" t="str">
        <f>VLOOKUP(E42,VIP!$A$2:$O16346,7,FALSE)</f>
        <v>Si</v>
      </c>
      <c r="I42" s="92" t="str">
        <f>VLOOKUP(E42,VIP!$A$2:$O8311,8,FALSE)</f>
        <v>Si</v>
      </c>
      <c r="J42" s="92" t="str">
        <f>VLOOKUP(E42,VIP!$A$2:$O8261,8,FALSE)</f>
        <v>Si</v>
      </c>
      <c r="K42" s="92" t="str">
        <f>VLOOKUP(E42,VIP!$A$2:$O11835,6,0)</f>
        <v>SI</v>
      </c>
      <c r="L42" s="97" t="s">
        <v>2228</v>
      </c>
      <c r="M42" s="110" t="s">
        <v>2572</v>
      </c>
      <c r="N42" s="122" t="s">
        <v>2477</v>
      </c>
      <c r="O42" s="120" t="s">
        <v>2479</v>
      </c>
      <c r="P42" s="110"/>
      <c r="Q42" s="168">
        <v>44245.451053240744</v>
      </c>
    </row>
    <row r="43" spans="1:17" ht="18" x14ac:dyDescent="0.25">
      <c r="A43" s="107" t="str">
        <f>VLOOKUP(E43,'LISTADO ATM'!$A$2:$C$898,3,0)</f>
        <v>DISTRITO NACIONAL</v>
      </c>
      <c r="B43" s="101" t="s">
        <v>2533</v>
      </c>
      <c r="C43" s="95">
        <v>44245.020497685182</v>
      </c>
      <c r="D43" s="107" t="s">
        <v>2189</v>
      </c>
      <c r="E43" s="93">
        <v>542</v>
      </c>
      <c r="F43" s="84" t="str">
        <f>VLOOKUP(E43,VIP!$A$2:$O11424,2,0)</f>
        <v>DRBR542</v>
      </c>
      <c r="G43" s="92" t="str">
        <f>VLOOKUP(E43,'LISTADO ATM'!$A$2:$B$897,2,0)</f>
        <v>ATM S/M la Cadena Carretera Mella</v>
      </c>
      <c r="H43" s="92" t="str">
        <f>VLOOKUP(E43,VIP!$A$2:$O16345,7,FALSE)</f>
        <v>NO</v>
      </c>
      <c r="I43" s="92" t="str">
        <f>VLOOKUP(E43,VIP!$A$2:$O8310,8,FALSE)</f>
        <v>SI</v>
      </c>
      <c r="J43" s="92" t="str">
        <f>VLOOKUP(E43,VIP!$A$2:$O8260,8,FALSE)</f>
        <v>SI</v>
      </c>
      <c r="K43" s="92" t="str">
        <f>VLOOKUP(E43,VIP!$A$2:$O11834,6,0)</f>
        <v>NO</v>
      </c>
      <c r="L43" s="97" t="s">
        <v>2228</v>
      </c>
      <c r="M43" s="110" t="s">
        <v>2572</v>
      </c>
      <c r="N43" s="122" t="s">
        <v>2477</v>
      </c>
      <c r="O43" s="120" t="s">
        <v>2479</v>
      </c>
      <c r="P43" s="110"/>
      <c r="Q43" s="168">
        <v>44245.605092592596</v>
      </c>
    </row>
    <row r="44" spans="1:17" ht="18" x14ac:dyDescent="0.25">
      <c r="A44" s="107" t="str">
        <f>VLOOKUP(E44,'LISTADO ATM'!$A$2:$C$898,3,0)</f>
        <v>DISTRITO NACIONAL</v>
      </c>
      <c r="B44" s="101" t="s">
        <v>2532</v>
      </c>
      <c r="C44" s="95">
        <v>44245.021261574075</v>
      </c>
      <c r="D44" s="107" t="s">
        <v>2189</v>
      </c>
      <c r="E44" s="93">
        <v>225</v>
      </c>
      <c r="F44" s="84" t="str">
        <f>VLOOKUP(E44,VIP!$A$2:$O11422,2,0)</f>
        <v>DRBR225</v>
      </c>
      <c r="G44" s="92" t="str">
        <f>VLOOKUP(E44,'LISTADO ATM'!$A$2:$B$897,2,0)</f>
        <v xml:space="preserve">ATM S/M Nacional Arroyo Hondo </v>
      </c>
      <c r="H44" s="92" t="str">
        <f>VLOOKUP(E44,VIP!$A$2:$O16343,7,FALSE)</f>
        <v>Si</v>
      </c>
      <c r="I44" s="92" t="str">
        <f>VLOOKUP(E44,VIP!$A$2:$O8308,8,FALSE)</f>
        <v>Si</v>
      </c>
      <c r="J44" s="92" t="str">
        <f>VLOOKUP(E44,VIP!$A$2:$O8258,8,FALSE)</f>
        <v>Si</v>
      </c>
      <c r="K44" s="92" t="str">
        <f>VLOOKUP(E44,VIP!$A$2:$O11832,6,0)</f>
        <v>NO</v>
      </c>
      <c r="L44" s="97" t="s">
        <v>2228</v>
      </c>
      <c r="M44" s="96" t="s">
        <v>2470</v>
      </c>
      <c r="N44" s="122" t="s">
        <v>2477</v>
      </c>
      <c r="O44" s="120" t="s">
        <v>2479</v>
      </c>
      <c r="P44" s="110"/>
      <c r="Q44" s="96" t="s">
        <v>2228</v>
      </c>
    </row>
    <row r="45" spans="1:17" ht="18" x14ac:dyDescent="0.25">
      <c r="A45" s="107" t="str">
        <f>VLOOKUP(E45,'LISTADO ATM'!$A$2:$C$898,3,0)</f>
        <v>DISTRITO NACIONAL</v>
      </c>
      <c r="B45" s="101" t="s">
        <v>2531</v>
      </c>
      <c r="C45" s="95">
        <v>44245.021817129629</v>
      </c>
      <c r="D45" s="107" t="s">
        <v>2189</v>
      </c>
      <c r="E45" s="93">
        <v>244</v>
      </c>
      <c r="F45" s="84" t="str">
        <f>VLOOKUP(E45,VIP!$A$2:$O11421,2,0)</f>
        <v>DRBR244</v>
      </c>
      <c r="G45" s="92" t="str">
        <f>VLOOKUP(E45,'LISTADO ATM'!$A$2:$B$897,2,0)</f>
        <v xml:space="preserve">ATM Ministerio de Hacienda (antiguo Finanzas) </v>
      </c>
      <c r="H45" s="92" t="str">
        <f>VLOOKUP(E45,VIP!$A$2:$O16342,7,FALSE)</f>
        <v>Si</v>
      </c>
      <c r="I45" s="92" t="str">
        <f>VLOOKUP(E45,VIP!$A$2:$O8307,8,FALSE)</f>
        <v>Si</v>
      </c>
      <c r="J45" s="92" t="str">
        <f>VLOOKUP(E45,VIP!$A$2:$O8257,8,FALSE)</f>
        <v>Si</v>
      </c>
      <c r="K45" s="92" t="str">
        <f>VLOOKUP(E45,VIP!$A$2:$O11831,6,0)</f>
        <v>NO</v>
      </c>
      <c r="L45" s="97" t="s">
        <v>2228</v>
      </c>
      <c r="M45" s="110" t="s">
        <v>2572</v>
      </c>
      <c r="N45" s="122" t="s">
        <v>2477</v>
      </c>
      <c r="O45" s="120" t="s">
        <v>2479</v>
      </c>
      <c r="P45" s="110"/>
      <c r="Q45" s="168">
        <v>44245.605092592596</v>
      </c>
    </row>
    <row r="46" spans="1:17" ht="18" x14ac:dyDescent="0.25">
      <c r="A46" s="107" t="str">
        <f>VLOOKUP(E46,'LISTADO ATM'!$A$2:$C$898,3,0)</f>
        <v>NORTE</v>
      </c>
      <c r="B46" s="101" t="s">
        <v>2530</v>
      </c>
      <c r="C46" s="95">
        <v>44245.022175925929</v>
      </c>
      <c r="D46" s="107" t="s">
        <v>2190</v>
      </c>
      <c r="E46" s="93">
        <v>261</v>
      </c>
      <c r="F46" s="84" t="str">
        <f>VLOOKUP(E46,VIP!$A$2:$O11420,2,0)</f>
        <v>DRBR261</v>
      </c>
      <c r="G46" s="92" t="str">
        <f>VLOOKUP(E46,'LISTADO ATM'!$A$2:$B$897,2,0)</f>
        <v xml:space="preserve">ATM UNP Aeropuerto Cibao (Santiago) </v>
      </c>
      <c r="H46" s="92" t="str">
        <f>VLOOKUP(E46,VIP!$A$2:$O16341,7,FALSE)</f>
        <v>Si</v>
      </c>
      <c r="I46" s="92" t="str">
        <f>VLOOKUP(E46,VIP!$A$2:$O8306,8,FALSE)</f>
        <v>Si</v>
      </c>
      <c r="J46" s="92" t="str">
        <f>VLOOKUP(E46,VIP!$A$2:$O8256,8,FALSE)</f>
        <v>Si</v>
      </c>
      <c r="K46" s="92" t="str">
        <f>VLOOKUP(E46,VIP!$A$2:$O11830,6,0)</f>
        <v>NO</v>
      </c>
      <c r="L46" s="97" t="s">
        <v>2228</v>
      </c>
      <c r="M46" s="110" t="s">
        <v>2572</v>
      </c>
      <c r="N46" s="122" t="s">
        <v>2477</v>
      </c>
      <c r="O46" s="120" t="s">
        <v>2549</v>
      </c>
      <c r="P46" s="110"/>
      <c r="Q46" s="168">
        <v>44245.605092592596</v>
      </c>
    </row>
    <row r="47" spans="1:17" ht="18" x14ac:dyDescent="0.25">
      <c r="A47" s="107" t="str">
        <f>VLOOKUP(E47,'LISTADO ATM'!$A$2:$C$898,3,0)</f>
        <v>DISTRITO NACIONAL</v>
      </c>
      <c r="B47" s="101" t="s">
        <v>2529</v>
      </c>
      <c r="C47" s="95">
        <v>44245.022719907407</v>
      </c>
      <c r="D47" s="107" t="s">
        <v>2189</v>
      </c>
      <c r="E47" s="93">
        <v>958</v>
      </c>
      <c r="F47" s="84" t="str">
        <f>VLOOKUP(E47,VIP!$A$2:$O11419,2,0)</f>
        <v>DRBR958</v>
      </c>
      <c r="G47" s="92" t="str">
        <f>VLOOKUP(E47,'LISTADO ATM'!$A$2:$B$897,2,0)</f>
        <v xml:space="preserve">ATM Olé Aut. San Isidro </v>
      </c>
      <c r="H47" s="92" t="str">
        <f>VLOOKUP(E47,VIP!$A$2:$O16340,7,FALSE)</f>
        <v>Si</v>
      </c>
      <c r="I47" s="92" t="str">
        <f>VLOOKUP(E47,VIP!$A$2:$O8305,8,FALSE)</f>
        <v>Si</v>
      </c>
      <c r="J47" s="92" t="str">
        <f>VLOOKUP(E47,VIP!$A$2:$O8255,8,FALSE)</f>
        <v>Si</v>
      </c>
      <c r="K47" s="92" t="str">
        <f>VLOOKUP(E47,VIP!$A$2:$O11829,6,0)</f>
        <v>NO</v>
      </c>
      <c r="L47" s="97" t="s">
        <v>2254</v>
      </c>
      <c r="M47" s="110" t="s">
        <v>2572</v>
      </c>
      <c r="N47" s="122" t="s">
        <v>2477</v>
      </c>
      <c r="O47" s="120" t="s">
        <v>2479</v>
      </c>
      <c r="P47" s="110"/>
      <c r="Q47" s="168">
        <v>44245.451053240744</v>
      </c>
    </row>
    <row r="48" spans="1:17" ht="18" x14ac:dyDescent="0.25">
      <c r="A48" s="107" t="str">
        <f>VLOOKUP(E48,'LISTADO ATM'!$A$2:$C$898,3,0)</f>
        <v>DISTRITO NACIONAL</v>
      </c>
      <c r="B48" s="101" t="s">
        <v>2528</v>
      </c>
      <c r="C48" s="95">
        <v>44245.023229166669</v>
      </c>
      <c r="D48" s="107" t="s">
        <v>2189</v>
      </c>
      <c r="E48" s="93">
        <v>327</v>
      </c>
      <c r="F48" s="84" t="str">
        <f>VLOOKUP(E48,VIP!$A$2:$O11418,2,0)</f>
        <v>DRBR327</v>
      </c>
      <c r="G48" s="92" t="str">
        <f>VLOOKUP(E48,'LISTADO ATM'!$A$2:$B$897,2,0)</f>
        <v xml:space="preserve">ATM UNP CCN (Nacional 27 de Febrero) </v>
      </c>
      <c r="H48" s="92" t="str">
        <f>VLOOKUP(E48,VIP!$A$2:$O16339,7,FALSE)</f>
        <v>Si</v>
      </c>
      <c r="I48" s="92" t="str">
        <f>VLOOKUP(E48,VIP!$A$2:$O8304,8,FALSE)</f>
        <v>Si</v>
      </c>
      <c r="J48" s="92" t="str">
        <f>VLOOKUP(E48,VIP!$A$2:$O8254,8,FALSE)</f>
        <v>Si</v>
      </c>
      <c r="K48" s="92" t="str">
        <f>VLOOKUP(E48,VIP!$A$2:$O11828,6,0)</f>
        <v>NO</v>
      </c>
      <c r="L48" s="97" t="s">
        <v>2228</v>
      </c>
      <c r="M48" s="110" t="s">
        <v>2572</v>
      </c>
      <c r="N48" s="122" t="s">
        <v>2477</v>
      </c>
      <c r="O48" s="120" t="s">
        <v>2479</v>
      </c>
      <c r="P48" s="110"/>
      <c r="Q48" s="168">
        <v>44245.451053240744</v>
      </c>
    </row>
    <row r="49" spans="1:17" ht="18" x14ac:dyDescent="0.25">
      <c r="A49" s="107" t="str">
        <f>VLOOKUP(E49,'LISTADO ATM'!$A$2:$C$898,3,0)</f>
        <v>DISTRITO NACIONAL</v>
      </c>
      <c r="B49" s="101" t="s">
        <v>2527</v>
      </c>
      <c r="C49" s="95">
        <v>44245.023773148147</v>
      </c>
      <c r="D49" s="107" t="s">
        <v>2189</v>
      </c>
      <c r="E49" s="93">
        <v>498</v>
      </c>
      <c r="F49" s="84" t="str">
        <f>VLOOKUP(E49,VIP!$A$2:$O11417,2,0)</f>
        <v>DRBR498</v>
      </c>
      <c r="G49" s="92" t="str">
        <f>VLOOKUP(E49,'LISTADO ATM'!$A$2:$B$897,2,0)</f>
        <v xml:space="preserve">ATM Estación Sunix 27 de Febrero </v>
      </c>
      <c r="H49" s="92" t="str">
        <f>VLOOKUP(E49,VIP!$A$2:$O16338,7,FALSE)</f>
        <v>Si</v>
      </c>
      <c r="I49" s="92" t="str">
        <f>VLOOKUP(E49,VIP!$A$2:$O8303,8,FALSE)</f>
        <v>Si</v>
      </c>
      <c r="J49" s="92" t="str">
        <f>VLOOKUP(E49,VIP!$A$2:$O8253,8,FALSE)</f>
        <v>Si</v>
      </c>
      <c r="K49" s="92" t="str">
        <f>VLOOKUP(E49,VIP!$A$2:$O11827,6,0)</f>
        <v>NO</v>
      </c>
      <c r="L49" s="97" t="s">
        <v>2228</v>
      </c>
      <c r="M49" s="110" t="s">
        <v>2572</v>
      </c>
      <c r="N49" s="122" t="s">
        <v>2477</v>
      </c>
      <c r="O49" s="120" t="s">
        <v>2479</v>
      </c>
      <c r="P49" s="110"/>
      <c r="Q49" s="168">
        <v>44245.605092592596</v>
      </c>
    </row>
    <row r="50" spans="1:17" ht="18" x14ac:dyDescent="0.25">
      <c r="A50" s="107" t="str">
        <f>VLOOKUP(E50,'LISTADO ATM'!$A$2:$C$898,3,0)</f>
        <v>NORTE</v>
      </c>
      <c r="B50" s="101" t="s">
        <v>2526</v>
      </c>
      <c r="C50" s="95">
        <v>44245.024224537039</v>
      </c>
      <c r="D50" s="107" t="s">
        <v>2190</v>
      </c>
      <c r="E50" s="93">
        <v>528</v>
      </c>
      <c r="F50" s="84" t="str">
        <f>VLOOKUP(E50,VIP!$A$2:$O11416,2,0)</f>
        <v>DRBR284</v>
      </c>
      <c r="G50" s="92" t="str">
        <f>VLOOKUP(E50,'LISTADO ATM'!$A$2:$B$897,2,0)</f>
        <v xml:space="preserve">ATM Ferretería Ochoa (Santiago) </v>
      </c>
      <c r="H50" s="92" t="str">
        <f>VLOOKUP(E50,VIP!$A$2:$O16337,7,FALSE)</f>
        <v>Si</v>
      </c>
      <c r="I50" s="92" t="str">
        <f>VLOOKUP(E50,VIP!$A$2:$O8302,8,FALSE)</f>
        <v>Si</v>
      </c>
      <c r="J50" s="92" t="str">
        <f>VLOOKUP(E50,VIP!$A$2:$O8252,8,FALSE)</f>
        <v>Si</v>
      </c>
      <c r="K50" s="92" t="str">
        <f>VLOOKUP(E50,VIP!$A$2:$O11826,6,0)</f>
        <v>NO</v>
      </c>
      <c r="L50" s="97" t="s">
        <v>2228</v>
      </c>
      <c r="M50" s="110" t="s">
        <v>2572</v>
      </c>
      <c r="N50" s="122" t="s">
        <v>2477</v>
      </c>
      <c r="O50" s="120" t="s">
        <v>2549</v>
      </c>
      <c r="P50" s="110"/>
      <c r="Q50" s="168">
        <v>44245.451053240744</v>
      </c>
    </row>
    <row r="51" spans="1:17" ht="18" x14ac:dyDescent="0.25">
      <c r="A51" s="107" t="str">
        <f>VLOOKUP(E51,'LISTADO ATM'!$A$2:$C$898,3,0)</f>
        <v>NORTE</v>
      </c>
      <c r="B51" s="101" t="s">
        <v>2525</v>
      </c>
      <c r="C51" s="95">
        <v>44245.024652777778</v>
      </c>
      <c r="D51" s="107" t="s">
        <v>2190</v>
      </c>
      <c r="E51" s="93">
        <v>601</v>
      </c>
      <c r="F51" s="84" t="str">
        <f>VLOOKUP(E51,VIP!$A$2:$O11415,2,0)</f>
        <v>DRBR255</v>
      </c>
      <c r="G51" s="92" t="str">
        <f>VLOOKUP(E51,'LISTADO ATM'!$A$2:$B$897,2,0)</f>
        <v xml:space="preserve">ATM Plaza Haché (Santiago) </v>
      </c>
      <c r="H51" s="92" t="str">
        <f>VLOOKUP(E51,VIP!$A$2:$O16336,7,FALSE)</f>
        <v>Si</v>
      </c>
      <c r="I51" s="92" t="str">
        <f>VLOOKUP(E51,VIP!$A$2:$O8301,8,FALSE)</f>
        <v>Si</v>
      </c>
      <c r="J51" s="92" t="str">
        <f>VLOOKUP(E51,VIP!$A$2:$O8251,8,FALSE)</f>
        <v>Si</v>
      </c>
      <c r="K51" s="92" t="str">
        <f>VLOOKUP(E51,VIP!$A$2:$O11825,6,0)</f>
        <v>NO</v>
      </c>
      <c r="L51" s="97" t="s">
        <v>2228</v>
      </c>
      <c r="M51" s="110" t="s">
        <v>2572</v>
      </c>
      <c r="N51" s="122" t="s">
        <v>2477</v>
      </c>
      <c r="O51" s="120" t="s">
        <v>2549</v>
      </c>
      <c r="P51" s="110"/>
      <c r="Q51" s="168">
        <v>44245.605092592596</v>
      </c>
    </row>
    <row r="52" spans="1:17" ht="18" x14ac:dyDescent="0.25">
      <c r="A52" s="107" t="str">
        <f>VLOOKUP(E52,'LISTADO ATM'!$A$2:$C$898,3,0)</f>
        <v>NORTE</v>
      </c>
      <c r="B52" s="101" t="s">
        <v>2524</v>
      </c>
      <c r="C52" s="95">
        <v>44245.025300925925</v>
      </c>
      <c r="D52" s="107" t="s">
        <v>2190</v>
      </c>
      <c r="E52" s="93">
        <v>88</v>
      </c>
      <c r="F52" s="84" t="str">
        <f>VLOOKUP(E52,VIP!$A$2:$O11414,2,0)</f>
        <v>DRBR088</v>
      </c>
      <c r="G52" s="92" t="str">
        <f>VLOOKUP(E52,'LISTADO ATM'!$A$2:$B$897,2,0)</f>
        <v xml:space="preserve">ATM S/M La Fuente (Santiago) </v>
      </c>
      <c r="H52" s="92" t="str">
        <f>VLOOKUP(E52,VIP!$A$2:$O16335,7,FALSE)</f>
        <v>Si</v>
      </c>
      <c r="I52" s="92" t="str">
        <f>VLOOKUP(E52,VIP!$A$2:$O8300,8,FALSE)</f>
        <v>Si</v>
      </c>
      <c r="J52" s="92" t="str">
        <f>VLOOKUP(E52,VIP!$A$2:$O8250,8,FALSE)</f>
        <v>Si</v>
      </c>
      <c r="K52" s="92" t="str">
        <f>VLOOKUP(E52,VIP!$A$2:$O11824,6,0)</f>
        <v>NO</v>
      </c>
      <c r="L52" s="97" t="s">
        <v>2228</v>
      </c>
      <c r="M52" s="110" t="s">
        <v>2572</v>
      </c>
      <c r="N52" s="122" t="s">
        <v>2477</v>
      </c>
      <c r="O52" s="120" t="s">
        <v>2549</v>
      </c>
      <c r="P52" s="110"/>
      <c r="Q52" s="168">
        <v>44245.451053240744</v>
      </c>
    </row>
    <row r="53" spans="1:17" ht="18" x14ac:dyDescent="0.25">
      <c r="A53" s="107" t="str">
        <f>VLOOKUP(E53,'LISTADO ATM'!$A$2:$C$898,3,0)</f>
        <v>NORTE</v>
      </c>
      <c r="B53" s="101" t="s">
        <v>2554</v>
      </c>
      <c r="C53" s="95">
        <v>44245.104780092595</v>
      </c>
      <c r="D53" s="107" t="s">
        <v>2190</v>
      </c>
      <c r="E53" s="93">
        <v>854</v>
      </c>
      <c r="F53" s="84" t="str">
        <f>VLOOKUP(E53,VIP!$A$2:$O11419,2,0)</f>
        <v>DRBR854</v>
      </c>
      <c r="G53" s="92" t="str">
        <f>VLOOKUP(E53,'LISTADO ATM'!$A$2:$B$897,2,0)</f>
        <v xml:space="preserve">ATM Centro Comercial Blanco Batista </v>
      </c>
      <c r="H53" s="92" t="str">
        <f>VLOOKUP(E53,VIP!$A$2:$O16340,7,FALSE)</f>
        <v>Si</v>
      </c>
      <c r="I53" s="92" t="str">
        <f>VLOOKUP(E53,VIP!$A$2:$O8305,8,FALSE)</f>
        <v>Si</v>
      </c>
      <c r="J53" s="92" t="str">
        <f>VLOOKUP(E53,VIP!$A$2:$O8255,8,FALSE)</f>
        <v>Si</v>
      </c>
      <c r="K53" s="92" t="str">
        <f>VLOOKUP(E53,VIP!$A$2:$O11829,6,0)</f>
        <v>NO</v>
      </c>
      <c r="L53" s="97" t="s">
        <v>2228</v>
      </c>
      <c r="M53" s="110" t="s">
        <v>2572</v>
      </c>
      <c r="N53" s="122" t="s">
        <v>2477</v>
      </c>
      <c r="O53" s="120" t="s">
        <v>2549</v>
      </c>
      <c r="P53" s="110"/>
      <c r="Q53" s="168">
        <v>44245.451053240744</v>
      </c>
    </row>
    <row r="54" spans="1:17" ht="18" x14ac:dyDescent="0.25">
      <c r="A54" s="107" t="str">
        <f>VLOOKUP(E54,'LISTADO ATM'!$A$2:$C$898,3,0)</f>
        <v>DISTRITO NACIONAL</v>
      </c>
      <c r="B54" s="101" t="s">
        <v>2553</v>
      </c>
      <c r="C54" s="95">
        <v>44245.163865740738</v>
      </c>
      <c r="D54" s="107" t="s">
        <v>2189</v>
      </c>
      <c r="E54" s="93">
        <v>725</v>
      </c>
      <c r="F54" s="84" t="str">
        <f>VLOOKUP(E54,VIP!$A$2:$O11418,2,0)</f>
        <v>DRBR998</v>
      </c>
      <c r="G54" s="92" t="str">
        <f>VLOOKUP(E54,'LISTADO ATM'!$A$2:$B$897,2,0)</f>
        <v xml:space="preserve">ATM El Huacal II  </v>
      </c>
      <c r="H54" s="92" t="str">
        <f>VLOOKUP(E54,VIP!$A$2:$O16339,7,FALSE)</f>
        <v>Si</v>
      </c>
      <c r="I54" s="92" t="str">
        <f>VLOOKUP(E54,VIP!$A$2:$O8304,8,FALSE)</f>
        <v>Si</v>
      </c>
      <c r="J54" s="92" t="str">
        <f>VLOOKUP(E54,VIP!$A$2:$O8254,8,FALSE)</f>
        <v>Si</v>
      </c>
      <c r="K54" s="92" t="str">
        <f>VLOOKUP(E54,VIP!$A$2:$O11828,6,0)</f>
        <v>NO</v>
      </c>
      <c r="L54" s="97" t="s">
        <v>2228</v>
      </c>
      <c r="M54" s="110" t="s">
        <v>2572</v>
      </c>
      <c r="N54" s="122" t="s">
        <v>2477</v>
      </c>
      <c r="O54" s="120" t="s">
        <v>2479</v>
      </c>
      <c r="P54" s="110"/>
      <c r="Q54" s="168">
        <v>44245.451053240744</v>
      </c>
    </row>
    <row r="55" spans="1:17" ht="18" x14ac:dyDescent="0.25">
      <c r="A55" s="107" t="str">
        <f>VLOOKUP(E55,'LISTADO ATM'!$A$2:$C$898,3,0)</f>
        <v>DISTRITO NACIONAL</v>
      </c>
      <c r="B55" s="101" t="s">
        <v>2552</v>
      </c>
      <c r="C55" s="95">
        <v>44245.164247685185</v>
      </c>
      <c r="D55" s="107" t="s">
        <v>2189</v>
      </c>
      <c r="E55" s="93">
        <v>382</v>
      </c>
      <c r="F55" s="84" t="str">
        <f>VLOOKUP(E55,VIP!$A$2:$O11417,2,0)</f>
        <v xml:space="preserve">DRBR382 </v>
      </c>
      <c r="G55" s="92" t="str">
        <f>VLOOKUP(E55,'LISTADO ATM'!$A$2:$B$897,2,0)</f>
        <v>ATM Estacion Del Metro Maria Montes</v>
      </c>
      <c r="H55" s="92" t="str">
        <f>VLOOKUP(E55,VIP!$A$2:$O16338,7,FALSE)</f>
        <v>N/A</v>
      </c>
      <c r="I55" s="92" t="str">
        <f>VLOOKUP(E55,VIP!$A$2:$O8303,8,FALSE)</f>
        <v>N/A</v>
      </c>
      <c r="J55" s="92" t="str">
        <f>VLOOKUP(E55,VIP!$A$2:$O8253,8,FALSE)</f>
        <v>N/A</v>
      </c>
      <c r="K55" s="92" t="str">
        <f>VLOOKUP(E55,VIP!$A$2:$O11827,6,0)</f>
        <v>N/A</v>
      </c>
      <c r="L55" s="97" t="s">
        <v>2254</v>
      </c>
      <c r="M55" s="110" t="s">
        <v>2572</v>
      </c>
      <c r="N55" s="122" t="s">
        <v>2477</v>
      </c>
      <c r="O55" s="120" t="s">
        <v>2479</v>
      </c>
      <c r="P55" s="110"/>
      <c r="Q55" s="168">
        <v>44245.451053240744</v>
      </c>
    </row>
    <row r="56" spans="1:17" ht="18" x14ac:dyDescent="0.25">
      <c r="A56" s="107" t="str">
        <f>VLOOKUP(E56,'LISTADO ATM'!$A$2:$C$898,3,0)</f>
        <v>DISTRITO NACIONAL</v>
      </c>
      <c r="B56" s="101" t="s">
        <v>2551</v>
      </c>
      <c r="C56" s="95">
        <v>44245.165960648148</v>
      </c>
      <c r="D56" s="107" t="s">
        <v>2189</v>
      </c>
      <c r="E56" s="93">
        <v>585</v>
      </c>
      <c r="F56" s="84" t="str">
        <f>VLOOKUP(E56,VIP!$A$2:$O11416,2,0)</f>
        <v>DRBR083</v>
      </c>
      <c r="G56" s="92" t="str">
        <f>VLOOKUP(E56,'LISTADO ATM'!$A$2:$B$897,2,0)</f>
        <v xml:space="preserve">ATM Oficina Haina Oriental </v>
      </c>
      <c r="H56" s="92" t="str">
        <f>VLOOKUP(E56,VIP!$A$2:$O16337,7,FALSE)</f>
        <v>Si</v>
      </c>
      <c r="I56" s="92" t="str">
        <f>VLOOKUP(E56,VIP!$A$2:$O8302,8,FALSE)</f>
        <v>Si</v>
      </c>
      <c r="J56" s="92" t="str">
        <f>VLOOKUP(E56,VIP!$A$2:$O8252,8,FALSE)</f>
        <v>Si</v>
      </c>
      <c r="K56" s="92" t="str">
        <f>VLOOKUP(E56,VIP!$A$2:$O11826,6,0)</f>
        <v>NO</v>
      </c>
      <c r="L56" s="97" t="s">
        <v>2228</v>
      </c>
      <c r="M56" s="110" t="s">
        <v>2572</v>
      </c>
      <c r="N56" s="122" t="s">
        <v>2477</v>
      </c>
      <c r="O56" s="120" t="s">
        <v>2479</v>
      </c>
      <c r="P56" s="110"/>
      <c r="Q56" s="168">
        <v>44245.451053240744</v>
      </c>
    </row>
    <row r="57" spans="1:17" ht="18" x14ac:dyDescent="0.25">
      <c r="A57" s="107" t="str">
        <f>VLOOKUP(E57,'LISTADO ATM'!$A$2:$C$898,3,0)</f>
        <v>ESTE</v>
      </c>
      <c r="B57" s="101" t="s">
        <v>2550</v>
      </c>
      <c r="C57" s="95">
        <v>44245.237199074072</v>
      </c>
      <c r="D57" s="107" t="s">
        <v>2189</v>
      </c>
      <c r="E57" s="93">
        <v>822</v>
      </c>
      <c r="F57" s="84" t="str">
        <f>VLOOKUP(E57,VIP!$A$2:$O11415,2,0)</f>
        <v>DRBR822</v>
      </c>
      <c r="G57" s="92" t="str">
        <f>VLOOKUP(E57,'LISTADO ATM'!$A$2:$B$897,2,0)</f>
        <v xml:space="preserve">ATM INDUSPALMA </v>
      </c>
      <c r="H57" s="92" t="str">
        <f>VLOOKUP(E57,VIP!$A$2:$O16336,7,FALSE)</f>
        <v>Si</v>
      </c>
      <c r="I57" s="92" t="str">
        <f>VLOOKUP(E57,VIP!$A$2:$O8301,8,FALSE)</f>
        <v>Si</v>
      </c>
      <c r="J57" s="92" t="str">
        <f>VLOOKUP(E57,VIP!$A$2:$O8251,8,FALSE)</f>
        <v>Si</v>
      </c>
      <c r="K57" s="92" t="str">
        <f>VLOOKUP(E57,VIP!$A$2:$O11825,6,0)</f>
        <v>NO</v>
      </c>
      <c r="L57" s="97" t="s">
        <v>2254</v>
      </c>
      <c r="M57" s="110" t="s">
        <v>2572</v>
      </c>
      <c r="N57" s="122" t="s">
        <v>2477</v>
      </c>
      <c r="O57" s="120" t="s">
        <v>2479</v>
      </c>
      <c r="P57" s="110"/>
      <c r="Q57" s="168">
        <v>44245.451053240744</v>
      </c>
    </row>
    <row r="58" spans="1:17" ht="18" x14ac:dyDescent="0.25">
      <c r="A58" s="107" t="str">
        <f>VLOOKUP(E58,'LISTADO ATM'!$A$2:$C$898,3,0)</f>
        <v>NORTE</v>
      </c>
      <c r="B58" s="101" t="s">
        <v>2559</v>
      </c>
      <c r="C58" s="95">
        <v>44245.261504629627</v>
      </c>
      <c r="D58" s="107" t="s">
        <v>2190</v>
      </c>
      <c r="E58" s="93">
        <v>712</v>
      </c>
      <c r="F58" s="84" t="str">
        <f>VLOOKUP(E58,VIP!$A$2:$O11420,2,0)</f>
        <v>DRBR128</v>
      </c>
      <c r="G58" s="92" t="str">
        <f>VLOOKUP(E58,'LISTADO ATM'!$A$2:$B$897,2,0)</f>
        <v xml:space="preserve">ATM Oficina Imbert </v>
      </c>
      <c r="H58" s="92" t="str">
        <f>VLOOKUP(E58,VIP!$A$2:$O16341,7,FALSE)</f>
        <v>Si</v>
      </c>
      <c r="I58" s="92" t="str">
        <f>VLOOKUP(E58,VIP!$A$2:$O8306,8,FALSE)</f>
        <v>Si</v>
      </c>
      <c r="J58" s="92" t="str">
        <f>VLOOKUP(E58,VIP!$A$2:$O8256,8,FALSE)</f>
        <v>Si</v>
      </c>
      <c r="K58" s="92" t="str">
        <f>VLOOKUP(E58,VIP!$A$2:$O11830,6,0)</f>
        <v>SI</v>
      </c>
      <c r="L58" s="97" t="s">
        <v>2228</v>
      </c>
      <c r="M58" s="110" t="s">
        <v>2572</v>
      </c>
      <c r="N58" s="122" t="s">
        <v>2477</v>
      </c>
      <c r="O58" s="120" t="s">
        <v>2549</v>
      </c>
      <c r="P58" s="110"/>
      <c r="Q58" s="168">
        <v>44245.451053240744</v>
      </c>
    </row>
    <row r="59" spans="1:17" ht="18" x14ac:dyDescent="0.25">
      <c r="A59" s="107" t="str">
        <f>VLOOKUP(E59,'LISTADO ATM'!$A$2:$C$898,3,0)</f>
        <v>NORTE</v>
      </c>
      <c r="B59" s="101" t="s">
        <v>2558</v>
      </c>
      <c r="C59" s="95">
        <v>44245.285416666666</v>
      </c>
      <c r="D59" s="107" t="s">
        <v>2190</v>
      </c>
      <c r="E59" s="93">
        <v>372</v>
      </c>
      <c r="F59" s="84" t="str">
        <f>VLOOKUP(E59,VIP!$A$2:$O11419,2,0)</f>
        <v>DRBR372</v>
      </c>
      <c r="G59" s="92" t="str">
        <f>VLOOKUP(E59,'LISTADO ATM'!$A$2:$B$897,2,0)</f>
        <v>ATM Oficina Sánchez II</v>
      </c>
      <c r="H59" s="92" t="str">
        <f>VLOOKUP(E59,VIP!$A$2:$O16340,7,FALSE)</f>
        <v>N/A</v>
      </c>
      <c r="I59" s="92" t="str">
        <f>VLOOKUP(E59,VIP!$A$2:$O8305,8,FALSE)</f>
        <v>N/A</v>
      </c>
      <c r="J59" s="92" t="str">
        <f>VLOOKUP(E59,VIP!$A$2:$O8255,8,FALSE)</f>
        <v>N/A</v>
      </c>
      <c r="K59" s="92" t="str">
        <f>VLOOKUP(E59,VIP!$A$2:$O11829,6,0)</f>
        <v>N/A</v>
      </c>
      <c r="L59" s="97" t="s">
        <v>2228</v>
      </c>
      <c r="M59" s="110" t="s">
        <v>2572</v>
      </c>
      <c r="N59" s="122" t="s">
        <v>2477</v>
      </c>
      <c r="O59" s="120" t="s">
        <v>2549</v>
      </c>
      <c r="P59" s="110"/>
      <c r="Q59" s="168">
        <v>44245.605092592596</v>
      </c>
    </row>
    <row r="60" spans="1:17" ht="18" x14ac:dyDescent="0.25">
      <c r="A60" s="107" t="str">
        <f>VLOOKUP(E60,'LISTADO ATM'!$A$2:$C$898,3,0)</f>
        <v>ESTE</v>
      </c>
      <c r="B60" s="101" t="s">
        <v>2557</v>
      </c>
      <c r="C60" s="95">
        <v>44245.327974537038</v>
      </c>
      <c r="D60" s="107" t="s">
        <v>2473</v>
      </c>
      <c r="E60" s="93">
        <v>651</v>
      </c>
      <c r="F60" s="84" t="str">
        <f>VLOOKUP(E60,VIP!$A$2:$O11418,2,0)</f>
        <v>DRBR651</v>
      </c>
      <c r="G60" s="92" t="str">
        <f>VLOOKUP(E60,'LISTADO ATM'!$A$2:$B$897,2,0)</f>
        <v>ATM Eco Petroleo Romana</v>
      </c>
      <c r="H60" s="92" t="str">
        <f>VLOOKUP(E60,VIP!$A$2:$O16339,7,FALSE)</f>
        <v>Si</v>
      </c>
      <c r="I60" s="92" t="str">
        <f>VLOOKUP(E60,VIP!$A$2:$O8304,8,FALSE)</f>
        <v>Si</v>
      </c>
      <c r="J60" s="92" t="str">
        <f>VLOOKUP(E60,VIP!$A$2:$O8254,8,FALSE)</f>
        <v>Si</v>
      </c>
      <c r="K60" s="92" t="str">
        <f>VLOOKUP(E60,VIP!$A$2:$O11828,6,0)</f>
        <v>NO</v>
      </c>
      <c r="L60" s="97" t="s">
        <v>2463</v>
      </c>
      <c r="M60" s="110" t="s">
        <v>2572</v>
      </c>
      <c r="N60" s="122" t="s">
        <v>2477</v>
      </c>
      <c r="O60" s="120" t="s">
        <v>2478</v>
      </c>
      <c r="P60" s="110"/>
      <c r="Q60" s="168">
        <v>44245.451053240744</v>
      </c>
    </row>
    <row r="61" spans="1:17" ht="18" x14ac:dyDescent="0.25">
      <c r="A61" s="107" t="str">
        <f>VLOOKUP(E61,'LISTADO ATM'!$A$2:$C$898,3,0)</f>
        <v>DISTRITO NACIONAL</v>
      </c>
      <c r="B61" s="101" t="s">
        <v>2556</v>
      </c>
      <c r="C61" s="95">
        <v>44245.331458333334</v>
      </c>
      <c r="D61" s="107" t="s">
        <v>2189</v>
      </c>
      <c r="E61" s="93">
        <v>545</v>
      </c>
      <c r="F61" s="84" t="str">
        <f>VLOOKUP(E61,VIP!$A$2:$O11417,2,0)</f>
        <v>DRBR995</v>
      </c>
      <c r="G61" s="92" t="str">
        <f>VLOOKUP(E61,'LISTADO ATM'!$A$2:$B$897,2,0)</f>
        <v xml:space="preserve">ATM Oficina Isabel La Católica II  </v>
      </c>
      <c r="H61" s="92" t="str">
        <f>VLOOKUP(E61,VIP!$A$2:$O16338,7,FALSE)</f>
        <v>Si</v>
      </c>
      <c r="I61" s="92" t="str">
        <f>VLOOKUP(E61,VIP!$A$2:$O8303,8,FALSE)</f>
        <v>Si</v>
      </c>
      <c r="J61" s="92" t="str">
        <f>VLOOKUP(E61,VIP!$A$2:$O8253,8,FALSE)</f>
        <v>Si</v>
      </c>
      <c r="K61" s="92" t="str">
        <f>VLOOKUP(E61,VIP!$A$2:$O11827,6,0)</f>
        <v>NO</v>
      </c>
      <c r="L61" s="97" t="s">
        <v>2561</v>
      </c>
      <c r="M61" s="96" t="s">
        <v>2470</v>
      </c>
      <c r="N61" s="122" t="s">
        <v>2477</v>
      </c>
      <c r="O61" s="120" t="s">
        <v>2479</v>
      </c>
      <c r="P61" s="110"/>
      <c r="Q61" s="96" t="s">
        <v>2561</v>
      </c>
    </row>
    <row r="62" spans="1:17" ht="18" x14ac:dyDescent="0.25">
      <c r="A62" s="107" t="str">
        <f>VLOOKUP(E62,'LISTADO ATM'!$A$2:$C$898,3,0)</f>
        <v>NORTE</v>
      </c>
      <c r="B62" s="101" t="s">
        <v>2555</v>
      </c>
      <c r="C62" s="95">
        <v>44245.338240740741</v>
      </c>
      <c r="D62" s="107" t="s">
        <v>2190</v>
      </c>
      <c r="E62" s="93">
        <v>171</v>
      </c>
      <c r="F62" s="84" t="str">
        <f>VLOOKUP(E62,VIP!$A$2:$O11416,2,0)</f>
        <v>DRBR171</v>
      </c>
      <c r="G62" s="92" t="str">
        <f>VLOOKUP(E62,'LISTADO ATM'!$A$2:$B$897,2,0)</f>
        <v xml:space="preserve">ATM Oficina Moca </v>
      </c>
      <c r="H62" s="92" t="str">
        <f>VLOOKUP(E62,VIP!$A$2:$O16337,7,FALSE)</f>
        <v>Si</v>
      </c>
      <c r="I62" s="92" t="str">
        <f>VLOOKUP(E62,VIP!$A$2:$O8302,8,FALSE)</f>
        <v>Si</v>
      </c>
      <c r="J62" s="92" t="str">
        <f>VLOOKUP(E62,VIP!$A$2:$O8252,8,FALSE)</f>
        <v>Si</v>
      </c>
      <c r="K62" s="92" t="str">
        <f>VLOOKUP(E62,VIP!$A$2:$O11826,6,0)</f>
        <v>NO</v>
      </c>
      <c r="L62" s="97" t="s">
        <v>2547</v>
      </c>
      <c r="M62" s="110" t="s">
        <v>2572</v>
      </c>
      <c r="N62" s="122" t="s">
        <v>2477</v>
      </c>
      <c r="O62" s="120" t="s">
        <v>2560</v>
      </c>
      <c r="P62" s="110"/>
      <c r="Q62" s="168">
        <v>44245.451053240744</v>
      </c>
    </row>
    <row r="63" spans="1:17" ht="18" x14ac:dyDescent="0.25">
      <c r="A63" s="107" t="str">
        <f>VLOOKUP(E63,'LISTADO ATM'!$A$2:$C$898,3,0)</f>
        <v>DISTRITO NACIONAL</v>
      </c>
      <c r="B63" s="101" t="s">
        <v>2565</v>
      </c>
      <c r="C63" s="95">
        <v>44245.364432870374</v>
      </c>
      <c r="D63" s="107" t="s">
        <v>2189</v>
      </c>
      <c r="E63" s="93">
        <v>868</v>
      </c>
      <c r="F63" s="84" t="str">
        <f>VLOOKUP(E63,VIP!$A$2:$O11420,2,0)</f>
        <v>DRBR868</v>
      </c>
      <c r="G63" s="92" t="str">
        <f>VLOOKUP(E63,'LISTADO ATM'!$A$2:$B$897,2,0)</f>
        <v xml:space="preserve">ATM Casino Diamante </v>
      </c>
      <c r="H63" s="92" t="str">
        <f>VLOOKUP(E63,VIP!$A$2:$O16341,7,FALSE)</f>
        <v>Si</v>
      </c>
      <c r="I63" s="92" t="str">
        <f>VLOOKUP(E63,VIP!$A$2:$O8306,8,FALSE)</f>
        <v>Si</v>
      </c>
      <c r="J63" s="92" t="str">
        <f>VLOOKUP(E63,VIP!$A$2:$O8256,8,FALSE)</f>
        <v>Si</v>
      </c>
      <c r="K63" s="92" t="str">
        <f>VLOOKUP(E63,VIP!$A$2:$O11830,6,0)</f>
        <v>NO</v>
      </c>
      <c r="L63" s="97" t="s">
        <v>2547</v>
      </c>
      <c r="M63" s="110" t="s">
        <v>2572</v>
      </c>
      <c r="N63" s="122" t="s">
        <v>2477</v>
      </c>
      <c r="O63" s="120" t="s">
        <v>2479</v>
      </c>
      <c r="P63" s="110"/>
      <c r="Q63" s="168">
        <v>44245.605092592596</v>
      </c>
    </row>
    <row r="64" spans="1:17" ht="18" x14ac:dyDescent="0.25">
      <c r="A64" s="107" t="str">
        <f>VLOOKUP(E64,'LISTADO ATM'!$A$2:$C$898,3,0)</f>
        <v>NORTE</v>
      </c>
      <c r="B64" s="101" t="s">
        <v>2564</v>
      </c>
      <c r="C64" s="95">
        <v>44245.374780092592</v>
      </c>
      <c r="D64" s="107" t="s">
        <v>2488</v>
      </c>
      <c r="E64" s="93">
        <v>154</v>
      </c>
      <c r="F64" s="84" t="str">
        <f>VLOOKUP(E64,VIP!$A$2:$O11419,2,0)</f>
        <v>DRBR154</v>
      </c>
      <c r="G64" s="92" t="str">
        <f>VLOOKUP(E64,'LISTADO ATM'!$A$2:$B$897,2,0)</f>
        <v xml:space="preserve">ATM Oficina Sánchez </v>
      </c>
      <c r="H64" s="92" t="str">
        <f>VLOOKUP(E64,VIP!$A$2:$O16340,7,FALSE)</f>
        <v>Si</v>
      </c>
      <c r="I64" s="92" t="str">
        <f>VLOOKUP(E64,VIP!$A$2:$O8305,8,FALSE)</f>
        <v>Si</v>
      </c>
      <c r="J64" s="92" t="str">
        <f>VLOOKUP(E64,VIP!$A$2:$O8255,8,FALSE)</f>
        <v>Si</v>
      </c>
      <c r="K64" s="92" t="str">
        <f>VLOOKUP(E64,VIP!$A$2:$O11829,6,0)</f>
        <v>SI</v>
      </c>
      <c r="L64" s="97" t="s">
        <v>2548</v>
      </c>
      <c r="M64" s="110" t="s">
        <v>2572</v>
      </c>
      <c r="N64" s="122" t="s">
        <v>2477</v>
      </c>
      <c r="O64" s="120" t="s">
        <v>2493</v>
      </c>
      <c r="P64" s="110"/>
      <c r="Q64" s="168">
        <v>44245.605092592596</v>
      </c>
    </row>
    <row r="65" spans="1:17" ht="18" x14ac:dyDescent="0.25">
      <c r="A65" s="107" t="str">
        <f>VLOOKUP(E65,'LISTADO ATM'!$A$2:$C$898,3,0)</f>
        <v>SUR</v>
      </c>
      <c r="B65" s="101" t="s">
        <v>2563</v>
      </c>
      <c r="C65" s="95">
        <v>44245.376956018517</v>
      </c>
      <c r="D65" s="107" t="s">
        <v>2473</v>
      </c>
      <c r="E65" s="93">
        <v>615</v>
      </c>
      <c r="F65" s="84" t="str">
        <f>VLOOKUP(E65,VIP!$A$2:$O11418,2,0)</f>
        <v>DRBR418</v>
      </c>
      <c r="G65" s="92" t="str">
        <f>VLOOKUP(E65,'LISTADO ATM'!$A$2:$B$897,2,0)</f>
        <v xml:space="preserve">ATM Estación Sunix Cabral (Barahona) </v>
      </c>
      <c r="H65" s="92" t="str">
        <f>VLOOKUP(E65,VIP!$A$2:$O16339,7,FALSE)</f>
        <v>Si</v>
      </c>
      <c r="I65" s="92" t="str">
        <f>VLOOKUP(E65,VIP!$A$2:$O8304,8,FALSE)</f>
        <v>Si</v>
      </c>
      <c r="J65" s="92" t="str">
        <f>VLOOKUP(E65,VIP!$A$2:$O8254,8,FALSE)</f>
        <v>Si</v>
      </c>
      <c r="K65" s="92" t="str">
        <f>VLOOKUP(E65,VIP!$A$2:$O11828,6,0)</f>
        <v>NO</v>
      </c>
      <c r="L65" s="97" t="s">
        <v>2430</v>
      </c>
      <c r="M65" s="110" t="s">
        <v>2572</v>
      </c>
      <c r="N65" s="122" t="s">
        <v>2477</v>
      </c>
      <c r="O65" s="120" t="s">
        <v>2478</v>
      </c>
      <c r="P65" s="110"/>
      <c r="Q65" s="168">
        <v>44245.451053240744</v>
      </c>
    </row>
    <row r="66" spans="1:17" ht="18" x14ac:dyDescent="0.25">
      <c r="A66" s="107" t="str">
        <f>VLOOKUP(E66,'LISTADO ATM'!$A$2:$C$898,3,0)</f>
        <v>DISTRITO NACIONAL</v>
      </c>
      <c r="B66" s="101" t="s">
        <v>2562</v>
      </c>
      <c r="C66" s="95">
        <v>44245.379305555558</v>
      </c>
      <c r="D66" s="107" t="s">
        <v>2189</v>
      </c>
      <c r="E66" s="93">
        <v>34</v>
      </c>
      <c r="F66" s="84" t="str">
        <f>VLOOKUP(E66,VIP!$A$2:$O11417,2,0)</f>
        <v>DRBR034</v>
      </c>
      <c r="G66" s="92" t="str">
        <f>VLOOKUP(E66,'LISTADO ATM'!$A$2:$B$897,2,0)</f>
        <v xml:space="preserve">ATM Plaza de la Salud </v>
      </c>
      <c r="H66" s="92" t="str">
        <f>VLOOKUP(E66,VIP!$A$2:$O16338,7,FALSE)</f>
        <v>Si</v>
      </c>
      <c r="I66" s="92" t="str">
        <f>VLOOKUP(E66,VIP!$A$2:$O8303,8,FALSE)</f>
        <v>Si</v>
      </c>
      <c r="J66" s="92" t="str">
        <f>VLOOKUP(E66,VIP!$A$2:$O8253,8,FALSE)</f>
        <v>Si</v>
      </c>
      <c r="K66" s="92" t="str">
        <f>VLOOKUP(E66,VIP!$A$2:$O11827,6,0)</f>
        <v>NO</v>
      </c>
      <c r="L66" s="97" t="s">
        <v>2228</v>
      </c>
      <c r="M66" s="96" t="s">
        <v>2470</v>
      </c>
      <c r="N66" s="122" t="s">
        <v>2477</v>
      </c>
      <c r="O66" s="120" t="s">
        <v>2479</v>
      </c>
      <c r="P66" s="110"/>
      <c r="Q66" s="96" t="s">
        <v>2228</v>
      </c>
    </row>
    <row r="67" spans="1:17" ht="18" x14ac:dyDescent="0.25">
      <c r="A67" s="107" t="str">
        <f>VLOOKUP(E67,'LISTADO ATM'!$A$2:$C$898,3,0)</f>
        <v>ESTE</v>
      </c>
      <c r="B67" s="101" t="s">
        <v>2595</v>
      </c>
      <c r="C67" s="95">
        <v>44245.394953703704</v>
      </c>
      <c r="D67" s="107" t="s">
        <v>2473</v>
      </c>
      <c r="E67" s="93">
        <v>158</v>
      </c>
      <c r="F67" s="84" t="str">
        <f>VLOOKUP(E67,VIP!$A$2:$O11440,2,0)</f>
        <v>DRBR158</v>
      </c>
      <c r="G67" s="92" t="str">
        <f>VLOOKUP(E67,'LISTADO ATM'!$A$2:$B$897,2,0)</f>
        <v xml:space="preserve">ATM Oficina Romana Norte </v>
      </c>
      <c r="H67" s="92" t="str">
        <f>VLOOKUP(E67,VIP!$A$2:$O16361,7,FALSE)</f>
        <v>Si</v>
      </c>
      <c r="I67" s="92" t="str">
        <f>VLOOKUP(E67,VIP!$A$2:$O8326,8,FALSE)</f>
        <v>Si</v>
      </c>
      <c r="J67" s="92" t="str">
        <f>VLOOKUP(E67,VIP!$A$2:$O8276,8,FALSE)</f>
        <v>Si</v>
      </c>
      <c r="K67" s="92" t="str">
        <f>VLOOKUP(E67,VIP!$A$2:$O11850,6,0)</f>
        <v>SI</v>
      </c>
      <c r="L67" s="97" t="s">
        <v>2430</v>
      </c>
      <c r="M67" s="96" t="s">
        <v>2470</v>
      </c>
      <c r="N67" s="122" t="s">
        <v>2477</v>
      </c>
      <c r="O67" s="120" t="s">
        <v>2478</v>
      </c>
      <c r="P67" s="110"/>
      <c r="Q67" s="96" t="s">
        <v>2430</v>
      </c>
    </row>
    <row r="68" spans="1:17" ht="18" x14ac:dyDescent="0.25">
      <c r="A68" s="107" t="str">
        <f>VLOOKUP(E68,'LISTADO ATM'!$A$2:$C$898,3,0)</f>
        <v>DISTRITO NACIONAL</v>
      </c>
      <c r="B68" s="101" t="s">
        <v>2594</v>
      </c>
      <c r="C68" s="95">
        <v>44245.421307870369</v>
      </c>
      <c r="D68" s="107" t="s">
        <v>2189</v>
      </c>
      <c r="E68" s="93">
        <v>378</v>
      </c>
      <c r="F68" s="84" t="str">
        <f>VLOOKUP(E68,VIP!$A$2:$O11439,2,0)</f>
        <v>DRBR378</v>
      </c>
      <c r="G68" s="92" t="str">
        <f>VLOOKUP(E68,'LISTADO ATM'!$A$2:$B$897,2,0)</f>
        <v>ATM UNP Villa Flores</v>
      </c>
      <c r="H68" s="92" t="str">
        <f>VLOOKUP(E68,VIP!$A$2:$O16360,7,FALSE)</f>
        <v>N/A</v>
      </c>
      <c r="I68" s="92" t="str">
        <f>VLOOKUP(E68,VIP!$A$2:$O8325,8,FALSE)</f>
        <v>N/A</v>
      </c>
      <c r="J68" s="92" t="str">
        <f>VLOOKUP(E68,VIP!$A$2:$O8275,8,FALSE)</f>
        <v>N/A</v>
      </c>
      <c r="K68" s="92" t="str">
        <f>VLOOKUP(E68,VIP!$A$2:$O11849,6,0)</f>
        <v>N/A</v>
      </c>
      <c r="L68" s="97" t="s">
        <v>2228</v>
      </c>
      <c r="M68" s="96" t="s">
        <v>2470</v>
      </c>
      <c r="N68" s="122" t="s">
        <v>2477</v>
      </c>
      <c r="O68" s="120" t="s">
        <v>2479</v>
      </c>
      <c r="P68" s="110"/>
      <c r="Q68" s="96" t="s">
        <v>2228</v>
      </c>
    </row>
    <row r="69" spans="1:17" ht="18" x14ac:dyDescent="0.25">
      <c r="A69" s="107" t="str">
        <f>VLOOKUP(E69,'LISTADO ATM'!$A$2:$C$898,3,0)</f>
        <v>NORTE</v>
      </c>
      <c r="B69" s="101" t="s">
        <v>2593</v>
      </c>
      <c r="C69" s="95">
        <v>44245.422546296293</v>
      </c>
      <c r="D69" s="107" t="s">
        <v>2488</v>
      </c>
      <c r="E69" s="93">
        <v>605</v>
      </c>
      <c r="F69" s="84" t="str">
        <f>VLOOKUP(E69,VIP!$A$2:$O11438,2,0)</f>
        <v>DRBR141</v>
      </c>
      <c r="G69" s="92" t="str">
        <f>VLOOKUP(E69,'LISTADO ATM'!$A$2:$B$897,2,0)</f>
        <v xml:space="preserve">ATM Oficina Bonao I </v>
      </c>
      <c r="H69" s="92" t="str">
        <f>VLOOKUP(E69,VIP!$A$2:$O16359,7,FALSE)</f>
        <v>Si</v>
      </c>
      <c r="I69" s="92" t="str">
        <f>VLOOKUP(E69,VIP!$A$2:$O8324,8,FALSE)</f>
        <v>Si</v>
      </c>
      <c r="J69" s="92" t="str">
        <f>VLOOKUP(E69,VIP!$A$2:$O8274,8,FALSE)</f>
        <v>Si</v>
      </c>
      <c r="K69" s="92" t="str">
        <f>VLOOKUP(E69,VIP!$A$2:$O11848,6,0)</f>
        <v>SI</v>
      </c>
      <c r="L69" s="97" t="s">
        <v>2430</v>
      </c>
      <c r="M69" s="96" t="s">
        <v>2470</v>
      </c>
      <c r="N69" s="122" t="s">
        <v>2477</v>
      </c>
      <c r="O69" s="120" t="s">
        <v>2493</v>
      </c>
      <c r="P69" s="110"/>
      <c r="Q69" s="96" t="s">
        <v>2430</v>
      </c>
    </row>
    <row r="70" spans="1:17" ht="18" x14ac:dyDescent="0.25">
      <c r="A70" s="107" t="str">
        <f>VLOOKUP(E70,'LISTADO ATM'!$A$2:$C$898,3,0)</f>
        <v>NORTE</v>
      </c>
      <c r="B70" s="101" t="s">
        <v>2592</v>
      </c>
      <c r="C70" s="95">
        <v>44245.442465277774</v>
      </c>
      <c r="D70" s="107" t="s">
        <v>2190</v>
      </c>
      <c r="E70" s="93">
        <v>388</v>
      </c>
      <c r="F70" s="84" t="str">
        <f>VLOOKUP(E70,VIP!$A$2:$O11437,2,0)</f>
        <v>DRBR388</v>
      </c>
      <c r="G70" s="92" t="str">
        <f>VLOOKUP(E70,'LISTADO ATM'!$A$2:$B$897,2,0)</f>
        <v xml:space="preserve">ATM Multicentro La Sirena Puerto Plata </v>
      </c>
      <c r="H70" s="92" t="str">
        <f>VLOOKUP(E70,VIP!$A$2:$O16358,7,FALSE)</f>
        <v>Si</v>
      </c>
      <c r="I70" s="92" t="str">
        <f>VLOOKUP(E70,VIP!$A$2:$O8323,8,FALSE)</f>
        <v>Si</v>
      </c>
      <c r="J70" s="92" t="str">
        <f>VLOOKUP(E70,VIP!$A$2:$O8273,8,FALSE)</f>
        <v>Si</v>
      </c>
      <c r="K70" s="92" t="str">
        <f>VLOOKUP(E70,VIP!$A$2:$O11847,6,0)</f>
        <v>NO</v>
      </c>
      <c r="L70" s="97" t="s">
        <v>2547</v>
      </c>
      <c r="M70" s="96" t="s">
        <v>2470</v>
      </c>
      <c r="N70" s="122" t="s">
        <v>2477</v>
      </c>
      <c r="O70" s="120" t="s">
        <v>2596</v>
      </c>
      <c r="P70" s="110"/>
      <c r="Q70" s="96" t="s">
        <v>2547</v>
      </c>
    </row>
    <row r="71" spans="1:17" ht="18" x14ac:dyDescent="0.25">
      <c r="A71" s="107" t="str">
        <f>VLOOKUP(E71,'LISTADO ATM'!$A$2:$C$898,3,0)</f>
        <v>ESTE</v>
      </c>
      <c r="B71" s="101" t="s">
        <v>2567</v>
      </c>
      <c r="C71" s="95">
        <v>44245.451990740738</v>
      </c>
      <c r="D71" s="107" t="s">
        <v>2488</v>
      </c>
      <c r="E71" s="93">
        <v>1</v>
      </c>
      <c r="F71" s="84" t="str">
        <f>VLOOKUP(E71,VIP!$A$2:$O11422,2,0)</f>
        <v>DRBR001</v>
      </c>
      <c r="G71" s="92" t="str">
        <f>VLOOKUP(E71,'LISTADO ATM'!$A$2:$B$897,2,0)</f>
        <v>ATM S/M San Rafael del Yuma</v>
      </c>
      <c r="H71" s="92" t="str">
        <f>VLOOKUP(E71,VIP!$A$2:$O16343,7,FALSE)</f>
        <v>Si</v>
      </c>
      <c r="I71" s="92" t="str">
        <f>VLOOKUP(E71,VIP!$A$2:$O8308,8,FALSE)</f>
        <v>Si</v>
      </c>
      <c r="J71" s="92" t="str">
        <f>VLOOKUP(E71,VIP!$A$2:$O8258,8,FALSE)</f>
        <v>Si</v>
      </c>
      <c r="K71" s="92" t="str">
        <f>VLOOKUP(E71,VIP!$A$2:$O11832,6,0)</f>
        <v>NO</v>
      </c>
      <c r="L71" s="97" t="s">
        <v>2571</v>
      </c>
      <c r="M71" s="110" t="s">
        <v>2572</v>
      </c>
      <c r="N71" s="122" t="s">
        <v>2568</v>
      </c>
      <c r="O71" s="120" t="s">
        <v>2569</v>
      </c>
      <c r="P71" s="110" t="s">
        <v>2574</v>
      </c>
      <c r="Q71" s="168" t="s">
        <v>2571</v>
      </c>
    </row>
    <row r="72" spans="1:17" ht="18" x14ac:dyDescent="0.25">
      <c r="A72" s="107" t="str">
        <f>VLOOKUP(E72,'LISTADO ATM'!$A$2:$C$898,3,0)</f>
        <v>DISTRITO NACIONAL</v>
      </c>
      <c r="B72" s="101" t="s">
        <v>2566</v>
      </c>
      <c r="C72" s="95">
        <v>44245.453923611109</v>
      </c>
      <c r="D72" s="107" t="s">
        <v>2488</v>
      </c>
      <c r="E72" s="93">
        <v>347</v>
      </c>
      <c r="F72" s="84" t="str">
        <f>VLOOKUP(E72,VIP!$A$2:$O11421,2,0)</f>
        <v>DRBR347</v>
      </c>
      <c r="G72" s="92" t="str">
        <f>VLOOKUP(E72,'LISTADO ATM'!$A$2:$B$897,2,0)</f>
        <v>ATM Patio de Colombia</v>
      </c>
      <c r="H72" s="92" t="str">
        <f>VLOOKUP(E72,VIP!$A$2:$O16342,7,FALSE)</f>
        <v>N/A</v>
      </c>
      <c r="I72" s="92" t="str">
        <f>VLOOKUP(E72,VIP!$A$2:$O8307,8,FALSE)</f>
        <v>N/A</v>
      </c>
      <c r="J72" s="92" t="str">
        <f>VLOOKUP(E72,VIP!$A$2:$O8257,8,FALSE)</f>
        <v>N/A</v>
      </c>
      <c r="K72" s="92" t="str">
        <f>VLOOKUP(E72,VIP!$A$2:$O11831,6,0)</f>
        <v>N/A</v>
      </c>
      <c r="L72" s="97" t="s">
        <v>2570</v>
      </c>
      <c r="M72" s="110" t="s">
        <v>2572</v>
      </c>
      <c r="N72" s="122" t="s">
        <v>2568</v>
      </c>
      <c r="O72" s="120" t="s">
        <v>2569</v>
      </c>
      <c r="P72" s="110" t="s">
        <v>2573</v>
      </c>
      <c r="Q72" s="168" t="s">
        <v>2570</v>
      </c>
    </row>
    <row r="73" spans="1:17" ht="18" x14ac:dyDescent="0.25">
      <c r="A73" s="107" t="str">
        <f>VLOOKUP(E73,'LISTADO ATM'!$A$2:$C$898,3,0)</f>
        <v>DISTRITO NACIONAL</v>
      </c>
      <c r="B73" s="101" t="s">
        <v>2591</v>
      </c>
      <c r="C73" s="95">
        <v>44245.501631944448</v>
      </c>
      <c r="D73" s="107" t="s">
        <v>2473</v>
      </c>
      <c r="E73" s="93">
        <v>507</v>
      </c>
      <c r="F73" s="84" t="str">
        <f>VLOOKUP(E73,VIP!$A$2:$O11436,2,0)</f>
        <v>DRBR507</v>
      </c>
      <c r="G73" s="92" t="str">
        <f>VLOOKUP(E73,'LISTADO ATM'!$A$2:$B$897,2,0)</f>
        <v>ATM Estación Sigma Boca Chica</v>
      </c>
      <c r="H73" s="92" t="str">
        <f>VLOOKUP(E73,VIP!$A$2:$O16357,7,FALSE)</f>
        <v>Si</v>
      </c>
      <c r="I73" s="92" t="str">
        <f>VLOOKUP(E73,VIP!$A$2:$O8322,8,FALSE)</f>
        <v>Si</v>
      </c>
      <c r="J73" s="92" t="str">
        <f>VLOOKUP(E73,VIP!$A$2:$O8272,8,FALSE)</f>
        <v>Si</v>
      </c>
      <c r="K73" s="92" t="str">
        <f>VLOOKUP(E73,VIP!$A$2:$O11846,6,0)</f>
        <v>NO</v>
      </c>
      <c r="L73" s="97" t="s">
        <v>2430</v>
      </c>
      <c r="M73" s="96" t="s">
        <v>2470</v>
      </c>
      <c r="N73" s="122" t="s">
        <v>2477</v>
      </c>
      <c r="O73" s="120" t="s">
        <v>2478</v>
      </c>
      <c r="P73" s="110"/>
      <c r="Q73" s="96" t="s">
        <v>2430</v>
      </c>
    </row>
    <row r="74" spans="1:17" ht="18" x14ac:dyDescent="0.25">
      <c r="A74" s="107" t="str">
        <f>VLOOKUP(E74,'LISTADO ATM'!$A$2:$C$898,3,0)</f>
        <v>DISTRITO NACIONAL</v>
      </c>
      <c r="B74" s="101" t="s">
        <v>2590</v>
      </c>
      <c r="C74" s="95">
        <v>44245.557534722226</v>
      </c>
      <c r="D74" s="107" t="s">
        <v>2473</v>
      </c>
      <c r="E74" s="93">
        <v>243</v>
      </c>
      <c r="F74" s="84" t="str">
        <f>VLOOKUP(E74,VIP!$A$2:$O11435,2,0)</f>
        <v>DRBR243</v>
      </c>
      <c r="G74" s="92" t="str">
        <f>VLOOKUP(E74,'LISTADO ATM'!$A$2:$B$897,2,0)</f>
        <v xml:space="preserve">ATM Autoservicio Plaza Central  </v>
      </c>
      <c r="H74" s="92" t="str">
        <f>VLOOKUP(E74,VIP!$A$2:$O16356,7,FALSE)</f>
        <v>Si</v>
      </c>
      <c r="I74" s="92" t="str">
        <f>VLOOKUP(E74,VIP!$A$2:$O8321,8,FALSE)</f>
        <v>Si</v>
      </c>
      <c r="J74" s="92" t="str">
        <f>VLOOKUP(E74,VIP!$A$2:$O8271,8,FALSE)</f>
        <v>Si</v>
      </c>
      <c r="K74" s="92" t="str">
        <f>VLOOKUP(E74,VIP!$A$2:$O11845,6,0)</f>
        <v>SI</v>
      </c>
      <c r="L74" s="97" t="s">
        <v>2463</v>
      </c>
      <c r="M74" s="96" t="s">
        <v>2470</v>
      </c>
      <c r="N74" s="122" t="s">
        <v>2477</v>
      </c>
      <c r="O74" s="120" t="s">
        <v>2478</v>
      </c>
      <c r="P74" s="110"/>
      <c r="Q74" s="96" t="s">
        <v>2463</v>
      </c>
    </row>
    <row r="75" spans="1:17" ht="18" x14ac:dyDescent="0.25">
      <c r="A75" s="107" t="str">
        <f>VLOOKUP(E75,'LISTADO ATM'!$A$2:$C$898,3,0)</f>
        <v>NORTE</v>
      </c>
      <c r="B75" s="101" t="s">
        <v>2589</v>
      </c>
      <c r="C75" s="95">
        <v>44245.564351851855</v>
      </c>
      <c r="D75" s="107" t="s">
        <v>2190</v>
      </c>
      <c r="E75" s="93">
        <v>864</v>
      </c>
      <c r="F75" s="84" t="str">
        <f>VLOOKUP(E75,VIP!$A$2:$O11434,2,0)</f>
        <v>DRBR864</v>
      </c>
      <c r="G75" s="92" t="str">
        <f>VLOOKUP(E75,'LISTADO ATM'!$A$2:$B$897,2,0)</f>
        <v xml:space="preserve">ATM Palmares Mall (San Francisco) </v>
      </c>
      <c r="H75" s="92" t="str">
        <f>VLOOKUP(E75,VIP!$A$2:$O16355,7,FALSE)</f>
        <v>Si</v>
      </c>
      <c r="I75" s="92" t="str">
        <f>VLOOKUP(E75,VIP!$A$2:$O8320,8,FALSE)</f>
        <v>Si</v>
      </c>
      <c r="J75" s="92" t="str">
        <f>VLOOKUP(E75,VIP!$A$2:$O8270,8,FALSE)</f>
        <v>Si</v>
      </c>
      <c r="K75" s="92" t="str">
        <f>VLOOKUP(E75,VIP!$A$2:$O11844,6,0)</f>
        <v>NO</v>
      </c>
      <c r="L75" s="97" t="s">
        <v>2547</v>
      </c>
      <c r="M75" s="96" t="s">
        <v>2470</v>
      </c>
      <c r="N75" s="122" t="s">
        <v>2477</v>
      </c>
      <c r="O75" s="120" t="s">
        <v>2560</v>
      </c>
      <c r="P75" s="110"/>
      <c r="Q75" s="96" t="s">
        <v>2547</v>
      </c>
    </row>
    <row r="76" spans="1:17" ht="18" x14ac:dyDescent="0.25">
      <c r="A76" s="107" t="str">
        <f>VLOOKUP(E76,'LISTADO ATM'!$A$2:$C$898,3,0)</f>
        <v>DISTRITO NACIONAL</v>
      </c>
      <c r="B76" s="101" t="s">
        <v>2588</v>
      </c>
      <c r="C76" s="95">
        <v>44245.566307870373</v>
      </c>
      <c r="D76" s="107" t="s">
        <v>2189</v>
      </c>
      <c r="E76" s="93">
        <v>517</v>
      </c>
      <c r="F76" s="84" t="str">
        <f>VLOOKUP(E76,VIP!$A$2:$O11433,2,0)</f>
        <v>DRBR517</v>
      </c>
      <c r="G76" s="92" t="str">
        <f>VLOOKUP(E76,'LISTADO ATM'!$A$2:$B$897,2,0)</f>
        <v xml:space="preserve">ATM Autobanco Oficina Sans Soucí </v>
      </c>
      <c r="H76" s="92" t="str">
        <f>VLOOKUP(E76,VIP!$A$2:$O16354,7,FALSE)</f>
        <v>Si</v>
      </c>
      <c r="I76" s="92" t="str">
        <f>VLOOKUP(E76,VIP!$A$2:$O8319,8,FALSE)</f>
        <v>Si</v>
      </c>
      <c r="J76" s="92" t="str">
        <f>VLOOKUP(E76,VIP!$A$2:$O8269,8,FALSE)</f>
        <v>Si</v>
      </c>
      <c r="K76" s="92" t="str">
        <f>VLOOKUP(E76,VIP!$A$2:$O11843,6,0)</f>
        <v>SI</v>
      </c>
      <c r="L76" s="97" t="s">
        <v>2228</v>
      </c>
      <c r="M76" s="96" t="s">
        <v>2470</v>
      </c>
      <c r="N76" s="122" t="s">
        <v>2477</v>
      </c>
      <c r="O76" s="120" t="s">
        <v>2479</v>
      </c>
      <c r="P76" s="110"/>
      <c r="Q76" s="96" t="s">
        <v>2228</v>
      </c>
    </row>
    <row r="77" spans="1:17" ht="18" x14ac:dyDescent="0.25">
      <c r="A77" s="107" t="str">
        <f>VLOOKUP(E77,'LISTADO ATM'!$A$2:$C$898,3,0)</f>
        <v>DISTRITO NACIONAL</v>
      </c>
      <c r="B77" s="101" t="s">
        <v>2587</v>
      </c>
      <c r="C77" s="95">
        <v>44245.571979166663</v>
      </c>
      <c r="D77" s="107" t="s">
        <v>2189</v>
      </c>
      <c r="E77" s="93">
        <v>753</v>
      </c>
      <c r="F77" s="84" t="str">
        <f>VLOOKUP(E77,VIP!$A$2:$O11432,2,0)</f>
        <v>DRBR753</v>
      </c>
      <c r="G77" s="92" t="str">
        <f>VLOOKUP(E77,'LISTADO ATM'!$A$2:$B$897,2,0)</f>
        <v xml:space="preserve">ATM S/M Nacional Tiradentes </v>
      </c>
      <c r="H77" s="92" t="str">
        <f>VLOOKUP(E77,VIP!$A$2:$O16353,7,FALSE)</f>
        <v>Si</v>
      </c>
      <c r="I77" s="92" t="str">
        <f>VLOOKUP(E77,VIP!$A$2:$O8318,8,FALSE)</f>
        <v>Si</v>
      </c>
      <c r="J77" s="92" t="str">
        <f>VLOOKUP(E77,VIP!$A$2:$O8268,8,FALSE)</f>
        <v>Si</v>
      </c>
      <c r="K77" s="92" t="str">
        <f>VLOOKUP(E77,VIP!$A$2:$O11842,6,0)</f>
        <v>NO</v>
      </c>
      <c r="L77" s="97" t="s">
        <v>2254</v>
      </c>
      <c r="M77" s="96" t="s">
        <v>2470</v>
      </c>
      <c r="N77" s="122" t="s">
        <v>2477</v>
      </c>
      <c r="O77" s="120" t="s">
        <v>2479</v>
      </c>
      <c r="P77" s="110"/>
      <c r="Q77" s="96" t="s">
        <v>2254</v>
      </c>
    </row>
    <row r="78" spans="1:17" ht="18" x14ac:dyDescent="0.25">
      <c r="A78" s="107" t="str">
        <f>VLOOKUP(E78,'LISTADO ATM'!$A$2:$C$898,3,0)</f>
        <v>DISTRITO NACIONAL</v>
      </c>
      <c r="B78" s="101" t="s">
        <v>2586</v>
      </c>
      <c r="C78" s="95">
        <v>44245.579641203702</v>
      </c>
      <c r="D78" s="107" t="s">
        <v>2189</v>
      </c>
      <c r="E78" s="93">
        <v>966</v>
      </c>
      <c r="F78" s="84" t="str">
        <f>VLOOKUP(E78,VIP!$A$2:$O11431,2,0)</f>
        <v>DRBR966</v>
      </c>
      <c r="G78" s="92" t="str">
        <f>VLOOKUP(E78,'LISTADO ATM'!$A$2:$B$897,2,0)</f>
        <v>ATM Centro Medico Real</v>
      </c>
      <c r="H78" s="92" t="str">
        <f>VLOOKUP(E78,VIP!$A$2:$O16352,7,FALSE)</f>
        <v>Si</v>
      </c>
      <c r="I78" s="92" t="str">
        <f>VLOOKUP(E78,VIP!$A$2:$O8317,8,FALSE)</f>
        <v>Si</v>
      </c>
      <c r="J78" s="92" t="str">
        <f>VLOOKUP(E78,VIP!$A$2:$O8267,8,FALSE)</f>
        <v>Si</v>
      </c>
      <c r="K78" s="92" t="str">
        <f>VLOOKUP(E78,VIP!$A$2:$O11841,6,0)</f>
        <v>NO</v>
      </c>
      <c r="L78" s="97" t="s">
        <v>2547</v>
      </c>
      <c r="M78" s="96" t="s">
        <v>2470</v>
      </c>
      <c r="N78" s="122" t="s">
        <v>2477</v>
      </c>
      <c r="O78" s="120" t="s">
        <v>2479</v>
      </c>
      <c r="P78" s="110"/>
      <c r="Q78" s="96" t="s">
        <v>2547</v>
      </c>
    </row>
    <row r="79" spans="1:17" ht="18" x14ac:dyDescent="0.25">
      <c r="A79" s="107" t="str">
        <f>VLOOKUP(E79,'LISTADO ATM'!$A$2:$C$898,3,0)</f>
        <v>DISTRITO NACIONAL</v>
      </c>
      <c r="B79" s="101" t="s">
        <v>2585</v>
      </c>
      <c r="C79" s="95">
        <v>44245.584108796298</v>
      </c>
      <c r="D79" s="107" t="s">
        <v>2488</v>
      </c>
      <c r="E79" s="93">
        <v>24</v>
      </c>
      <c r="F79" s="84" t="str">
        <f>VLOOKUP(E79,VIP!$A$2:$O11430,2,0)</f>
        <v>DRBR024</v>
      </c>
      <c r="G79" s="92" t="str">
        <f>VLOOKUP(E79,'LISTADO ATM'!$A$2:$B$897,2,0)</f>
        <v xml:space="preserve">ATM Oficina Eusebio Manzueta </v>
      </c>
      <c r="H79" s="92" t="str">
        <f>VLOOKUP(E79,VIP!$A$2:$O16351,7,FALSE)</f>
        <v>No</v>
      </c>
      <c r="I79" s="92" t="str">
        <f>VLOOKUP(E79,VIP!$A$2:$O8316,8,FALSE)</f>
        <v>No</v>
      </c>
      <c r="J79" s="92" t="str">
        <f>VLOOKUP(E79,VIP!$A$2:$O8266,8,FALSE)</f>
        <v>No</v>
      </c>
      <c r="K79" s="92" t="str">
        <f>VLOOKUP(E79,VIP!$A$2:$O11840,6,0)</f>
        <v>NO</v>
      </c>
      <c r="L79" s="97" t="s">
        <v>2430</v>
      </c>
      <c r="M79" s="96" t="s">
        <v>2470</v>
      </c>
      <c r="N79" s="122" t="s">
        <v>2477</v>
      </c>
      <c r="O79" s="120" t="s">
        <v>2493</v>
      </c>
      <c r="P79" s="110"/>
      <c r="Q79" s="96" t="s">
        <v>2430</v>
      </c>
    </row>
    <row r="80" spans="1:17" ht="18" x14ac:dyDescent="0.25">
      <c r="A80" s="107" t="str">
        <f>VLOOKUP(E80,'LISTADO ATM'!$A$2:$C$898,3,0)</f>
        <v>SUR</v>
      </c>
      <c r="B80" s="101" t="s">
        <v>2584</v>
      </c>
      <c r="C80" s="95">
        <v>44245.592245370368</v>
      </c>
      <c r="D80" s="107" t="s">
        <v>2473</v>
      </c>
      <c r="E80" s="93">
        <v>995</v>
      </c>
      <c r="F80" s="84" t="str">
        <f>VLOOKUP(E80,VIP!$A$2:$O11429,2,0)</f>
        <v>DRBR545</v>
      </c>
      <c r="G80" s="92" t="str">
        <f>VLOOKUP(E80,'LISTADO ATM'!$A$2:$B$897,2,0)</f>
        <v xml:space="preserve">ATM Oficina San Cristobal III (Lobby) </v>
      </c>
      <c r="H80" s="92" t="str">
        <f>VLOOKUP(E80,VIP!$A$2:$O16350,7,FALSE)</f>
        <v>Si</v>
      </c>
      <c r="I80" s="92" t="str">
        <f>VLOOKUP(E80,VIP!$A$2:$O8315,8,FALSE)</f>
        <v>No</v>
      </c>
      <c r="J80" s="92" t="str">
        <f>VLOOKUP(E80,VIP!$A$2:$O8265,8,FALSE)</f>
        <v>No</v>
      </c>
      <c r="K80" s="92" t="str">
        <f>VLOOKUP(E80,VIP!$A$2:$O11839,6,0)</f>
        <v>NO</v>
      </c>
      <c r="L80" s="97" t="s">
        <v>2463</v>
      </c>
      <c r="M80" s="96" t="s">
        <v>2470</v>
      </c>
      <c r="N80" s="122" t="s">
        <v>2477</v>
      </c>
      <c r="O80" s="120" t="s">
        <v>2478</v>
      </c>
      <c r="P80" s="110"/>
      <c r="Q80" s="96" t="s">
        <v>2463</v>
      </c>
    </row>
    <row r="81" spans="1:17" ht="18" x14ac:dyDescent="0.25">
      <c r="A81" s="107" t="str">
        <f>VLOOKUP(E81,'LISTADO ATM'!$A$2:$C$898,3,0)</f>
        <v>DISTRITO NACIONAL</v>
      </c>
      <c r="B81" s="101" t="s">
        <v>2583</v>
      </c>
      <c r="C81" s="95">
        <v>44245.59646990741</v>
      </c>
      <c r="D81" s="107" t="s">
        <v>2189</v>
      </c>
      <c r="E81" s="93">
        <v>485</v>
      </c>
      <c r="F81" s="84" t="str">
        <f>VLOOKUP(E81,VIP!$A$2:$O11428,2,0)</f>
        <v>DRBR485</v>
      </c>
      <c r="G81" s="92" t="str">
        <f>VLOOKUP(E81,'LISTADO ATM'!$A$2:$B$897,2,0)</f>
        <v xml:space="preserve">ATM CEDIMAT </v>
      </c>
      <c r="H81" s="92" t="str">
        <f>VLOOKUP(E81,VIP!$A$2:$O16349,7,FALSE)</f>
        <v>Si</v>
      </c>
      <c r="I81" s="92" t="str">
        <f>VLOOKUP(E81,VIP!$A$2:$O8314,8,FALSE)</f>
        <v>Si</v>
      </c>
      <c r="J81" s="92" t="str">
        <f>VLOOKUP(E81,VIP!$A$2:$O8264,8,FALSE)</f>
        <v>Si</v>
      </c>
      <c r="K81" s="92" t="str">
        <f>VLOOKUP(E81,VIP!$A$2:$O11838,6,0)</f>
        <v>NO</v>
      </c>
      <c r="L81" s="97" t="s">
        <v>2228</v>
      </c>
      <c r="M81" s="96" t="s">
        <v>2470</v>
      </c>
      <c r="N81" s="122" t="s">
        <v>2477</v>
      </c>
      <c r="O81" s="120" t="s">
        <v>2479</v>
      </c>
      <c r="P81" s="110"/>
      <c r="Q81" s="96" t="s">
        <v>2228</v>
      </c>
    </row>
    <row r="82" spans="1:17" ht="18" x14ac:dyDescent="0.25">
      <c r="A82" s="107" t="str">
        <f>VLOOKUP(E82,'LISTADO ATM'!$A$2:$C$898,3,0)</f>
        <v>DISTRITO NACIONAL</v>
      </c>
      <c r="B82" s="101" t="s">
        <v>2582</v>
      </c>
      <c r="C82" s="95">
        <v>44245.610486111109</v>
      </c>
      <c r="D82" s="107" t="s">
        <v>2473</v>
      </c>
      <c r="E82" s="93">
        <v>391</v>
      </c>
      <c r="F82" s="84" t="str">
        <f>VLOOKUP(E82,VIP!$A$2:$O11427,2,0)</f>
        <v>DRBR391</v>
      </c>
      <c r="G82" s="92" t="str">
        <f>VLOOKUP(E82,'LISTADO ATM'!$A$2:$B$897,2,0)</f>
        <v xml:space="preserve">ATM S/M Jumbo Luperón </v>
      </c>
      <c r="H82" s="92" t="str">
        <f>VLOOKUP(E82,VIP!$A$2:$O16348,7,FALSE)</f>
        <v>Si</v>
      </c>
      <c r="I82" s="92" t="str">
        <f>VLOOKUP(E82,VIP!$A$2:$O8313,8,FALSE)</f>
        <v>Si</v>
      </c>
      <c r="J82" s="92" t="str">
        <f>VLOOKUP(E82,VIP!$A$2:$O8263,8,FALSE)</f>
        <v>Si</v>
      </c>
      <c r="K82" s="92" t="str">
        <f>VLOOKUP(E82,VIP!$A$2:$O11837,6,0)</f>
        <v>NO</v>
      </c>
      <c r="L82" s="97" t="s">
        <v>2548</v>
      </c>
      <c r="M82" s="96" t="s">
        <v>2470</v>
      </c>
      <c r="N82" s="122" t="s">
        <v>2477</v>
      </c>
      <c r="O82" s="120" t="s">
        <v>2478</v>
      </c>
      <c r="P82" s="110"/>
      <c r="Q82" s="96" t="s">
        <v>2548</v>
      </c>
    </row>
    <row r="83" spans="1:17" ht="18" x14ac:dyDescent="0.25">
      <c r="A83" s="107" t="str">
        <f>VLOOKUP(E83,'LISTADO ATM'!$A$2:$C$898,3,0)</f>
        <v>DISTRITO NACIONAL</v>
      </c>
      <c r="B83" s="101" t="s">
        <v>2581</v>
      </c>
      <c r="C83" s="95">
        <v>44245.613680555558</v>
      </c>
      <c r="D83" s="107" t="s">
        <v>2189</v>
      </c>
      <c r="E83" s="93">
        <v>149</v>
      </c>
      <c r="F83" s="84" t="str">
        <f>VLOOKUP(E83,VIP!$A$2:$O11426,2,0)</f>
        <v>DRBR149</v>
      </c>
      <c r="G83" s="92" t="str">
        <f>VLOOKUP(E83,'LISTADO ATM'!$A$2:$B$897,2,0)</f>
        <v>ATM Estación Metro Concepción</v>
      </c>
      <c r="H83" s="92" t="str">
        <f>VLOOKUP(E83,VIP!$A$2:$O16347,7,FALSE)</f>
        <v>N/A</v>
      </c>
      <c r="I83" s="92" t="str">
        <f>VLOOKUP(E83,VIP!$A$2:$O8312,8,FALSE)</f>
        <v>N/A</v>
      </c>
      <c r="J83" s="92" t="str">
        <f>VLOOKUP(E83,VIP!$A$2:$O8262,8,FALSE)</f>
        <v>N/A</v>
      </c>
      <c r="K83" s="92" t="str">
        <f>VLOOKUP(E83,VIP!$A$2:$O11836,6,0)</f>
        <v>N/A</v>
      </c>
      <c r="L83" s="97" t="s">
        <v>2228</v>
      </c>
      <c r="M83" s="96" t="s">
        <v>2470</v>
      </c>
      <c r="N83" s="122" t="s">
        <v>2477</v>
      </c>
      <c r="O83" s="120" t="s">
        <v>2479</v>
      </c>
      <c r="P83" s="110"/>
      <c r="Q83" s="96" t="s">
        <v>2228</v>
      </c>
    </row>
    <row r="84" spans="1:17" ht="18" x14ac:dyDescent="0.25">
      <c r="A84" s="107" t="str">
        <f>VLOOKUP(E84,'LISTADO ATM'!$A$2:$C$898,3,0)</f>
        <v>DISTRITO NACIONAL</v>
      </c>
      <c r="B84" s="101" t="s">
        <v>2580</v>
      </c>
      <c r="C84" s="95">
        <v>44245.615381944444</v>
      </c>
      <c r="D84" s="107" t="s">
        <v>2189</v>
      </c>
      <c r="E84" s="93">
        <v>70</v>
      </c>
      <c r="F84" s="84" t="str">
        <f>VLOOKUP(E84,VIP!$A$2:$O11425,2,0)</f>
        <v>DRBR070</v>
      </c>
      <c r="G84" s="92" t="str">
        <f>VLOOKUP(E84,'LISTADO ATM'!$A$2:$B$897,2,0)</f>
        <v xml:space="preserve">ATM Autoservicio Plaza Lama Zona Oriental </v>
      </c>
      <c r="H84" s="92" t="str">
        <f>VLOOKUP(E84,VIP!$A$2:$O16346,7,FALSE)</f>
        <v>Si</v>
      </c>
      <c r="I84" s="92" t="str">
        <f>VLOOKUP(E84,VIP!$A$2:$O8311,8,FALSE)</f>
        <v>Si</v>
      </c>
      <c r="J84" s="92" t="str">
        <f>VLOOKUP(E84,VIP!$A$2:$O8261,8,FALSE)</f>
        <v>Si</v>
      </c>
      <c r="K84" s="92" t="str">
        <f>VLOOKUP(E84,VIP!$A$2:$O11835,6,0)</f>
        <v>NO</v>
      </c>
      <c r="L84" s="97" t="s">
        <v>2228</v>
      </c>
      <c r="M84" s="96" t="s">
        <v>2470</v>
      </c>
      <c r="N84" s="122" t="s">
        <v>2477</v>
      </c>
      <c r="O84" s="120" t="s">
        <v>2479</v>
      </c>
      <c r="P84" s="110"/>
      <c r="Q84" s="96" t="s">
        <v>2228</v>
      </c>
    </row>
    <row r="85" spans="1:17" ht="18" x14ac:dyDescent="0.25">
      <c r="A85" s="107" t="e">
        <f>VLOOKUP(E85,'LISTADO ATM'!$A$2:$C$898,3,0)</f>
        <v>#N/A</v>
      </c>
      <c r="B85" s="101" t="s">
        <v>2579</v>
      </c>
      <c r="C85" s="95">
        <v>44245.617962962962</v>
      </c>
      <c r="D85" s="107" t="s">
        <v>2189</v>
      </c>
      <c r="E85" s="93">
        <v>255</v>
      </c>
      <c r="F85" s="84" t="e">
        <f>VLOOKUP(E85,VIP!$A$2:$O11424,2,0)</f>
        <v>#N/A</v>
      </c>
      <c r="G85" s="92" t="e">
        <f>VLOOKUP(E85,'LISTADO ATM'!$A$2:$B$897,2,0)</f>
        <v>#N/A</v>
      </c>
      <c r="H85" s="92" t="e">
        <f>VLOOKUP(E85,VIP!$A$2:$O16345,7,FALSE)</f>
        <v>#N/A</v>
      </c>
      <c r="I85" s="92" t="e">
        <f>VLOOKUP(E85,VIP!$A$2:$O8310,8,FALSE)</f>
        <v>#N/A</v>
      </c>
      <c r="J85" s="92" t="e">
        <f>VLOOKUP(E85,VIP!$A$2:$O8260,8,FALSE)</f>
        <v>#N/A</v>
      </c>
      <c r="K85" s="92" t="e">
        <f>VLOOKUP(E85,VIP!$A$2:$O11834,6,0)</f>
        <v>#N/A</v>
      </c>
      <c r="L85" s="97" t="s">
        <v>2228</v>
      </c>
      <c r="M85" s="96" t="s">
        <v>2470</v>
      </c>
      <c r="N85" s="122" t="s">
        <v>2477</v>
      </c>
      <c r="O85" s="120" t="s">
        <v>2479</v>
      </c>
      <c r="P85" s="110"/>
      <c r="Q85" s="96" t="s">
        <v>2228</v>
      </c>
    </row>
    <row r="86" spans="1:17" ht="18" x14ac:dyDescent="0.25">
      <c r="A86" s="107" t="str">
        <f>VLOOKUP(E86,'LISTADO ATM'!$A$2:$C$898,3,0)</f>
        <v>NORTE</v>
      </c>
      <c r="B86" s="101" t="s">
        <v>2578</v>
      </c>
      <c r="C86" s="95">
        <v>44245.619351851848</v>
      </c>
      <c r="D86" s="107" t="s">
        <v>2190</v>
      </c>
      <c r="E86" s="93">
        <v>518</v>
      </c>
      <c r="F86" s="84" t="str">
        <f>VLOOKUP(E86,VIP!$A$2:$O11423,2,0)</f>
        <v>DRBR518</v>
      </c>
      <c r="G86" s="92" t="str">
        <f>VLOOKUP(E86,'LISTADO ATM'!$A$2:$B$897,2,0)</f>
        <v xml:space="preserve">ATM Autobanco Los Alamos </v>
      </c>
      <c r="H86" s="92" t="str">
        <f>VLOOKUP(E86,VIP!$A$2:$O16344,7,FALSE)</f>
        <v>Si</v>
      </c>
      <c r="I86" s="92" t="str">
        <f>VLOOKUP(E86,VIP!$A$2:$O8309,8,FALSE)</f>
        <v>Si</v>
      </c>
      <c r="J86" s="92" t="str">
        <f>VLOOKUP(E86,VIP!$A$2:$O8259,8,FALSE)</f>
        <v>Si</v>
      </c>
      <c r="K86" s="92" t="str">
        <f>VLOOKUP(E86,VIP!$A$2:$O11833,6,0)</f>
        <v>NO</v>
      </c>
      <c r="L86" s="97" t="s">
        <v>2228</v>
      </c>
      <c r="M86" s="96" t="s">
        <v>2470</v>
      </c>
      <c r="N86" s="122" t="s">
        <v>2477</v>
      </c>
      <c r="O86" s="120" t="s">
        <v>2560</v>
      </c>
      <c r="P86" s="110"/>
      <c r="Q86" s="96" t="s">
        <v>2228</v>
      </c>
    </row>
    <row r="87" spans="1:17" ht="18" x14ac:dyDescent="0.25">
      <c r="A87" s="107" t="str">
        <f>VLOOKUP(E87,'LISTADO ATM'!$A$2:$C$898,3,0)</f>
        <v>DISTRITO NACIONAL</v>
      </c>
      <c r="B87" s="101" t="s">
        <v>2577</v>
      </c>
      <c r="C87" s="95">
        <v>44245.621365740742</v>
      </c>
      <c r="D87" s="107" t="s">
        <v>2189</v>
      </c>
      <c r="E87" s="93">
        <v>115</v>
      </c>
      <c r="F87" s="84" t="str">
        <f>VLOOKUP(E87,VIP!$A$2:$O11422,2,0)</f>
        <v>DRBR115</v>
      </c>
      <c r="G87" s="92" t="str">
        <f>VLOOKUP(E87,'LISTADO ATM'!$A$2:$B$897,2,0)</f>
        <v xml:space="preserve">ATM Oficina Megacentro I </v>
      </c>
      <c r="H87" s="92" t="str">
        <f>VLOOKUP(E87,VIP!$A$2:$O16343,7,FALSE)</f>
        <v>Si</v>
      </c>
      <c r="I87" s="92" t="str">
        <f>VLOOKUP(E87,VIP!$A$2:$O8308,8,FALSE)</f>
        <v>Si</v>
      </c>
      <c r="J87" s="92" t="str">
        <f>VLOOKUP(E87,VIP!$A$2:$O8258,8,FALSE)</f>
        <v>Si</v>
      </c>
      <c r="K87" s="92" t="str">
        <f>VLOOKUP(E87,VIP!$A$2:$O11832,6,0)</f>
        <v>SI</v>
      </c>
      <c r="L87" s="97" t="s">
        <v>2228</v>
      </c>
      <c r="M87" s="96" t="s">
        <v>2470</v>
      </c>
      <c r="N87" s="122" t="s">
        <v>2477</v>
      </c>
      <c r="O87" s="120" t="s">
        <v>2479</v>
      </c>
      <c r="P87" s="110"/>
      <c r="Q87" s="96" t="s">
        <v>2228</v>
      </c>
    </row>
    <row r="88" spans="1:17" ht="18" x14ac:dyDescent="0.25">
      <c r="A88" s="107" t="str">
        <f>VLOOKUP(E88,'LISTADO ATM'!$A$2:$C$898,3,0)</f>
        <v>DISTRITO NACIONAL</v>
      </c>
      <c r="B88" s="101" t="s">
        <v>2597</v>
      </c>
      <c r="C88" s="95">
        <v>44245.631354166668</v>
      </c>
      <c r="D88" s="107" t="s">
        <v>2488</v>
      </c>
      <c r="E88" s="93">
        <v>717</v>
      </c>
      <c r="F88" s="84" t="str">
        <f>VLOOKUP(E88,VIP!$A$2:$O11441,2,0)</f>
        <v>DRBR24K</v>
      </c>
      <c r="G88" s="92" t="str">
        <f>VLOOKUP(E88,'LISTADO ATM'!$A$2:$B$897,2,0)</f>
        <v xml:space="preserve">ATM Oficina Los Alcarrizos </v>
      </c>
      <c r="H88" s="92" t="str">
        <f>VLOOKUP(E88,VIP!$A$2:$O16362,7,FALSE)</f>
        <v>Si</v>
      </c>
      <c r="I88" s="92" t="str">
        <f>VLOOKUP(E88,VIP!$A$2:$O8327,8,FALSE)</f>
        <v>Si</v>
      </c>
      <c r="J88" s="92" t="str">
        <f>VLOOKUP(E88,VIP!$A$2:$O8277,8,FALSE)</f>
        <v>Si</v>
      </c>
      <c r="K88" s="92" t="str">
        <f>VLOOKUP(E88,VIP!$A$2:$O11851,6,0)</f>
        <v>SI</v>
      </c>
      <c r="L88" s="97" t="s">
        <v>2570</v>
      </c>
      <c r="M88" s="110" t="s">
        <v>2572</v>
      </c>
      <c r="N88" s="122" t="s">
        <v>2568</v>
      </c>
      <c r="O88" s="120" t="s">
        <v>2569</v>
      </c>
      <c r="P88" s="110" t="s">
        <v>2573</v>
      </c>
      <c r="Q88" s="168" t="s">
        <v>2570</v>
      </c>
    </row>
    <row r="89" spans="1:17" ht="18" x14ac:dyDescent="0.25">
      <c r="A89" s="107" t="str">
        <f>VLOOKUP(E89,'LISTADO ATM'!$A$2:$C$898,3,0)</f>
        <v>NORTE</v>
      </c>
      <c r="B89" s="101" t="s">
        <v>2603</v>
      </c>
      <c r="C89" s="95">
        <v>44245.653449074074</v>
      </c>
      <c r="D89" s="107" t="s">
        <v>2488</v>
      </c>
      <c r="E89" s="93">
        <v>52</v>
      </c>
      <c r="F89" s="84" t="str">
        <f>VLOOKUP(E89,VIP!$A$2:$O11447,2,0)</f>
        <v>DRBR052</v>
      </c>
      <c r="G89" s="92" t="str">
        <f>VLOOKUP(E89,'LISTADO ATM'!$A$2:$B$897,2,0)</f>
        <v xml:space="preserve">ATM Oficina Jarabacoa </v>
      </c>
      <c r="H89" s="92" t="str">
        <f>VLOOKUP(E89,VIP!$A$2:$O16368,7,FALSE)</f>
        <v>Si</v>
      </c>
      <c r="I89" s="92" t="str">
        <f>VLOOKUP(E89,VIP!$A$2:$O8333,8,FALSE)</f>
        <v>Si</v>
      </c>
      <c r="J89" s="92" t="str">
        <f>VLOOKUP(E89,VIP!$A$2:$O8283,8,FALSE)</f>
        <v>Si</v>
      </c>
      <c r="K89" s="92" t="str">
        <f>VLOOKUP(E89,VIP!$A$2:$O11857,6,0)</f>
        <v>NO</v>
      </c>
      <c r="L89" s="97" t="s">
        <v>2430</v>
      </c>
      <c r="M89" s="96" t="s">
        <v>2470</v>
      </c>
      <c r="N89" s="122" t="s">
        <v>2477</v>
      </c>
      <c r="O89" s="120" t="s">
        <v>2493</v>
      </c>
      <c r="P89" s="110"/>
      <c r="Q89" s="96" t="s">
        <v>2430</v>
      </c>
    </row>
    <row r="90" spans="1:17" ht="18" x14ac:dyDescent="0.25">
      <c r="A90" s="107" t="str">
        <f>VLOOKUP(E90,'LISTADO ATM'!$A$2:$C$898,3,0)</f>
        <v>DISTRITO NACIONAL</v>
      </c>
      <c r="B90" s="101" t="s">
        <v>2602</v>
      </c>
      <c r="C90" s="95">
        <v>44245.656967592593</v>
      </c>
      <c r="D90" s="107" t="s">
        <v>2189</v>
      </c>
      <c r="E90" s="93">
        <v>917</v>
      </c>
      <c r="F90" s="84" t="str">
        <f>VLOOKUP(E90,VIP!$A$2:$O11446,2,0)</f>
        <v>DRBR01B</v>
      </c>
      <c r="G90" s="92" t="str">
        <f>VLOOKUP(E90,'LISTADO ATM'!$A$2:$B$897,2,0)</f>
        <v xml:space="preserve">ATM Oficina Los Mina </v>
      </c>
      <c r="H90" s="92" t="str">
        <f>VLOOKUP(E90,VIP!$A$2:$O16367,7,FALSE)</f>
        <v>Si</v>
      </c>
      <c r="I90" s="92" t="str">
        <f>VLOOKUP(E90,VIP!$A$2:$O8332,8,FALSE)</f>
        <v>Si</v>
      </c>
      <c r="J90" s="92" t="str">
        <f>VLOOKUP(E90,VIP!$A$2:$O8282,8,FALSE)</f>
        <v>Si</v>
      </c>
      <c r="K90" s="92" t="str">
        <f>VLOOKUP(E90,VIP!$A$2:$O11856,6,0)</f>
        <v>NO</v>
      </c>
      <c r="L90" s="97" t="s">
        <v>2228</v>
      </c>
      <c r="M90" s="96" t="s">
        <v>2470</v>
      </c>
      <c r="N90" s="122" t="s">
        <v>2477</v>
      </c>
      <c r="O90" s="120" t="s">
        <v>2479</v>
      </c>
      <c r="P90" s="110"/>
      <c r="Q90" s="96" t="s">
        <v>2228</v>
      </c>
    </row>
    <row r="91" spans="1:17" ht="18" x14ac:dyDescent="0.25">
      <c r="A91" s="107" t="str">
        <f>VLOOKUP(E91,'LISTADO ATM'!$A$2:$C$898,3,0)</f>
        <v>DISTRITO NACIONAL</v>
      </c>
      <c r="B91" s="101" t="s">
        <v>2601</v>
      </c>
      <c r="C91" s="95">
        <v>44245.658877314818</v>
      </c>
      <c r="D91" s="107" t="s">
        <v>2189</v>
      </c>
      <c r="E91" s="93">
        <v>487</v>
      </c>
      <c r="F91" s="84" t="str">
        <f>VLOOKUP(E91,VIP!$A$2:$O11445,2,0)</f>
        <v>DRBR487</v>
      </c>
      <c r="G91" s="92" t="str">
        <f>VLOOKUP(E91,'LISTADO ATM'!$A$2:$B$897,2,0)</f>
        <v xml:space="preserve">ATM Olé Hainamosa </v>
      </c>
      <c r="H91" s="92" t="str">
        <f>VLOOKUP(E91,VIP!$A$2:$O16366,7,FALSE)</f>
        <v>Si</v>
      </c>
      <c r="I91" s="92" t="str">
        <f>VLOOKUP(E91,VIP!$A$2:$O8331,8,FALSE)</f>
        <v>Si</v>
      </c>
      <c r="J91" s="92" t="str">
        <f>VLOOKUP(E91,VIP!$A$2:$O8281,8,FALSE)</f>
        <v>Si</v>
      </c>
      <c r="K91" s="92" t="str">
        <f>VLOOKUP(E91,VIP!$A$2:$O11855,6,0)</f>
        <v>SI</v>
      </c>
      <c r="L91" s="97" t="s">
        <v>2228</v>
      </c>
      <c r="M91" s="96" t="s">
        <v>2470</v>
      </c>
      <c r="N91" s="122" t="s">
        <v>2477</v>
      </c>
      <c r="O91" s="120" t="s">
        <v>2479</v>
      </c>
      <c r="P91" s="110"/>
      <c r="Q91" s="96" t="s">
        <v>2228</v>
      </c>
    </row>
    <row r="92" spans="1:17" ht="18" x14ac:dyDescent="0.25">
      <c r="A92" s="107" t="str">
        <f>VLOOKUP(E92,'LISTADO ATM'!$A$2:$C$898,3,0)</f>
        <v>NORTE</v>
      </c>
      <c r="B92" s="101" t="s">
        <v>2600</v>
      </c>
      <c r="C92" s="95">
        <v>44245.660601851851</v>
      </c>
      <c r="D92" s="107" t="s">
        <v>2190</v>
      </c>
      <c r="E92" s="93">
        <v>528</v>
      </c>
      <c r="F92" s="84" t="str">
        <f>VLOOKUP(E92,VIP!$A$2:$O11444,2,0)</f>
        <v>DRBR284</v>
      </c>
      <c r="G92" s="92" t="str">
        <f>VLOOKUP(E92,'LISTADO ATM'!$A$2:$B$897,2,0)</f>
        <v xml:space="preserve">ATM Ferretería Ochoa (Santiago) </v>
      </c>
      <c r="H92" s="92" t="str">
        <f>VLOOKUP(E92,VIP!$A$2:$O16365,7,FALSE)</f>
        <v>Si</v>
      </c>
      <c r="I92" s="92" t="str">
        <f>VLOOKUP(E92,VIP!$A$2:$O8330,8,FALSE)</f>
        <v>Si</v>
      </c>
      <c r="J92" s="92" t="str">
        <f>VLOOKUP(E92,VIP!$A$2:$O8280,8,FALSE)</f>
        <v>Si</v>
      </c>
      <c r="K92" s="92" t="str">
        <f>VLOOKUP(E92,VIP!$A$2:$O11854,6,0)</f>
        <v>NO</v>
      </c>
      <c r="L92" s="97" t="s">
        <v>2228</v>
      </c>
      <c r="M92" s="96" t="s">
        <v>2470</v>
      </c>
      <c r="N92" s="122" t="s">
        <v>2477</v>
      </c>
      <c r="O92" s="120" t="s">
        <v>2560</v>
      </c>
      <c r="P92" s="110"/>
      <c r="Q92" s="96" t="s">
        <v>2228</v>
      </c>
    </row>
    <row r="93" spans="1:17" ht="18" x14ac:dyDescent="0.25">
      <c r="A93" s="107" t="str">
        <f>VLOOKUP(E93,'LISTADO ATM'!$A$2:$C$898,3,0)</f>
        <v>DISTRITO NACIONAL</v>
      </c>
      <c r="B93" s="101" t="s">
        <v>2599</v>
      </c>
      <c r="C93" s="95">
        <v>44245.66479166667</v>
      </c>
      <c r="D93" s="107" t="s">
        <v>2189</v>
      </c>
      <c r="E93" s="93">
        <v>224</v>
      </c>
      <c r="F93" s="84" t="str">
        <f>VLOOKUP(E93,VIP!$A$2:$O11443,2,0)</f>
        <v>DRBR224</v>
      </c>
      <c r="G93" s="92" t="str">
        <f>VLOOKUP(E93,'LISTADO ATM'!$A$2:$B$897,2,0)</f>
        <v xml:space="preserve">ATM S/M Nacional El Millón (Núñez de Cáceres) </v>
      </c>
      <c r="H93" s="92" t="str">
        <f>VLOOKUP(E93,VIP!$A$2:$O16364,7,FALSE)</f>
        <v>Si</v>
      </c>
      <c r="I93" s="92" t="str">
        <f>VLOOKUP(E93,VIP!$A$2:$O8329,8,FALSE)</f>
        <v>Si</v>
      </c>
      <c r="J93" s="92" t="str">
        <f>VLOOKUP(E93,VIP!$A$2:$O8279,8,FALSE)</f>
        <v>Si</v>
      </c>
      <c r="K93" s="92" t="str">
        <f>VLOOKUP(E93,VIP!$A$2:$O11853,6,0)</f>
        <v>SI</v>
      </c>
      <c r="L93" s="97" t="s">
        <v>2228</v>
      </c>
      <c r="M93" s="96" t="s">
        <v>2470</v>
      </c>
      <c r="N93" s="122" t="s">
        <v>2477</v>
      </c>
      <c r="O93" s="120" t="s">
        <v>2479</v>
      </c>
      <c r="P93" s="110"/>
      <c r="Q93" s="96" t="s">
        <v>2228</v>
      </c>
    </row>
    <row r="94" spans="1:17" ht="18" x14ac:dyDescent="0.25">
      <c r="A94" s="107" t="str">
        <f>VLOOKUP(E94,'LISTADO ATM'!$A$2:$C$898,3,0)</f>
        <v>DISTRITO NACIONAL</v>
      </c>
      <c r="B94" s="101" t="s">
        <v>2598</v>
      </c>
      <c r="C94" s="95">
        <v>44245.667893518519</v>
      </c>
      <c r="D94" s="107" t="s">
        <v>2189</v>
      </c>
      <c r="E94" s="93">
        <v>327</v>
      </c>
      <c r="F94" s="84" t="str">
        <f>VLOOKUP(E94,VIP!$A$2:$O11442,2,0)</f>
        <v>DRBR327</v>
      </c>
      <c r="G94" s="92" t="str">
        <f>VLOOKUP(E94,'LISTADO ATM'!$A$2:$B$897,2,0)</f>
        <v xml:space="preserve">ATM UNP CCN (Nacional 27 de Febrero) </v>
      </c>
      <c r="H94" s="92" t="str">
        <f>VLOOKUP(E94,VIP!$A$2:$O16363,7,FALSE)</f>
        <v>Si</v>
      </c>
      <c r="I94" s="92" t="str">
        <f>VLOOKUP(E94,VIP!$A$2:$O8328,8,FALSE)</f>
        <v>Si</v>
      </c>
      <c r="J94" s="92" t="str">
        <f>VLOOKUP(E94,VIP!$A$2:$O8278,8,FALSE)</f>
        <v>Si</v>
      </c>
      <c r="K94" s="92" t="str">
        <f>VLOOKUP(E94,VIP!$A$2:$O11852,6,0)</f>
        <v>NO</v>
      </c>
      <c r="L94" s="97" t="s">
        <v>2441</v>
      </c>
      <c r="M94" s="96" t="s">
        <v>2470</v>
      </c>
      <c r="N94" s="122" t="s">
        <v>2477</v>
      </c>
      <c r="O94" s="120" t="s">
        <v>2479</v>
      </c>
      <c r="P94" s="110"/>
      <c r="Q94" s="96" t="s">
        <v>2441</v>
      </c>
    </row>
    <row r="95" spans="1:17" x14ac:dyDescent="0.25">
      <c r="B95" s="111"/>
    </row>
    <row r="96" spans="1:17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</sheetData>
  <autoFilter ref="A4:Q4">
    <sortState ref="A5:Q9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5:B1048576 B30:B57 B1:B4">
    <cfRule type="duplicateValues" dxfId="679" priority="373815"/>
  </conditionalFormatting>
  <conditionalFormatting sqref="B95:B1048576 B30:B57">
    <cfRule type="duplicateValues" dxfId="678" priority="373819"/>
  </conditionalFormatting>
  <conditionalFormatting sqref="B95:B1048576 B30:B57 B1:B4">
    <cfRule type="duplicateValues" dxfId="677" priority="373823"/>
    <cfRule type="duplicateValues" dxfId="676" priority="373824"/>
    <cfRule type="duplicateValues" dxfId="675" priority="373825"/>
  </conditionalFormatting>
  <conditionalFormatting sqref="B95:B1048576 B30:B57 B1:B4">
    <cfRule type="duplicateValues" dxfId="674" priority="373835"/>
    <cfRule type="duplicateValues" dxfId="673" priority="373836"/>
  </conditionalFormatting>
  <conditionalFormatting sqref="B95:B1048576 B30:B57">
    <cfRule type="duplicateValues" dxfId="672" priority="373843"/>
    <cfRule type="duplicateValues" dxfId="671" priority="373844"/>
    <cfRule type="duplicateValues" dxfId="670" priority="373845"/>
  </conditionalFormatting>
  <conditionalFormatting sqref="B95:B1048576 B30:B57">
    <cfRule type="duplicateValues" dxfId="669" priority="373855"/>
    <cfRule type="duplicateValues" dxfId="668" priority="373856"/>
  </conditionalFormatting>
  <conditionalFormatting sqref="B14:B15">
    <cfRule type="duplicateValues" dxfId="653" priority="320"/>
  </conditionalFormatting>
  <conditionalFormatting sqref="B14:B15">
    <cfRule type="duplicateValues" dxfId="652" priority="317"/>
    <cfRule type="duplicateValues" dxfId="651" priority="318"/>
    <cfRule type="duplicateValues" dxfId="650" priority="319"/>
  </conditionalFormatting>
  <conditionalFormatting sqref="B14:B15">
    <cfRule type="duplicateValues" dxfId="649" priority="315"/>
    <cfRule type="duplicateValues" dxfId="648" priority="316"/>
  </conditionalFormatting>
  <conditionalFormatting sqref="B14:B15">
    <cfRule type="duplicateValues" dxfId="647" priority="314"/>
  </conditionalFormatting>
  <conditionalFormatting sqref="B5">
    <cfRule type="duplicateValues" dxfId="635" priority="377187"/>
  </conditionalFormatting>
  <conditionalFormatting sqref="B5">
    <cfRule type="duplicateValues" dxfId="634" priority="377188"/>
    <cfRule type="duplicateValues" dxfId="633" priority="377189"/>
    <cfRule type="duplicateValues" dxfId="632" priority="377190"/>
  </conditionalFormatting>
  <conditionalFormatting sqref="B5">
    <cfRule type="duplicateValues" dxfId="631" priority="377191"/>
    <cfRule type="duplicateValues" dxfId="630" priority="377192"/>
  </conditionalFormatting>
  <conditionalFormatting sqref="B6:B13">
    <cfRule type="duplicateValues" dxfId="623" priority="377379"/>
  </conditionalFormatting>
  <conditionalFormatting sqref="B6:B13">
    <cfRule type="duplicateValues" dxfId="622" priority="377381"/>
    <cfRule type="duplicateValues" dxfId="621" priority="377382"/>
    <cfRule type="duplicateValues" dxfId="620" priority="377383"/>
  </conditionalFormatting>
  <conditionalFormatting sqref="B6:B13">
    <cfRule type="duplicateValues" dxfId="619" priority="377387"/>
    <cfRule type="duplicateValues" dxfId="618" priority="377388"/>
  </conditionalFormatting>
  <conditionalFormatting sqref="B16:B22">
    <cfRule type="duplicateValues" dxfId="611" priority="377407"/>
  </conditionalFormatting>
  <conditionalFormatting sqref="B16:B22">
    <cfRule type="duplicateValues" dxfId="610" priority="377408"/>
    <cfRule type="duplicateValues" dxfId="609" priority="377409"/>
    <cfRule type="duplicateValues" dxfId="608" priority="377410"/>
  </conditionalFormatting>
  <conditionalFormatting sqref="B16:B22">
    <cfRule type="duplicateValues" dxfId="607" priority="377411"/>
    <cfRule type="duplicateValues" dxfId="606" priority="377412"/>
  </conditionalFormatting>
  <conditionalFormatting sqref="B58:B62">
    <cfRule type="duplicateValues" dxfId="599" priority="201"/>
  </conditionalFormatting>
  <conditionalFormatting sqref="B58:B62">
    <cfRule type="duplicateValues" dxfId="598" priority="200"/>
  </conditionalFormatting>
  <conditionalFormatting sqref="B58:B62">
    <cfRule type="duplicateValues" dxfId="597" priority="197"/>
    <cfRule type="duplicateValues" dxfId="596" priority="198"/>
    <cfRule type="duplicateValues" dxfId="595" priority="199"/>
  </conditionalFormatting>
  <conditionalFormatting sqref="B58:B62">
    <cfRule type="duplicateValues" dxfId="594" priority="195"/>
    <cfRule type="duplicateValues" dxfId="593" priority="196"/>
  </conditionalFormatting>
  <conditionalFormatting sqref="B58:B62">
    <cfRule type="duplicateValues" dxfId="592" priority="192"/>
    <cfRule type="duplicateValues" dxfId="591" priority="193"/>
    <cfRule type="duplicateValues" dxfId="590" priority="194"/>
  </conditionalFormatting>
  <conditionalFormatting sqref="B58:B62">
    <cfRule type="duplicateValues" dxfId="589" priority="190"/>
    <cfRule type="duplicateValues" dxfId="588" priority="191"/>
  </conditionalFormatting>
  <conditionalFormatting sqref="B58:B62">
    <cfRule type="duplicateValues" dxfId="580" priority="182"/>
  </conditionalFormatting>
  <conditionalFormatting sqref="B58:B62">
    <cfRule type="duplicateValues" dxfId="579" priority="179"/>
    <cfRule type="duplicateValues" dxfId="578" priority="180"/>
    <cfRule type="duplicateValues" dxfId="577" priority="181"/>
  </conditionalFormatting>
  <conditionalFormatting sqref="B58:B62">
    <cfRule type="duplicateValues" dxfId="576" priority="177"/>
    <cfRule type="duplicateValues" dxfId="575" priority="178"/>
  </conditionalFormatting>
  <conditionalFormatting sqref="B95:B1048576 B1:B62">
    <cfRule type="duplicateValues" dxfId="567" priority="169"/>
  </conditionalFormatting>
  <conditionalFormatting sqref="B63:B66">
    <cfRule type="duplicateValues" dxfId="566" priority="168"/>
  </conditionalFormatting>
  <conditionalFormatting sqref="B63:B66">
    <cfRule type="duplicateValues" dxfId="565" priority="167"/>
  </conditionalFormatting>
  <conditionalFormatting sqref="B63:B66">
    <cfRule type="duplicateValues" dxfId="564" priority="164"/>
    <cfRule type="duplicateValues" dxfId="563" priority="165"/>
    <cfRule type="duplicateValues" dxfId="562" priority="166"/>
  </conditionalFormatting>
  <conditionalFormatting sqref="B63:B66">
    <cfRule type="duplicateValues" dxfId="561" priority="162"/>
    <cfRule type="duplicateValues" dxfId="560" priority="163"/>
  </conditionalFormatting>
  <conditionalFormatting sqref="B63:B66">
    <cfRule type="duplicateValues" dxfId="559" priority="159"/>
    <cfRule type="duplicateValues" dxfId="558" priority="160"/>
    <cfRule type="duplicateValues" dxfId="557" priority="161"/>
  </conditionalFormatting>
  <conditionalFormatting sqref="B63:B66">
    <cfRule type="duplicateValues" dxfId="556" priority="157"/>
    <cfRule type="duplicateValues" dxfId="555" priority="158"/>
  </conditionalFormatting>
  <conditionalFormatting sqref="B63:B66">
    <cfRule type="duplicateValues" dxfId="547" priority="149"/>
  </conditionalFormatting>
  <conditionalFormatting sqref="B63:B66">
    <cfRule type="duplicateValues" dxfId="546" priority="146"/>
    <cfRule type="duplicateValues" dxfId="545" priority="147"/>
    <cfRule type="duplicateValues" dxfId="544" priority="148"/>
  </conditionalFormatting>
  <conditionalFormatting sqref="B63:B66">
    <cfRule type="duplicateValues" dxfId="543" priority="144"/>
    <cfRule type="duplicateValues" dxfId="542" priority="145"/>
  </conditionalFormatting>
  <conditionalFormatting sqref="B63:B66">
    <cfRule type="duplicateValues" dxfId="534" priority="136"/>
  </conditionalFormatting>
  <conditionalFormatting sqref="B67:B68">
    <cfRule type="duplicateValues" dxfId="533" priority="135"/>
  </conditionalFormatting>
  <conditionalFormatting sqref="B67:B68">
    <cfRule type="duplicateValues" dxfId="532" priority="134"/>
  </conditionalFormatting>
  <conditionalFormatting sqref="B67:B68">
    <cfRule type="duplicateValues" dxfId="531" priority="131"/>
    <cfRule type="duplicateValues" dxfId="530" priority="132"/>
    <cfRule type="duplicateValues" dxfId="529" priority="133"/>
  </conditionalFormatting>
  <conditionalFormatting sqref="B67:B68">
    <cfRule type="duplicateValues" dxfId="528" priority="129"/>
    <cfRule type="duplicateValues" dxfId="527" priority="130"/>
  </conditionalFormatting>
  <conditionalFormatting sqref="B67:B68">
    <cfRule type="duplicateValues" dxfId="526" priority="126"/>
    <cfRule type="duplicateValues" dxfId="525" priority="127"/>
    <cfRule type="duplicateValues" dxfId="524" priority="128"/>
  </conditionalFormatting>
  <conditionalFormatting sqref="B67:B68">
    <cfRule type="duplicateValues" dxfId="523" priority="124"/>
    <cfRule type="duplicateValues" dxfId="522" priority="125"/>
  </conditionalFormatting>
  <conditionalFormatting sqref="B67:B68">
    <cfRule type="duplicateValues" dxfId="514" priority="116"/>
  </conditionalFormatting>
  <conditionalFormatting sqref="B67:B68">
    <cfRule type="duplicateValues" dxfId="513" priority="113"/>
    <cfRule type="duplicateValues" dxfId="512" priority="114"/>
    <cfRule type="duplicateValues" dxfId="511" priority="115"/>
  </conditionalFormatting>
  <conditionalFormatting sqref="B67:B68">
    <cfRule type="duplicateValues" dxfId="510" priority="111"/>
    <cfRule type="duplicateValues" dxfId="509" priority="112"/>
  </conditionalFormatting>
  <conditionalFormatting sqref="B67:B68">
    <cfRule type="duplicateValues" dxfId="501" priority="103"/>
  </conditionalFormatting>
  <conditionalFormatting sqref="B69:B87">
    <cfRule type="duplicateValues" dxfId="500" priority="102"/>
  </conditionalFormatting>
  <conditionalFormatting sqref="B69:B87">
    <cfRule type="duplicateValues" dxfId="499" priority="101"/>
  </conditionalFormatting>
  <conditionalFormatting sqref="B69:B87">
    <cfRule type="duplicateValues" dxfId="498" priority="98"/>
    <cfRule type="duplicateValues" dxfId="497" priority="99"/>
    <cfRule type="duplicateValues" dxfId="496" priority="100"/>
  </conditionalFormatting>
  <conditionalFormatting sqref="B69:B87">
    <cfRule type="duplicateValues" dxfId="495" priority="96"/>
    <cfRule type="duplicateValues" dxfId="494" priority="97"/>
  </conditionalFormatting>
  <conditionalFormatting sqref="B69:B87">
    <cfRule type="duplicateValues" dxfId="493" priority="93"/>
    <cfRule type="duplicateValues" dxfId="492" priority="94"/>
    <cfRule type="duplicateValues" dxfId="491" priority="95"/>
  </conditionalFormatting>
  <conditionalFormatting sqref="B69:B87">
    <cfRule type="duplicateValues" dxfId="490" priority="91"/>
    <cfRule type="duplicateValues" dxfId="489" priority="92"/>
  </conditionalFormatting>
  <conditionalFormatting sqref="B69:B87">
    <cfRule type="duplicateValues" dxfId="481" priority="83"/>
  </conditionalFormatting>
  <conditionalFormatting sqref="B69:B87">
    <cfRule type="duplicateValues" dxfId="480" priority="80"/>
    <cfRule type="duplicateValues" dxfId="479" priority="81"/>
    <cfRule type="duplicateValues" dxfId="478" priority="82"/>
  </conditionalFormatting>
  <conditionalFormatting sqref="B69:B87">
    <cfRule type="duplicateValues" dxfId="477" priority="78"/>
    <cfRule type="duplicateValues" dxfId="476" priority="79"/>
  </conditionalFormatting>
  <conditionalFormatting sqref="B69:B87">
    <cfRule type="duplicateValues" dxfId="468" priority="70"/>
  </conditionalFormatting>
  <conditionalFormatting sqref="B88">
    <cfRule type="duplicateValues" dxfId="467" priority="69"/>
  </conditionalFormatting>
  <conditionalFormatting sqref="B88">
    <cfRule type="duplicateValues" dxfId="466" priority="68"/>
  </conditionalFormatting>
  <conditionalFormatting sqref="B88">
    <cfRule type="duplicateValues" dxfId="465" priority="65"/>
    <cfRule type="duplicateValues" dxfId="464" priority="66"/>
    <cfRule type="duplicateValues" dxfId="463" priority="67"/>
  </conditionalFormatting>
  <conditionalFormatting sqref="B88">
    <cfRule type="duplicateValues" dxfId="462" priority="63"/>
    <cfRule type="duplicateValues" dxfId="461" priority="64"/>
  </conditionalFormatting>
  <conditionalFormatting sqref="B88">
    <cfRule type="duplicateValues" dxfId="460" priority="60"/>
    <cfRule type="duplicateValues" dxfId="459" priority="61"/>
    <cfRule type="duplicateValues" dxfId="458" priority="62"/>
  </conditionalFormatting>
  <conditionalFormatting sqref="B88">
    <cfRule type="duplicateValues" dxfId="457" priority="58"/>
    <cfRule type="duplicateValues" dxfId="456" priority="59"/>
  </conditionalFormatting>
  <conditionalFormatting sqref="B88">
    <cfRule type="duplicateValues" dxfId="448" priority="50"/>
  </conditionalFormatting>
  <conditionalFormatting sqref="B88">
    <cfRule type="duplicateValues" dxfId="447" priority="47"/>
    <cfRule type="duplicateValues" dxfId="446" priority="48"/>
    <cfRule type="duplicateValues" dxfId="445" priority="49"/>
  </conditionalFormatting>
  <conditionalFormatting sqref="B88">
    <cfRule type="duplicateValues" dxfId="444" priority="45"/>
    <cfRule type="duplicateValues" dxfId="443" priority="46"/>
  </conditionalFormatting>
  <conditionalFormatting sqref="B88">
    <cfRule type="duplicateValues" dxfId="435" priority="37"/>
  </conditionalFormatting>
  <conditionalFormatting sqref="B89:B94">
    <cfRule type="duplicateValues" dxfId="433" priority="35"/>
  </conditionalFormatting>
  <conditionalFormatting sqref="B89:B94">
    <cfRule type="duplicateValues" dxfId="432" priority="34"/>
  </conditionalFormatting>
  <conditionalFormatting sqref="B89:B94">
    <cfRule type="duplicateValues" dxfId="431" priority="31"/>
    <cfRule type="duplicateValues" dxfId="430" priority="32"/>
    <cfRule type="duplicateValues" dxfId="429" priority="33"/>
  </conditionalFormatting>
  <conditionalFormatting sqref="B89:B94">
    <cfRule type="duplicateValues" dxfId="428" priority="29"/>
    <cfRule type="duplicateValues" dxfId="427" priority="30"/>
  </conditionalFormatting>
  <conditionalFormatting sqref="B89:B94">
    <cfRule type="duplicateValues" dxfId="426" priority="26"/>
    <cfRule type="duplicateValues" dxfId="425" priority="27"/>
    <cfRule type="duplicateValues" dxfId="424" priority="28"/>
  </conditionalFormatting>
  <conditionalFormatting sqref="B89:B94">
    <cfRule type="duplicateValues" dxfId="423" priority="24"/>
    <cfRule type="duplicateValues" dxfId="422" priority="25"/>
  </conditionalFormatting>
  <conditionalFormatting sqref="B89:B94">
    <cfRule type="duplicateValues" dxfId="414" priority="16"/>
  </conditionalFormatting>
  <conditionalFormatting sqref="B89:B94">
    <cfRule type="duplicateValues" dxfId="413" priority="13"/>
    <cfRule type="duplicateValues" dxfId="412" priority="14"/>
    <cfRule type="duplicateValues" dxfId="411" priority="15"/>
  </conditionalFormatting>
  <conditionalFormatting sqref="B89:B94">
    <cfRule type="duplicateValues" dxfId="410" priority="11"/>
    <cfRule type="duplicateValues" dxfId="409" priority="12"/>
  </conditionalFormatting>
  <conditionalFormatting sqref="B89:B94">
    <cfRule type="duplicateValues" dxfId="401" priority="3"/>
  </conditionalFormatting>
  <conditionalFormatting sqref="B23:B25">
    <cfRule type="duplicateValues" dxfId="392" priority="377652"/>
  </conditionalFormatting>
  <conditionalFormatting sqref="B23:B25">
    <cfRule type="duplicateValues" dxfId="391" priority="377653"/>
    <cfRule type="duplicateValues" dxfId="390" priority="377654"/>
    <cfRule type="duplicateValues" dxfId="389" priority="377655"/>
  </conditionalFormatting>
  <conditionalFormatting sqref="B23:B25">
    <cfRule type="duplicateValues" dxfId="388" priority="377656"/>
    <cfRule type="duplicateValues" dxfId="387" priority="377657"/>
  </conditionalFormatting>
  <conditionalFormatting sqref="B26:B57">
    <cfRule type="duplicateValues" dxfId="310" priority="377720"/>
  </conditionalFormatting>
  <conditionalFormatting sqref="B26:B57">
    <cfRule type="duplicateValues" dxfId="309" priority="377722"/>
    <cfRule type="duplicateValues" dxfId="308" priority="377723"/>
    <cfRule type="duplicateValues" dxfId="307" priority="377724"/>
  </conditionalFormatting>
  <conditionalFormatting sqref="B26:B57">
    <cfRule type="duplicateValues" dxfId="306" priority="377728"/>
    <cfRule type="duplicateValues" dxfId="305" priority="37772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3"/>
  <sheetViews>
    <sheetView topLeftCell="A24" zoomScale="80" zoomScaleNormal="80" workbookViewId="0">
      <selection activeCell="F42" sqref="F42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58.28515625" style="85" customWidth="1"/>
    <col min="4" max="4" width="39.28515625" style="85" bestFit="1" customWidth="1"/>
    <col min="5" max="5" width="12.42578125" style="85" bestFit="1" customWidth="1"/>
    <col min="6" max="16384" width="52.85546875" style="85"/>
  </cols>
  <sheetData>
    <row r="2" spans="1:5" ht="22.5" x14ac:dyDescent="0.25">
      <c r="A2" s="155" t="s">
        <v>2475</v>
      </c>
      <c r="B2" s="156"/>
      <c r="C2" s="156"/>
      <c r="D2" s="156"/>
      <c r="E2" s="157"/>
    </row>
    <row r="3" spans="1:5" ht="22.5" x14ac:dyDescent="0.25">
      <c r="A3" s="155" t="s">
        <v>2158</v>
      </c>
      <c r="B3" s="156"/>
      <c r="C3" s="156"/>
      <c r="D3" s="156"/>
      <c r="E3" s="157"/>
    </row>
    <row r="4" spans="1:5" ht="25.5" x14ac:dyDescent="0.25">
      <c r="A4" s="148" t="s">
        <v>2475</v>
      </c>
      <c r="B4" s="149"/>
      <c r="C4" s="149"/>
      <c r="D4" s="149"/>
      <c r="E4" s="150"/>
    </row>
    <row r="5" spans="1:5" ht="18" x14ac:dyDescent="0.25">
      <c r="A5" s="111"/>
      <c r="B5" s="86"/>
      <c r="C5" s="86"/>
      <c r="D5" s="86"/>
      <c r="E5" s="123"/>
    </row>
    <row r="6" spans="1:5" ht="18.75" thickBot="1" x14ac:dyDescent="0.3">
      <c r="A6" s="124" t="s">
        <v>2423</v>
      </c>
      <c r="B6" s="125">
        <v>44245.25</v>
      </c>
      <c r="C6" s="130"/>
      <c r="D6" s="86"/>
      <c r="E6" s="126"/>
    </row>
    <row r="7" spans="1:5" ht="18.75" thickBot="1" x14ac:dyDescent="0.3">
      <c r="A7" s="124" t="s">
        <v>2424</v>
      </c>
      <c r="B7" s="125">
        <v>44245.708333333336</v>
      </c>
      <c r="C7" s="130"/>
      <c r="D7" s="86"/>
      <c r="E7" s="126"/>
    </row>
    <row r="8" spans="1:5" ht="18" x14ac:dyDescent="0.25">
      <c r="A8" s="111"/>
      <c r="B8" s="86"/>
      <c r="C8" s="86"/>
      <c r="D8" s="86"/>
      <c r="E8" s="127"/>
    </row>
    <row r="9" spans="1:5" ht="18" x14ac:dyDescent="0.25">
      <c r="A9" s="151" t="s">
        <v>2425</v>
      </c>
      <c r="B9" s="151"/>
      <c r="C9" s="151"/>
      <c r="D9" s="151"/>
      <c r="E9" s="151"/>
    </row>
    <row r="10" spans="1:5" ht="18" x14ac:dyDescent="0.25">
      <c r="A10" s="87" t="s">
        <v>15</v>
      </c>
      <c r="B10" s="87" t="s">
        <v>2426</v>
      </c>
      <c r="C10" s="88" t="s">
        <v>46</v>
      </c>
      <c r="D10" s="131" t="s">
        <v>2433</v>
      </c>
      <c r="E10" s="128" t="s">
        <v>2427</v>
      </c>
    </row>
    <row r="11" spans="1:5" ht="18" x14ac:dyDescent="0.25">
      <c r="A11" s="113" t="str">
        <f>VLOOKUP(B11,'[1]LISTADO ATM'!$A$2:$C$817,3,0)</f>
        <v>DISTRITO NACIONAL</v>
      </c>
      <c r="B11" s="112">
        <v>648</v>
      </c>
      <c r="C11" s="113" t="str">
        <f>VLOOKUP(B11,'[1]LISTADO ATM'!$A$2:$B$816,2,0)</f>
        <v xml:space="preserve">ATM Hermandad de Pensionados </v>
      </c>
      <c r="D11" s="116" t="s">
        <v>2492</v>
      </c>
      <c r="E11" s="132">
        <v>335793938</v>
      </c>
    </row>
    <row r="12" spans="1:5" ht="18" x14ac:dyDescent="0.25">
      <c r="A12" s="113" t="str">
        <f>VLOOKUP(B12,'[1]LISTADO ATM'!$A$2:$C$817,3,0)</f>
        <v>DISTRITO NACIONAL</v>
      </c>
      <c r="B12" s="112">
        <v>734</v>
      </c>
      <c r="C12" s="113" t="str">
        <f>VLOOKUP(B12,'[1]LISTADO ATM'!$A$2:$B$816,2,0)</f>
        <v xml:space="preserve">ATM Oficina Independencia I </v>
      </c>
      <c r="D12" s="116" t="s">
        <v>2492</v>
      </c>
      <c r="E12" s="132">
        <v>335794484</v>
      </c>
    </row>
    <row r="13" spans="1:5" ht="18" x14ac:dyDescent="0.25">
      <c r="A13" s="113" t="str">
        <f>VLOOKUP(B13,'[1]LISTADO ATM'!$A$2:$C$817,3,0)</f>
        <v>DISTRITO NACIONAL</v>
      </c>
      <c r="B13" s="112">
        <v>354</v>
      </c>
      <c r="C13" s="113" t="str">
        <f>VLOOKUP(B13,'[1]LISTADO ATM'!$A$2:$B$816,2,0)</f>
        <v xml:space="preserve">ATM Oficina Núñez de Cáceres II </v>
      </c>
      <c r="D13" s="116" t="s">
        <v>2492</v>
      </c>
      <c r="E13" s="132">
        <v>335796000</v>
      </c>
    </row>
    <row r="14" spans="1:5" s="111" customFormat="1" ht="18" x14ac:dyDescent="0.25">
      <c r="A14" s="113" t="str">
        <f>VLOOKUP(B14,'[1]LISTADO ATM'!$A$2:$C$817,3,0)</f>
        <v>ESTE</v>
      </c>
      <c r="B14" s="112">
        <v>114</v>
      </c>
      <c r="C14" s="113" t="str">
        <f>VLOOKUP(B14,'[1]LISTADO ATM'!$A$2:$B$816,2,0)</f>
        <v xml:space="preserve">ATM Oficina Hato Mayor </v>
      </c>
      <c r="D14" s="116" t="s">
        <v>2492</v>
      </c>
      <c r="E14" s="132">
        <v>335796002</v>
      </c>
    </row>
    <row r="15" spans="1:5" s="111" customFormat="1" ht="18" x14ac:dyDescent="0.25">
      <c r="A15" s="113" t="str">
        <f>VLOOKUP(B15,'[1]LISTADO ATM'!$A$2:$C$817,3,0)</f>
        <v>SUR</v>
      </c>
      <c r="B15" s="112">
        <v>615</v>
      </c>
      <c r="C15" s="113" t="str">
        <f>VLOOKUP(B15,'[1]LISTADO ATM'!$A$2:$B$816,2,0)</f>
        <v xml:space="preserve">ATM Estación Sunix Cabral (Barahona) </v>
      </c>
      <c r="D15" s="116" t="s">
        <v>2492</v>
      </c>
      <c r="E15" s="132">
        <v>335796224</v>
      </c>
    </row>
    <row r="16" spans="1:5" s="111" customFormat="1" ht="18" x14ac:dyDescent="0.25">
      <c r="A16" s="113" t="str">
        <f>VLOOKUP(B16,'[1]LISTADO ATM'!$A$2:$C$817,3,0)</f>
        <v>DISTRITO NACIONAL</v>
      </c>
      <c r="B16" s="112">
        <v>755</v>
      </c>
      <c r="C16" s="113" t="str">
        <f>VLOOKUP(B16,'[1]LISTADO ATM'!$A$2:$B$816,2,0)</f>
        <v xml:space="preserve">ATM Oficina Galería del Este (Plaza) </v>
      </c>
      <c r="D16" s="116" t="s">
        <v>2492</v>
      </c>
      <c r="E16" s="132">
        <v>335793665</v>
      </c>
    </row>
    <row r="17" spans="1:5" s="111" customFormat="1" ht="18" x14ac:dyDescent="0.25">
      <c r="A17" s="113" t="str">
        <f>VLOOKUP(B17,'[1]LISTADO ATM'!$A$2:$C$817,3,0)</f>
        <v>NORTE</v>
      </c>
      <c r="B17" s="112">
        <v>405</v>
      </c>
      <c r="C17" s="113" t="str">
        <f>VLOOKUP(B17,'[1]LISTADO ATM'!$A$2:$B$816,2,0)</f>
        <v xml:space="preserve">ATM UNP Loma de Cabrera </v>
      </c>
      <c r="D17" s="116" t="s">
        <v>2492</v>
      </c>
      <c r="E17" s="132">
        <v>335795997</v>
      </c>
    </row>
    <row r="18" spans="1:5" s="111" customFormat="1" ht="18" x14ac:dyDescent="0.25">
      <c r="A18" s="113" t="str">
        <f>VLOOKUP(B18,'[1]LISTADO ATM'!$A$2:$C$817,3,0)</f>
        <v>DISTRITO NACIONAL</v>
      </c>
      <c r="B18" s="112">
        <v>355</v>
      </c>
      <c r="C18" s="113" t="str">
        <f>VLOOKUP(B18,'[1]LISTADO ATM'!$A$2:$B$816,2,0)</f>
        <v xml:space="preserve">ATM UNP Metro II </v>
      </c>
      <c r="D18" s="116" t="s">
        <v>2492</v>
      </c>
      <c r="E18" s="132">
        <v>335796001</v>
      </c>
    </row>
    <row r="19" spans="1:5" ht="18" x14ac:dyDescent="0.25">
      <c r="A19" s="113" t="str">
        <f>VLOOKUP(B19,'[1]LISTADO ATM'!$A$2:$C$817,3,0)</f>
        <v>ESTE</v>
      </c>
      <c r="B19" s="112">
        <v>651</v>
      </c>
      <c r="C19" s="113" t="str">
        <f>VLOOKUP(B19,'[1]LISTADO ATM'!$A$2:$B$816,2,0)</f>
        <v>ATM Eco Petroleo Romana</v>
      </c>
      <c r="D19" s="116" t="s">
        <v>2492</v>
      </c>
      <c r="E19" s="132">
        <v>335796037</v>
      </c>
    </row>
    <row r="20" spans="1:5" s="111" customFormat="1" ht="18" x14ac:dyDescent="0.25">
      <c r="A20" s="113" t="str">
        <f>VLOOKUP(B20,'[1]LISTADO ATM'!$A$2:$C$817,3,0)</f>
        <v>DISTRITO NACIONAL</v>
      </c>
      <c r="B20" s="112">
        <v>390</v>
      </c>
      <c r="C20" s="113" t="str">
        <f>VLOOKUP(B20,'[1]LISTADO ATM'!$A$2:$B$816,2,0)</f>
        <v xml:space="preserve">ATM Oficina Boca Chica II </v>
      </c>
      <c r="D20" s="116" t="s">
        <v>2492</v>
      </c>
      <c r="E20" s="132" t="s">
        <v>2506</v>
      </c>
    </row>
    <row r="21" spans="1:5" s="111" customFormat="1" ht="18" x14ac:dyDescent="0.25">
      <c r="A21" s="113" t="str">
        <f>VLOOKUP(B21,'[1]LISTADO ATM'!$A$2:$C$817,3,0)</f>
        <v>DISTRITO NACIONAL</v>
      </c>
      <c r="B21" s="112">
        <v>562</v>
      </c>
      <c r="C21" s="113" t="str">
        <f>VLOOKUP(B21,'[1]LISTADO ATM'!$A$2:$B$816,2,0)</f>
        <v xml:space="preserve">ATM S/M Jumbo Carretera Mella </v>
      </c>
      <c r="D21" s="116" t="s">
        <v>2492</v>
      </c>
      <c r="E21" s="132" t="s">
        <v>2505</v>
      </c>
    </row>
    <row r="22" spans="1:5" s="111" customFormat="1" ht="18" x14ac:dyDescent="0.25">
      <c r="A22" s="113" t="str">
        <f>VLOOKUP(B22,'[1]LISTADO ATM'!$A$2:$C$817,3,0)</f>
        <v>DISTRITO NACIONAL</v>
      </c>
      <c r="B22" s="112">
        <v>655</v>
      </c>
      <c r="C22" s="113" t="str">
        <f>VLOOKUP(B22,'[1]LISTADO ATM'!$A$2:$B$816,2,0)</f>
        <v>ATM Farmacia Sandra</v>
      </c>
      <c r="D22" s="116" t="s">
        <v>2492</v>
      </c>
      <c r="E22" s="132" t="s">
        <v>2504</v>
      </c>
    </row>
    <row r="23" spans="1:5" s="111" customFormat="1" ht="18" x14ac:dyDescent="0.25">
      <c r="A23" s="113" t="str">
        <f>VLOOKUP(B23,'[1]LISTADO ATM'!$A$2:$C$817,3,0)</f>
        <v>ESTE</v>
      </c>
      <c r="B23" s="112">
        <v>838</v>
      </c>
      <c r="C23" s="113" t="str">
        <f>VLOOKUP(B23,'[1]LISTADO ATM'!$A$2:$B$816,2,0)</f>
        <v xml:space="preserve">ATM UNP Consuelo </v>
      </c>
      <c r="D23" s="116" t="s">
        <v>2492</v>
      </c>
      <c r="E23" s="132" t="s">
        <v>2503</v>
      </c>
    </row>
    <row r="24" spans="1:5" s="111" customFormat="1" ht="18" x14ac:dyDescent="0.25">
      <c r="A24" s="113" t="str">
        <f>VLOOKUP(B24,'[1]LISTADO ATM'!$A$2:$C$817,3,0)</f>
        <v>ESTE</v>
      </c>
      <c r="B24" s="112">
        <v>742</v>
      </c>
      <c r="C24" s="113" t="str">
        <f>VLOOKUP(B24,'[1]LISTADO ATM'!$A$2:$B$816,2,0)</f>
        <v xml:space="preserve">ATM Oficina Plaza del Rey (La Romana) </v>
      </c>
      <c r="D24" s="116" t="s">
        <v>2492</v>
      </c>
      <c r="E24" s="132">
        <v>335795998</v>
      </c>
    </row>
    <row r="25" spans="1:5" s="111" customFormat="1" ht="18" x14ac:dyDescent="0.25">
      <c r="A25" s="113" t="str">
        <f>VLOOKUP(B25,'[1]LISTADO ATM'!$A$2:$C$817,3,0)</f>
        <v>DISTRITO NACIONAL</v>
      </c>
      <c r="B25" s="112">
        <v>234</v>
      </c>
      <c r="C25" s="113" t="str">
        <f>VLOOKUP(B25,'[1]LISTADO ATM'!$A$2:$B$816,2,0)</f>
        <v xml:space="preserve">ATM Oficina Boca Chica I </v>
      </c>
      <c r="D25" s="116" t="s">
        <v>2492</v>
      </c>
      <c r="E25" s="132" t="s">
        <v>2519</v>
      </c>
    </row>
    <row r="26" spans="1:5" s="111" customFormat="1" ht="18" x14ac:dyDescent="0.25">
      <c r="A26" s="113" t="str">
        <f>VLOOKUP(B26,'[1]LISTADO ATM'!$A$2:$C$817,3,0)</f>
        <v>DISTRITO NACIONAL</v>
      </c>
      <c r="B26" s="112">
        <v>300</v>
      </c>
      <c r="C26" s="113" t="str">
        <f>VLOOKUP(B26,'[1]LISTADO ATM'!$A$2:$B$816,2,0)</f>
        <v xml:space="preserve">ATM S/M Aprezio Los Guaricanos </v>
      </c>
      <c r="D26" s="116" t="s">
        <v>2492</v>
      </c>
      <c r="E26" s="132">
        <v>335794487</v>
      </c>
    </row>
    <row r="27" spans="1:5" s="111" customFormat="1" ht="18" x14ac:dyDescent="0.25">
      <c r="A27" s="113" t="e">
        <f>VLOOKUP(B27,'[1]LISTADO ATM'!$A$2:$C$817,3,0)</f>
        <v>#N/A</v>
      </c>
      <c r="B27" s="112">
        <v>600</v>
      </c>
      <c r="C27" s="113" t="e">
        <f>VLOOKUP(B27,'[1]LISTADO ATM'!$A$2:$B$816,2,0)</f>
        <v>#N/A</v>
      </c>
      <c r="D27" s="116" t="s">
        <v>2492</v>
      </c>
      <c r="E27" s="132">
        <v>335795987</v>
      </c>
    </row>
    <row r="28" spans="1:5" s="111" customFormat="1" ht="18" x14ac:dyDescent="0.25">
      <c r="A28" s="113" t="e">
        <f>VLOOKUP(B28,'[1]LISTADO ATM'!$A$2:$C$817,3,0)</f>
        <v>#N/A</v>
      </c>
      <c r="B28" s="112"/>
      <c r="C28" s="113" t="e">
        <f>VLOOKUP(B28,'[1]LISTADO ATM'!$A$2:$B$816,2,0)</f>
        <v>#N/A</v>
      </c>
      <c r="D28" s="116" t="s">
        <v>2492</v>
      </c>
      <c r="E28" s="132"/>
    </row>
    <row r="29" spans="1:5" ht="18" x14ac:dyDescent="0.25">
      <c r="A29" s="113" t="e">
        <f>VLOOKUP(B29,'[1]LISTADO ATM'!$A$2:$C$817,3,0)</f>
        <v>#N/A</v>
      </c>
      <c r="B29" s="112"/>
      <c r="C29" s="113" t="e">
        <f>VLOOKUP(B29,'[1]LISTADO ATM'!$A$2:$B$816,2,0)</f>
        <v>#N/A</v>
      </c>
      <c r="D29" s="116" t="s">
        <v>2492</v>
      </c>
      <c r="E29" s="132"/>
    </row>
    <row r="30" spans="1:5" ht="18.75" thickBot="1" x14ac:dyDescent="0.3">
      <c r="A30" s="89" t="s">
        <v>2428</v>
      </c>
      <c r="B30" s="115">
        <f>COUNT(B11:B29)</f>
        <v>17</v>
      </c>
      <c r="C30" s="139"/>
      <c r="D30" s="152"/>
      <c r="E30" s="140"/>
    </row>
    <row r="31" spans="1:5" ht="15.75" thickBot="1" x14ac:dyDescent="0.3">
      <c r="A31" s="111"/>
      <c r="B31" s="98"/>
      <c r="C31" s="111"/>
      <c r="D31" s="111"/>
      <c r="E31" s="98"/>
    </row>
    <row r="32" spans="1:5" ht="18.75" thickBot="1" x14ac:dyDescent="0.3">
      <c r="A32" s="143" t="s">
        <v>2430</v>
      </c>
      <c r="B32" s="144"/>
      <c r="C32" s="144"/>
      <c r="D32" s="144"/>
      <c r="E32" s="145"/>
    </row>
    <row r="33" spans="1:5" ht="18" x14ac:dyDescent="0.25">
      <c r="A33" s="87" t="s">
        <v>15</v>
      </c>
      <c r="B33" s="87" t="s">
        <v>2426</v>
      </c>
      <c r="C33" s="88" t="s">
        <v>46</v>
      </c>
      <c r="D33" s="88" t="s">
        <v>2433</v>
      </c>
      <c r="E33" s="88" t="s">
        <v>2427</v>
      </c>
    </row>
    <row r="34" spans="1:5" ht="18" x14ac:dyDescent="0.25">
      <c r="A34" s="113" t="str">
        <f>VLOOKUP(B34,'[1]LISTADO ATM'!$A$2:$C$817,3,0)</f>
        <v>ESTE</v>
      </c>
      <c r="B34" s="112">
        <v>158</v>
      </c>
      <c r="C34" s="113" t="str">
        <f>VLOOKUP(B34,'[1]LISTADO ATM'!$A$2:$B$816,2,0)</f>
        <v xml:space="preserve">ATM Oficina Romana Norte </v>
      </c>
      <c r="D34" s="114" t="s">
        <v>2455</v>
      </c>
      <c r="E34" s="132">
        <v>335796297</v>
      </c>
    </row>
    <row r="35" spans="1:5" ht="18" x14ac:dyDescent="0.25">
      <c r="A35" s="113" t="str">
        <f>VLOOKUP(B35,'[1]LISTADO ATM'!$A$2:$C$817,3,0)</f>
        <v>NORTE</v>
      </c>
      <c r="B35" s="112">
        <v>605</v>
      </c>
      <c r="C35" s="113" t="str">
        <f>VLOOKUP(B35,'[1]LISTADO ATM'!$A$2:$B$816,2,0)</f>
        <v xml:space="preserve">ATM Oficina Bonao I </v>
      </c>
      <c r="D35" s="114" t="s">
        <v>2455</v>
      </c>
      <c r="E35" s="132">
        <v>335796389</v>
      </c>
    </row>
    <row r="36" spans="1:5" s="111" customFormat="1" ht="18" x14ac:dyDescent="0.25">
      <c r="A36" s="113" t="str">
        <f>VLOOKUP(B36,'[1]LISTADO ATM'!$A$2:$C$817,3,0)</f>
        <v>DISTRITO NACIONAL</v>
      </c>
      <c r="B36" s="112">
        <v>507</v>
      </c>
      <c r="C36" s="113" t="str">
        <f>VLOOKUP(B36,'[1]LISTADO ATM'!$A$2:$B$816,2,0)</f>
        <v>ATM Estación Sigma Boca Chica</v>
      </c>
      <c r="D36" s="114" t="s">
        <v>2455</v>
      </c>
      <c r="E36" s="132">
        <v>335796596</v>
      </c>
    </row>
    <row r="37" spans="1:5" s="111" customFormat="1" ht="18" x14ac:dyDescent="0.25">
      <c r="A37" s="113" t="str">
        <f>VLOOKUP(B37,'[1]LISTADO ATM'!$A$2:$C$817,3,0)</f>
        <v>DISTRITO NACIONAL</v>
      </c>
      <c r="B37" s="112">
        <v>24</v>
      </c>
      <c r="C37" s="113" t="str">
        <f>VLOOKUP(B37,'[1]LISTADO ATM'!$A$2:$B$816,2,0)</f>
        <v xml:space="preserve">ATM Oficina Eusebio Manzueta </v>
      </c>
      <c r="D37" s="114" t="s">
        <v>2455</v>
      </c>
      <c r="E37" s="132" t="s">
        <v>2576</v>
      </c>
    </row>
    <row r="38" spans="1:5" s="111" customFormat="1" ht="18" x14ac:dyDescent="0.25">
      <c r="A38" s="113" t="e">
        <f>VLOOKUP(B38,'[1]LISTADO ATM'!$A$2:$C$817,3,0)</f>
        <v>#N/A</v>
      </c>
      <c r="B38" s="112"/>
      <c r="C38" s="113" t="e">
        <f>VLOOKUP(B38,'[1]LISTADO ATM'!$A$2:$B$816,2,0)</f>
        <v>#N/A</v>
      </c>
      <c r="D38" s="114" t="s">
        <v>2455</v>
      </c>
      <c r="E38" s="132"/>
    </row>
    <row r="39" spans="1:5" ht="18" x14ac:dyDescent="0.25">
      <c r="A39" s="113" t="e">
        <f>VLOOKUP(B39,'[1]LISTADO ATM'!$A$2:$C$817,3,0)</f>
        <v>#N/A</v>
      </c>
      <c r="B39" s="112"/>
      <c r="C39" s="113" t="e">
        <f>VLOOKUP(B39,'[1]LISTADO ATM'!$A$2:$B$816,2,0)</f>
        <v>#N/A</v>
      </c>
      <c r="D39" s="114" t="s">
        <v>2455</v>
      </c>
      <c r="E39" s="132"/>
    </row>
    <row r="40" spans="1:5" ht="18.75" thickBot="1" x14ac:dyDescent="0.3">
      <c r="A40" s="108" t="s">
        <v>2428</v>
      </c>
      <c r="B40" s="115">
        <f>COUNT(B34:B39)</f>
        <v>4</v>
      </c>
      <c r="C40" s="109"/>
      <c r="D40" s="109"/>
      <c r="E40" s="109"/>
    </row>
    <row r="41" spans="1:5" ht="15.75" thickBot="1" x14ac:dyDescent="0.3">
      <c r="A41" s="111"/>
      <c r="B41" s="98"/>
      <c r="C41" s="111"/>
      <c r="D41" s="111"/>
      <c r="E41" s="98"/>
    </row>
    <row r="42" spans="1:5" ht="18.75" thickBot="1" x14ac:dyDescent="0.3">
      <c r="A42" s="143" t="s">
        <v>2431</v>
      </c>
      <c r="B42" s="144"/>
      <c r="C42" s="144"/>
      <c r="D42" s="144"/>
      <c r="E42" s="145"/>
    </row>
    <row r="43" spans="1:5" ht="18" x14ac:dyDescent="0.25">
      <c r="A43" s="87" t="s">
        <v>15</v>
      </c>
      <c r="B43" s="87" t="s">
        <v>2426</v>
      </c>
      <c r="C43" s="88" t="s">
        <v>46</v>
      </c>
      <c r="D43" s="88" t="s">
        <v>2433</v>
      </c>
      <c r="E43" s="88" t="s">
        <v>2427</v>
      </c>
    </row>
    <row r="44" spans="1:5" ht="18" x14ac:dyDescent="0.25">
      <c r="A44" s="113" t="str">
        <f>VLOOKUP(B44,'[1]LISTADO ATM'!$A$2:$C$817,3,0)</f>
        <v>DISTRITO NACIONAL</v>
      </c>
      <c r="B44" s="112">
        <v>243</v>
      </c>
      <c r="C44" s="113" t="str">
        <f>VLOOKUP(B44,'[1]LISTADO ATM'!$A$2:$B$816,2,0)</f>
        <v xml:space="preserve">ATM Autoservicio Plaza Central  </v>
      </c>
      <c r="D44" s="121" t="s">
        <v>2497</v>
      </c>
      <c r="E44" s="132" t="s">
        <v>2575</v>
      </c>
    </row>
    <row r="45" spans="1:5" s="111" customFormat="1" ht="18" x14ac:dyDescent="0.25">
      <c r="A45" s="113" t="str">
        <f>VLOOKUP(B45,'[1]LISTADO ATM'!$A$2:$C$817,3,0)</f>
        <v>SUR</v>
      </c>
      <c r="B45" s="112">
        <v>995</v>
      </c>
      <c r="C45" s="113" t="e">
        <f>VLOOKUP(B45,'[1]LISTADO ATM'!$A$2:$B$816,2,0)</f>
        <v>#N/A</v>
      </c>
      <c r="D45" s="121" t="s">
        <v>2497</v>
      </c>
      <c r="E45" s="132">
        <v>335796817</v>
      </c>
    </row>
    <row r="46" spans="1:5" s="111" customFormat="1" ht="18" x14ac:dyDescent="0.25">
      <c r="A46" s="113" t="str">
        <f>VLOOKUP(B46,'[1]LISTADO ATM'!$A$2:$C$817,3,0)</f>
        <v>NORTE</v>
      </c>
      <c r="B46" s="112">
        <v>52</v>
      </c>
      <c r="C46" s="113" t="str">
        <f>VLOOKUP(B46,'[1]LISTADO ATM'!$A$2:$B$816,2,0)</f>
        <v xml:space="preserve">ATM Oficina Jarabacoa </v>
      </c>
      <c r="D46" s="121" t="s">
        <v>2497</v>
      </c>
      <c r="E46" s="132">
        <v>335796985</v>
      </c>
    </row>
    <row r="47" spans="1:5" ht="18" x14ac:dyDescent="0.25">
      <c r="A47" s="113" t="e">
        <f>VLOOKUP(B47,'[1]LISTADO ATM'!$A$2:$C$817,3,0)</f>
        <v>#N/A</v>
      </c>
      <c r="B47" s="112"/>
      <c r="C47" s="113" t="e">
        <f>VLOOKUP(B47,'[1]LISTADO ATM'!$A$2:$B$816,2,0)</f>
        <v>#N/A</v>
      </c>
      <c r="D47" s="121" t="s">
        <v>2497</v>
      </c>
      <c r="E47" s="132"/>
    </row>
    <row r="48" spans="1:5" ht="18.75" thickBot="1" x14ac:dyDescent="0.3">
      <c r="A48" s="89" t="s">
        <v>2428</v>
      </c>
      <c r="B48" s="115">
        <f>COUNT(#REF!)</f>
        <v>0</v>
      </c>
      <c r="C48" s="109"/>
      <c r="D48" s="117"/>
      <c r="E48" s="118"/>
    </row>
    <row r="49" spans="1:5" ht="15.75" thickBot="1" x14ac:dyDescent="0.3">
      <c r="A49" s="111"/>
      <c r="B49" s="98"/>
      <c r="C49" s="111"/>
      <c r="D49" s="111"/>
      <c r="E49" s="98"/>
    </row>
    <row r="50" spans="1:5" ht="18.75" thickBot="1" x14ac:dyDescent="0.3">
      <c r="A50" s="153" t="s">
        <v>2429</v>
      </c>
      <c r="B50" s="154"/>
      <c r="C50" s="111"/>
      <c r="D50" s="111"/>
      <c r="E50" s="98"/>
    </row>
    <row r="51" spans="1:5" ht="18.75" thickBot="1" x14ac:dyDescent="0.3">
      <c r="A51" s="141">
        <f>+B40+B48</f>
        <v>4</v>
      </c>
      <c r="B51" s="142"/>
      <c r="C51" s="111"/>
      <c r="D51" s="111"/>
      <c r="E51" s="98"/>
    </row>
    <row r="52" spans="1:5" ht="15.75" thickBot="1" x14ac:dyDescent="0.3">
      <c r="A52" s="111"/>
      <c r="B52" s="98"/>
      <c r="C52" s="111"/>
      <c r="D52" s="111"/>
      <c r="E52" s="98"/>
    </row>
    <row r="53" spans="1:5" ht="18.75" thickBot="1" x14ac:dyDescent="0.3">
      <c r="A53" s="143" t="s">
        <v>2432</v>
      </c>
      <c r="B53" s="144"/>
      <c r="C53" s="144"/>
      <c r="D53" s="144"/>
      <c r="E53" s="145"/>
    </row>
    <row r="54" spans="1:5" ht="18" x14ac:dyDescent="0.25">
      <c r="A54" s="129"/>
      <c r="B54" s="129" t="s">
        <v>2426</v>
      </c>
      <c r="C54" s="90" t="s">
        <v>46</v>
      </c>
      <c r="D54" s="146" t="s">
        <v>2433</v>
      </c>
      <c r="E54" s="147"/>
    </row>
    <row r="55" spans="1:5" s="111" customFormat="1" ht="18" x14ac:dyDescent="0.25">
      <c r="A55" s="112" t="str">
        <f>VLOOKUP(B55,'[1]LISTADO ATM'!$A$2:$C$817,3,0)</f>
        <v>DISTRITO NACIONAL</v>
      </c>
      <c r="B55" s="112">
        <v>29</v>
      </c>
      <c r="C55" s="113" t="str">
        <f>VLOOKUP(B55,'[1]LISTADO ATM'!$A$2:$B$816,2,0)</f>
        <v xml:space="preserve">ATM AFP </v>
      </c>
      <c r="D55" s="137" t="s">
        <v>2498</v>
      </c>
      <c r="E55" s="138"/>
    </row>
    <row r="56" spans="1:5" s="111" customFormat="1" ht="18" x14ac:dyDescent="0.25">
      <c r="A56" s="112" t="e">
        <f>VLOOKUP(B56,'[1]LISTADO ATM'!$A$2:$C$817,3,0)</f>
        <v>#N/A</v>
      </c>
      <c r="B56" s="112"/>
      <c r="C56" s="113" t="e">
        <f>VLOOKUP(B56,'[1]LISTADO ATM'!$A$2:$B$816,2,0)</f>
        <v>#N/A</v>
      </c>
      <c r="D56" s="137"/>
      <c r="E56" s="138"/>
    </row>
    <row r="57" spans="1:5" s="111" customFormat="1" ht="18" x14ac:dyDescent="0.25">
      <c r="A57" s="112" t="e">
        <f>VLOOKUP(B57,'[1]LISTADO ATM'!$A$2:$C$817,3,0)</f>
        <v>#N/A</v>
      </c>
      <c r="B57" s="112"/>
      <c r="C57" s="113" t="e">
        <f>VLOOKUP(B57,'[1]LISTADO ATM'!$A$2:$B$816,2,0)</f>
        <v>#N/A</v>
      </c>
      <c r="D57" s="137"/>
      <c r="E57" s="138"/>
    </row>
    <row r="58" spans="1:5" s="111" customFormat="1" ht="18" x14ac:dyDescent="0.25">
      <c r="A58" s="112" t="e">
        <f>VLOOKUP(B58,'[1]LISTADO ATM'!$A$2:$C$817,3,0)</f>
        <v>#N/A</v>
      </c>
      <c r="B58" s="112"/>
      <c r="C58" s="113" t="e">
        <f>VLOOKUP(B58,'[1]LISTADO ATM'!$A$2:$B$816,2,0)</f>
        <v>#N/A</v>
      </c>
      <c r="D58" s="137"/>
      <c r="E58" s="138"/>
    </row>
    <row r="59" spans="1:5" s="111" customFormat="1" ht="18" x14ac:dyDescent="0.25">
      <c r="A59" s="112" t="e">
        <f>VLOOKUP(B59,'[1]LISTADO ATM'!$A$2:$C$817,3,0)</f>
        <v>#N/A</v>
      </c>
      <c r="B59" s="112"/>
      <c r="C59" s="113" t="e">
        <f>VLOOKUP(B59,'[1]LISTADO ATM'!$A$2:$B$816,2,0)</f>
        <v>#N/A</v>
      </c>
      <c r="D59" s="137"/>
      <c r="E59" s="138"/>
    </row>
    <row r="60" spans="1:5" s="111" customFormat="1" ht="18" x14ac:dyDescent="0.25">
      <c r="A60" s="112" t="e">
        <f>VLOOKUP(B60,'[1]LISTADO ATM'!$A$2:$C$817,3,0)</f>
        <v>#N/A</v>
      </c>
      <c r="B60" s="112"/>
      <c r="C60" s="113" t="e">
        <f>VLOOKUP(B60,'[1]LISTADO ATM'!$A$2:$B$816,2,0)</f>
        <v>#N/A</v>
      </c>
      <c r="D60" s="137"/>
      <c r="E60" s="138"/>
    </row>
    <row r="61" spans="1:5" s="111" customFormat="1" ht="18" x14ac:dyDescent="0.25">
      <c r="A61" s="112" t="e">
        <f>VLOOKUP(B61,'[1]LISTADO ATM'!$A$2:$C$817,3,0)</f>
        <v>#N/A</v>
      </c>
      <c r="B61" s="112"/>
      <c r="C61" s="113" t="e">
        <f>VLOOKUP(B61,'[1]LISTADO ATM'!$A$2:$B$816,2,0)</f>
        <v>#N/A</v>
      </c>
      <c r="D61" s="137"/>
      <c r="E61" s="138"/>
    </row>
    <row r="62" spans="1:5" s="111" customFormat="1" ht="18" x14ac:dyDescent="0.25">
      <c r="A62" s="112" t="e">
        <f>VLOOKUP(B62,'[1]LISTADO ATM'!$A$2:$C$817,3,0)</f>
        <v>#N/A</v>
      </c>
      <c r="B62" s="112"/>
      <c r="C62" s="113" t="e">
        <f>VLOOKUP(B62,'[1]LISTADO ATM'!$A$2:$B$816,2,0)</f>
        <v>#N/A</v>
      </c>
      <c r="D62" s="137"/>
      <c r="E62" s="138"/>
    </row>
    <row r="63" spans="1:5" ht="18.75" thickBot="1" x14ac:dyDescent="0.3">
      <c r="A63" s="89" t="s">
        <v>2428</v>
      </c>
      <c r="B63" s="115">
        <f>COUNT(B55:B62)</f>
        <v>1</v>
      </c>
      <c r="C63" s="133"/>
      <c r="D63" s="139"/>
      <c r="E63" s="140"/>
    </row>
  </sheetData>
  <mergeCells count="20">
    <mergeCell ref="A2:E2"/>
    <mergeCell ref="A3:E3"/>
    <mergeCell ref="A42:E42"/>
    <mergeCell ref="A51:B51"/>
    <mergeCell ref="A4:E4"/>
    <mergeCell ref="A9:E9"/>
    <mergeCell ref="C30:E30"/>
    <mergeCell ref="A32:E32"/>
    <mergeCell ref="A50:B50"/>
    <mergeCell ref="D54:E54"/>
    <mergeCell ref="A53:E53"/>
    <mergeCell ref="D56:E56"/>
    <mergeCell ref="D57:E57"/>
    <mergeCell ref="D58:E58"/>
    <mergeCell ref="D59:E59"/>
    <mergeCell ref="D63:E63"/>
    <mergeCell ref="D55:E55"/>
    <mergeCell ref="D60:E60"/>
    <mergeCell ref="D61:E61"/>
    <mergeCell ref="D62:E62"/>
  </mergeCells>
  <phoneticPr fontId="47" type="noConversion"/>
  <conditionalFormatting sqref="B11:B29">
    <cfRule type="duplicateValues" dxfId="386" priority="13"/>
  </conditionalFormatting>
  <conditionalFormatting sqref="B11:B29">
    <cfRule type="duplicateValues" dxfId="385" priority="12"/>
  </conditionalFormatting>
  <conditionalFormatting sqref="B11:B29">
    <cfRule type="duplicateValues" dxfId="384" priority="11"/>
  </conditionalFormatting>
  <conditionalFormatting sqref="B63 B2:B9 B30:B32 B34:B42 B44:B54">
    <cfRule type="duplicateValues" dxfId="383" priority="30"/>
  </conditionalFormatting>
  <conditionalFormatting sqref="B63">
    <cfRule type="duplicateValues" dxfId="382" priority="31"/>
  </conditionalFormatting>
  <conditionalFormatting sqref="B1:B1048576">
    <cfRule type="duplicateValues" dxfId="381" priority="8"/>
  </conditionalFormatting>
  <conditionalFormatting sqref="B15">
    <cfRule type="duplicateValues" dxfId="380" priority="6"/>
  </conditionalFormatting>
  <conditionalFormatting sqref="B15">
    <cfRule type="duplicateValues" dxfId="379" priority="7"/>
  </conditionalFormatting>
  <conditionalFormatting sqref="B16">
    <cfRule type="duplicateValues" dxfId="378" priority="4"/>
  </conditionalFormatting>
  <conditionalFormatting sqref="B16">
    <cfRule type="duplicateValues" dxfId="377" priority="5"/>
  </conditionalFormatting>
  <conditionalFormatting sqref="E1:E1048576">
    <cfRule type="duplicateValues" dxfId="376" priority="3"/>
  </conditionalFormatting>
  <conditionalFormatting sqref="B26:B27">
    <cfRule type="duplicateValues" dxfId="375" priority="2"/>
  </conditionalFormatting>
  <conditionalFormatting sqref="B26:B27">
    <cfRule type="duplicateValues" dxfId="374" priority="1"/>
  </conditionalFormatting>
  <conditionalFormatting sqref="B55:B62">
    <cfRule type="duplicateValues" dxfId="373" priority="377602"/>
  </conditionalFormatting>
  <conditionalFormatting sqref="B2:B9 B30:B32 B34:B42 B44:B63">
    <cfRule type="duplicateValues" dxfId="372" priority="3776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2491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2499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2495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71" priority="119152"/>
  </conditionalFormatting>
  <conditionalFormatting sqref="A7:A11">
    <cfRule type="duplicateValues" dxfId="370" priority="119156"/>
    <cfRule type="duplicateValues" dxfId="369" priority="119157"/>
  </conditionalFormatting>
  <conditionalFormatting sqref="A7:A11">
    <cfRule type="duplicateValues" dxfId="368" priority="119160"/>
    <cfRule type="duplicateValues" dxfId="367" priority="119161"/>
  </conditionalFormatting>
  <conditionalFormatting sqref="B37:B39">
    <cfRule type="duplicateValues" dxfId="366" priority="219"/>
    <cfRule type="duplicateValues" dxfId="365" priority="220"/>
  </conditionalFormatting>
  <conditionalFormatting sqref="B37:B39">
    <cfRule type="duplicateValues" dxfId="364" priority="218"/>
  </conditionalFormatting>
  <conditionalFormatting sqref="B37:B39">
    <cfRule type="duplicateValues" dxfId="363" priority="217"/>
  </conditionalFormatting>
  <conditionalFormatting sqref="B37:B39">
    <cfRule type="duplicateValues" dxfId="362" priority="215"/>
    <cfRule type="duplicateValues" dxfId="361" priority="216"/>
  </conditionalFormatting>
  <conditionalFormatting sqref="B3">
    <cfRule type="duplicateValues" dxfId="360" priority="193"/>
    <cfRule type="duplicateValues" dxfId="359" priority="194"/>
  </conditionalFormatting>
  <conditionalFormatting sqref="B3">
    <cfRule type="duplicateValues" dxfId="358" priority="192"/>
  </conditionalFormatting>
  <conditionalFormatting sqref="B3">
    <cfRule type="duplicateValues" dxfId="357" priority="191"/>
  </conditionalFormatting>
  <conditionalFormatting sqref="B3">
    <cfRule type="duplicateValues" dxfId="356" priority="189"/>
    <cfRule type="duplicateValues" dxfId="355" priority="190"/>
  </conditionalFormatting>
  <conditionalFormatting sqref="A4:A6">
    <cfRule type="duplicateValues" dxfId="354" priority="188"/>
  </conditionalFormatting>
  <conditionalFormatting sqref="A4:A6">
    <cfRule type="duplicateValues" dxfId="353" priority="186"/>
    <cfRule type="duplicateValues" dxfId="352" priority="187"/>
  </conditionalFormatting>
  <conditionalFormatting sqref="A4:A6">
    <cfRule type="duplicateValues" dxfId="351" priority="184"/>
    <cfRule type="duplicateValues" dxfId="350" priority="185"/>
  </conditionalFormatting>
  <conditionalFormatting sqref="A3:A6">
    <cfRule type="duplicateValues" dxfId="349" priority="165"/>
  </conditionalFormatting>
  <conditionalFormatting sqref="A3:A6">
    <cfRule type="duplicateValues" dxfId="348" priority="163"/>
    <cfRule type="duplicateValues" dxfId="347" priority="164"/>
  </conditionalFormatting>
  <conditionalFormatting sqref="A3:A6">
    <cfRule type="duplicateValues" dxfId="346" priority="161"/>
    <cfRule type="duplicateValues" dxfId="345" priority="162"/>
  </conditionalFormatting>
  <conditionalFormatting sqref="B4:B6">
    <cfRule type="duplicateValues" dxfId="344" priority="158"/>
    <cfRule type="duplicateValues" dxfId="343" priority="159"/>
  </conditionalFormatting>
  <conditionalFormatting sqref="B4:B6">
    <cfRule type="duplicateValues" dxfId="342" priority="157"/>
  </conditionalFormatting>
  <conditionalFormatting sqref="B4:B6">
    <cfRule type="duplicateValues" dxfId="341" priority="156"/>
  </conditionalFormatting>
  <conditionalFormatting sqref="B4:B6">
    <cfRule type="duplicateValues" dxfId="340" priority="154"/>
    <cfRule type="duplicateValues" dxfId="33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91.5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90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90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96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8" priority="51"/>
  </conditionalFormatting>
  <conditionalFormatting sqref="E9:E1048576 E1:E2">
    <cfRule type="duplicateValues" dxfId="337" priority="99232"/>
  </conditionalFormatting>
  <conditionalFormatting sqref="E4">
    <cfRule type="duplicateValues" dxfId="336" priority="44"/>
  </conditionalFormatting>
  <conditionalFormatting sqref="E5:E8">
    <cfRule type="duplicateValues" dxfId="335" priority="42"/>
  </conditionalFormatting>
  <conditionalFormatting sqref="B12">
    <cfRule type="duplicateValues" dxfId="334" priority="16"/>
    <cfRule type="duplicateValues" dxfId="333" priority="17"/>
    <cfRule type="duplicateValues" dxfId="332" priority="18"/>
  </conditionalFormatting>
  <conditionalFormatting sqref="B12">
    <cfRule type="duplicateValues" dxfId="331" priority="15"/>
  </conditionalFormatting>
  <conditionalFormatting sqref="B12">
    <cfRule type="duplicateValues" dxfId="330" priority="13"/>
    <cfRule type="duplicateValues" dxfId="329" priority="14"/>
  </conditionalFormatting>
  <conditionalFormatting sqref="B12">
    <cfRule type="duplicateValues" dxfId="328" priority="10"/>
    <cfRule type="duplicateValues" dxfId="327" priority="11"/>
    <cfRule type="duplicateValues" dxfId="326" priority="12"/>
  </conditionalFormatting>
  <conditionalFormatting sqref="B12">
    <cfRule type="duplicateValues" dxfId="325" priority="9"/>
  </conditionalFormatting>
  <conditionalFormatting sqref="B12">
    <cfRule type="duplicateValues" dxfId="324" priority="7"/>
    <cfRule type="duplicateValues" dxfId="323" priority="8"/>
  </conditionalFormatting>
  <conditionalFormatting sqref="B12">
    <cfRule type="duplicateValues" dxfId="322" priority="6"/>
  </conditionalFormatting>
  <conditionalFormatting sqref="B12">
    <cfRule type="duplicateValues" dxfId="321" priority="3"/>
    <cfRule type="duplicateValues" dxfId="320" priority="4"/>
    <cfRule type="duplicateValues" dxfId="319" priority="5"/>
  </conditionalFormatting>
  <conditionalFormatting sqref="B12">
    <cfRule type="duplicateValues" dxfId="318" priority="2"/>
  </conditionalFormatting>
  <conditionalFormatting sqref="B12">
    <cfRule type="duplicateValues" dxfId="31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2496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2021-02-18T20:07:35Z</dcterms:modified>
</cp:coreProperties>
</file>