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9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42" i="1"/>
  <c r="G142" i="1"/>
  <c r="H142" i="1"/>
  <c r="I142" i="1"/>
  <c r="J142" i="1"/>
  <c r="K142" i="1"/>
  <c r="F154" i="1"/>
  <c r="G154" i="1"/>
  <c r="H154" i="1"/>
  <c r="I154" i="1"/>
  <c r="J154" i="1"/>
  <c r="K15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41" i="1"/>
  <c r="A142" i="1"/>
  <c r="A154" i="1"/>
  <c r="A131" i="1"/>
  <c r="A132" i="1"/>
  <c r="A133" i="1"/>
  <c r="K76" i="1"/>
  <c r="K77" i="1"/>
  <c r="F140" i="1"/>
  <c r="G140" i="1"/>
  <c r="H140" i="1"/>
  <c r="I140" i="1"/>
  <c r="J140" i="1"/>
  <c r="K140" i="1"/>
  <c r="F130" i="1"/>
  <c r="G130" i="1"/>
  <c r="H130" i="1"/>
  <c r="I130" i="1"/>
  <c r="J130" i="1"/>
  <c r="K130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36" i="1"/>
  <c r="G136" i="1"/>
  <c r="H136" i="1"/>
  <c r="I136" i="1"/>
  <c r="J136" i="1"/>
  <c r="K13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51" i="1"/>
  <c r="G151" i="1"/>
  <c r="H151" i="1"/>
  <c r="I151" i="1"/>
  <c r="J151" i="1"/>
  <c r="K15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55" i="1"/>
  <c r="G155" i="1"/>
  <c r="H155" i="1"/>
  <c r="I155" i="1"/>
  <c r="J155" i="1"/>
  <c r="K155" i="1"/>
  <c r="F146" i="1"/>
  <c r="G146" i="1"/>
  <c r="H146" i="1"/>
  <c r="I146" i="1"/>
  <c r="J146" i="1"/>
  <c r="K146" i="1"/>
  <c r="F138" i="1"/>
  <c r="G138" i="1"/>
  <c r="H138" i="1"/>
  <c r="I138" i="1"/>
  <c r="J138" i="1"/>
  <c r="K138" i="1"/>
  <c r="A140" i="1"/>
  <c r="A130" i="1"/>
  <c r="A153" i="1"/>
  <c r="A152" i="1"/>
  <c r="A129" i="1"/>
  <c r="A128" i="1"/>
  <c r="A127" i="1"/>
  <c r="A126" i="1"/>
  <c r="A125" i="1"/>
  <c r="A124" i="1"/>
  <c r="A123" i="1"/>
  <c r="A136" i="1"/>
  <c r="A122" i="1"/>
  <c r="A121" i="1"/>
  <c r="A120" i="1"/>
  <c r="A119" i="1"/>
  <c r="A118" i="1"/>
  <c r="A117" i="1"/>
  <c r="A148" i="1"/>
  <c r="A147" i="1"/>
  <c r="A151" i="1"/>
  <c r="A116" i="1"/>
  <c r="A115" i="1"/>
  <c r="A155" i="1"/>
  <c r="A146" i="1"/>
  <c r="A138" i="1"/>
  <c r="F137" i="1" l="1"/>
  <c r="G137" i="1"/>
  <c r="H137" i="1"/>
  <c r="I137" i="1"/>
  <c r="J137" i="1"/>
  <c r="K137" i="1"/>
  <c r="F139" i="1"/>
  <c r="G139" i="1"/>
  <c r="H139" i="1"/>
  <c r="I139" i="1"/>
  <c r="J139" i="1"/>
  <c r="K13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37" i="1"/>
  <c r="A139" i="1"/>
  <c r="A150" i="1"/>
  <c r="A149" i="1"/>
  <c r="B103" i="16"/>
  <c r="B73" i="16"/>
  <c r="B60" i="16"/>
  <c r="F75" i="1"/>
  <c r="G75" i="1"/>
  <c r="H75" i="1"/>
  <c r="I75" i="1"/>
  <c r="J75" i="1"/>
  <c r="K75" i="1"/>
  <c r="A75" i="1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A8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3" i="1"/>
  <c r="A102" i="1"/>
  <c r="A101" i="1"/>
  <c r="A100" i="1"/>
  <c r="A99" i="1"/>
  <c r="A98" i="1"/>
  <c r="A97" i="1"/>
  <c r="A96" i="1"/>
  <c r="A95" i="1"/>
  <c r="A94" i="1"/>
  <c r="A93" i="1"/>
  <c r="A104" i="1"/>
  <c r="A114" i="1"/>
  <c r="A84" i="1"/>
  <c r="A90" i="1"/>
  <c r="A91" i="1"/>
  <c r="A145" i="1"/>
  <c r="A85" i="1"/>
  <c r="A113" i="1"/>
  <c r="A10" i="1"/>
  <c r="A87" i="1"/>
  <c r="A89" i="1"/>
  <c r="A134" i="1"/>
  <c r="F104" i="1"/>
  <c r="G104" i="1"/>
  <c r="H104" i="1"/>
  <c r="I104" i="1"/>
  <c r="J104" i="1"/>
  <c r="K104" i="1"/>
  <c r="F114" i="1"/>
  <c r="G114" i="1"/>
  <c r="H114" i="1"/>
  <c r="I114" i="1"/>
  <c r="J114" i="1"/>
  <c r="K114" i="1"/>
  <c r="F84" i="1"/>
  <c r="G84" i="1"/>
  <c r="H84" i="1"/>
  <c r="I84" i="1"/>
  <c r="J84" i="1"/>
  <c r="K84" i="1"/>
  <c r="F90" i="1"/>
  <c r="G90" i="1"/>
  <c r="H90" i="1"/>
  <c r="I90" i="1"/>
  <c r="J90" i="1"/>
  <c r="K90" i="1"/>
  <c r="F91" i="1"/>
  <c r="G91" i="1"/>
  <c r="H91" i="1"/>
  <c r="I91" i="1"/>
  <c r="J91" i="1"/>
  <c r="K91" i="1"/>
  <c r="F145" i="1"/>
  <c r="G145" i="1"/>
  <c r="H145" i="1"/>
  <c r="I145" i="1"/>
  <c r="J145" i="1"/>
  <c r="K145" i="1"/>
  <c r="F85" i="1"/>
  <c r="G85" i="1"/>
  <c r="H85" i="1"/>
  <c r="I85" i="1"/>
  <c r="J85" i="1"/>
  <c r="K85" i="1"/>
  <c r="F113" i="1"/>
  <c r="G113" i="1"/>
  <c r="H113" i="1"/>
  <c r="I113" i="1"/>
  <c r="J113" i="1"/>
  <c r="K113" i="1"/>
  <c r="F10" i="1"/>
  <c r="G10" i="1"/>
  <c r="H10" i="1"/>
  <c r="I10" i="1"/>
  <c r="J10" i="1"/>
  <c r="K10" i="1"/>
  <c r="F87" i="1"/>
  <c r="G87" i="1"/>
  <c r="H87" i="1"/>
  <c r="I87" i="1"/>
  <c r="J87" i="1"/>
  <c r="K87" i="1"/>
  <c r="F89" i="1"/>
  <c r="G89" i="1"/>
  <c r="H89" i="1"/>
  <c r="I89" i="1"/>
  <c r="J89" i="1"/>
  <c r="K89" i="1"/>
  <c r="F134" i="1"/>
  <c r="G134" i="1"/>
  <c r="H134" i="1"/>
  <c r="I134" i="1"/>
  <c r="J134" i="1"/>
  <c r="K134" i="1"/>
  <c r="A112" i="1"/>
  <c r="A111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0" i="1" l="1"/>
  <c r="A79" i="1"/>
  <c r="A78" i="1"/>
  <c r="A77" i="1"/>
  <c r="A76" i="1"/>
  <c r="A92" i="1"/>
  <c r="F110" i="1"/>
  <c r="G110" i="1"/>
  <c r="H110" i="1"/>
  <c r="I110" i="1"/>
  <c r="J110" i="1"/>
  <c r="K11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F76" i="1"/>
  <c r="G76" i="1"/>
  <c r="H76" i="1"/>
  <c r="I76" i="1"/>
  <c r="J76" i="1"/>
  <c r="F92" i="1"/>
  <c r="G92" i="1"/>
  <c r="H92" i="1"/>
  <c r="I92" i="1"/>
  <c r="J92" i="1"/>
  <c r="K92" i="1"/>
  <c r="F9" i="1" l="1"/>
  <c r="G9" i="1"/>
  <c r="H9" i="1"/>
  <c r="I9" i="1"/>
  <c r="J9" i="1"/>
  <c r="K9" i="1"/>
  <c r="F74" i="1"/>
  <c r="G74" i="1"/>
  <c r="H74" i="1"/>
  <c r="I74" i="1"/>
  <c r="J74" i="1"/>
  <c r="K74" i="1"/>
  <c r="F73" i="1"/>
  <c r="G73" i="1"/>
  <c r="H73" i="1"/>
  <c r="I73" i="1"/>
  <c r="J73" i="1"/>
  <c r="K73" i="1"/>
  <c r="F47" i="1"/>
  <c r="G47" i="1"/>
  <c r="H47" i="1"/>
  <c r="I47" i="1"/>
  <c r="J47" i="1"/>
  <c r="K47" i="1"/>
  <c r="F50" i="1"/>
  <c r="G50" i="1"/>
  <c r="H50" i="1"/>
  <c r="I50" i="1"/>
  <c r="J50" i="1"/>
  <c r="K50" i="1"/>
  <c r="F11" i="1"/>
  <c r="G11" i="1"/>
  <c r="H11" i="1"/>
  <c r="I11" i="1"/>
  <c r="J11" i="1"/>
  <c r="K11" i="1"/>
  <c r="F53" i="1"/>
  <c r="G53" i="1"/>
  <c r="H53" i="1"/>
  <c r="I53" i="1"/>
  <c r="J53" i="1"/>
  <c r="K53" i="1"/>
  <c r="F46" i="1"/>
  <c r="G46" i="1"/>
  <c r="H46" i="1"/>
  <c r="I46" i="1"/>
  <c r="J46" i="1"/>
  <c r="K46" i="1"/>
  <c r="F105" i="1"/>
  <c r="G105" i="1"/>
  <c r="H105" i="1"/>
  <c r="I105" i="1"/>
  <c r="J105" i="1"/>
  <c r="K105" i="1"/>
  <c r="F72" i="1"/>
  <c r="G72" i="1"/>
  <c r="H72" i="1"/>
  <c r="I72" i="1"/>
  <c r="J72" i="1"/>
  <c r="K72" i="1"/>
  <c r="F45" i="1"/>
  <c r="G45" i="1"/>
  <c r="H45" i="1"/>
  <c r="I45" i="1"/>
  <c r="J45" i="1"/>
  <c r="K45" i="1"/>
  <c r="F82" i="1"/>
  <c r="G82" i="1"/>
  <c r="H82" i="1"/>
  <c r="I82" i="1"/>
  <c r="J82" i="1"/>
  <c r="K82" i="1"/>
  <c r="A9" i="1"/>
  <c r="A74" i="1"/>
  <c r="A73" i="1"/>
  <c r="A47" i="1"/>
  <c r="A50" i="1"/>
  <c r="A11" i="1"/>
  <c r="A53" i="1"/>
  <c r="A46" i="1"/>
  <c r="A105" i="1"/>
  <c r="A72" i="1"/>
  <c r="A45" i="1"/>
  <c r="A82" i="1"/>
  <c r="A44" i="1"/>
  <c r="A52" i="1"/>
  <c r="A8" i="1"/>
  <c r="A7" i="1"/>
  <c r="A71" i="1"/>
  <c r="F44" i="1"/>
  <c r="G44" i="1"/>
  <c r="H44" i="1"/>
  <c r="I44" i="1"/>
  <c r="J44" i="1"/>
  <c r="K44" i="1"/>
  <c r="F52" i="1"/>
  <c r="G52" i="1"/>
  <c r="H52" i="1"/>
  <c r="I52" i="1"/>
  <c r="J52" i="1"/>
  <c r="K52" i="1"/>
  <c r="F8" i="1"/>
  <c r="G8" i="1"/>
  <c r="H8" i="1"/>
  <c r="I8" i="1"/>
  <c r="J8" i="1"/>
  <c r="K8" i="1"/>
  <c r="F7" i="1"/>
  <c r="G7" i="1"/>
  <c r="H7" i="1"/>
  <c r="I7" i="1"/>
  <c r="J7" i="1"/>
  <c r="K7" i="1"/>
  <c r="F71" i="1"/>
  <c r="G71" i="1"/>
  <c r="H71" i="1"/>
  <c r="I71" i="1"/>
  <c r="J71" i="1"/>
  <c r="K71" i="1"/>
  <c r="A70" i="1" l="1"/>
  <c r="A6" i="1"/>
  <c r="A69" i="1"/>
  <c r="A43" i="1"/>
  <c r="A42" i="1"/>
  <c r="A41" i="1"/>
  <c r="A40" i="1"/>
  <c r="A39" i="1"/>
  <c r="F70" i="1"/>
  <c r="G70" i="1"/>
  <c r="H70" i="1"/>
  <c r="I70" i="1"/>
  <c r="J70" i="1"/>
  <c r="K70" i="1"/>
  <c r="F6" i="1"/>
  <c r="G6" i="1"/>
  <c r="H6" i="1"/>
  <c r="I6" i="1"/>
  <c r="J6" i="1"/>
  <c r="K6" i="1"/>
  <c r="F69" i="1"/>
  <c r="G69" i="1"/>
  <c r="H69" i="1"/>
  <c r="I69" i="1"/>
  <c r="J69" i="1"/>
  <c r="K6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35" i="1" l="1"/>
  <c r="G135" i="1"/>
  <c r="H135" i="1"/>
  <c r="I135" i="1"/>
  <c r="J135" i="1"/>
  <c r="K1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68" i="1"/>
  <c r="G68" i="1"/>
  <c r="H68" i="1"/>
  <c r="I68" i="1"/>
  <c r="J68" i="1"/>
  <c r="K68" i="1"/>
  <c r="F144" i="1"/>
  <c r="G144" i="1"/>
  <c r="H144" i="1"/>
  <c r="I144" i="1"/>
  <c r="J144" i="1"/>
  <c r="K144" i="1"/>
  <c r="F34" i="1"/>
  <c r="G34" i="1"/>
  <c r="H34" i="1"/>
  <c r="I34" i="1"/>
  <c r="J34" i="1"/>
  <c r="K34" i="1"/>
  <c r="F33" i="1"/>
  <c r="G33" i="1"/>
  <c r="H33" i="1"/>
  <c r="I33" i="1"/>
  <c r="J33" i="1"/>
  <c r="K33" i="1"/>
  <c r="A135" i="1"/>
  <c r="A38" i="1"/>
  <c r="A37" i="1"/>
  <c r="A36" i="1"/>
  <c r="A35" i="1"/>
  <c r="A68" i="1"/>
  <c r="A144" i="1"/>
  <c r="A34" i="1"/>
  <c r="A33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32" i="1"/>
  <c r="J32" i="1"/>
  <c r="I32" i="1"/>
  <c r="H32" i="1"/>
  <c r="G32" i="1"/>
  <c r="F32" i="1"/>
  <c r="A32" i="1"/>
  <c r="K31" i="1"/>
  <c r="J31" i="1"/>
  <c r="I31" i="1"/>
  <c r="H31" i="1"/>
  <c r="G31" i="1"/>
  <c r="F31" i="1"/>
  <c r="A31" i="1"/>
  <c r="K88" i="1"/>
  <c r="J88" i="1"/>
  <c r="I88" i="1"/>
  <c r="H88" i="1"/>
  <c r="G88" i="1"/>
  <c r="F88" i="1"/>
  <c r="A88" i="1"/>
  <c r="K83" i="1"/>
  <c r="J83" i="1"/>
  <c r="I83" i="1"/>
  <c r="H83" i="1"/>
  <c r="G83" i="1"/>
  <c r="F83" i="1"/>
  <c r="A83" i="1"/>
  <c r="K51" i="1"/>
  <c r="J51" i="1"/>
  <c r="I51" i="1"/>
  <c r="H51" i="1"/>
  <c r="G51" i="1"/>
  <c r="F51" i="1"/>
  <c r="A51" i="1"/>
  <c r="K30" i="1"/>
  <c r="J30" i="1"/>
  <c r="I30" i="1"/>
  <c r="H30" i="1"/>
  <c r="G30" i="1"/>
  <c r="F30" i="1"/>
  <c r="A30" i="1"/>
  <c r="K29" i="1"/>
  <c r="J29" i="1"/>
  <c r="I29" i="1"/>
  <c r="H29" i="1"/>
  <c r="G29" i="1"/>
  <c r="F29" i="1"/>
  <c r="A29" i="1"/>
  <c r="K28" i="1"/>
  <c r="J28" i="1"/>
  <c r="I28" i="1"/>
  <c r="H28" i="1"/>
  <c r="G28" i="1"/>
  <c r="F28" i="1"/>
  <c r="A28" i="1"/>
  <c r="K27" i="1"/>
  <c r="J27" i="1"/>
  <c r="I27" i="1"/>
  <c r="H27" i="1"/>
  <c r="G27" i="1"/>
  <c r="F27" i="1"/>
  <c r="A27" i="1"/>
  <c r="K26" i="1"/>
  <c r="J26" i="1"/>
  <c r="I26" i="1"/>
  <c r="H26" i="1"/>
  <c r="G26" i="1"/>
  <c r="F26" i="1"/>
  <c r="A26" i="1"/>
  <c r="K25" i="1"/>
  <c r="J25" i="1"/>
  <c r="I25" i="1"/>
  <c r="H25" i="1"/>
  <c r="G25" i="1"/>
  <c r="F25" i="1"/>
  <c r="A25" i="1"/>
  <c r="K67" i="1"/>
  <c r="J67" i="1"/>
  <c r="I67" i="1"/>
  <c r="H67" i="1"/>
  <c r="G67" i="1"/>
  <c r="F67" i="1"/>
  <c r="A67" i="1"/>
  <c r="K24" i="1"/>
  <c r="J24" i="1"/>
  <c r="I24" i="1"/>
  <c r="H24" i="1"/>
  <c r="G24" i="1"/>
  <c r="F24" i="1"/>
  <c r="A24" i="1"/>
  <c r="K66" i="1"/>
  <c r="J66" i="1"/>
  <c r="I66" i="1"/>
  <c r="H66" i="1"/>
  <c r="G66" i="1"/>
  <c r="F66" i="1"/>
  <c r="A66" i="1"/>
  <c r="K23" i="1"/>
  <c r="J23" i="1"/>
  <c r="I23" i="1"/>
  <c r="H23" i="1"/>
  <c r="G23" i="1"/>
  <c r="F23" i="1"/>
  <c r="A23" i="1"/>
  <c r="K48" i="1"/>
  <c r="J48" i="1"/>
  <c r="I48" i="1"/>
  <c r="H48" i="1"/>
  <c r="G48" i="1"/>
  <c r="F48" i="1"/>
  <c r="A48" i="1"/>
  <c r="K22" i="1"/>
  <c r="J22" i="1"/>
  <c r="I22" i="1"/>
  <c r="H22" i="1"/>
  <c r="G22" i="1"/>
  <c r="F22" i="1"/>
  <c r="A22" i="1"/>
  <c r="K21" i="1"/>
  <c r="J21" i="1"/>
  <c r="I21" i="1"/>
  <c r="H21" i="1"/>
  <c r="G21" i="1"/>
  <c r="F21" i="1"/>
  <c r="A21" i="1"/>
  <c r="K65" i="1"/>
  <c r="J65" i="1"/>
  <c r="I65" i="1"/>
  <c r="H65" i="1"/>
  <c r="G65" i="1"/>
  <c r="F65" i="1"/>
  <c r="A65" i="1"/>
  <c r="K20" i="1"/>
  <c r="J20" i="1"/>
  <c r="I20" i="1"/>
  <c r="H20" i="1"/>
  <c r="G20" i="1"/>
  <c r="F20" i="1"/>
  <c r="A20" i="1"/>
  <c r="K19" i="1"/>
  <c r="J19" i="1"/>
  <c r="I19" i="1"/>
  <c r="H19" i="1"/>
  <c r="G19" i="1"/>
  <c r="F19" i="1"/>
  <c r="A19" i="1"/>
  <c r="K64" i="1"/>
  <c r="J64" i="1"/>
  <c r="I64" i="1"/>
  <c r="H64" i="1"/>
  <c r="G64" i="1"/>
  <c r="F64" i="1"/>
  <c r="A64" i="1"/>
  <c r="K18" i="1"/>
  <c r="J18" i="1"/>
  <c r="I18" i="1"/>
  <c r="H18" i="1"/>
  <c r="G18" i="1"/>
  <c r="F18" i="1"/>
  <c r="A18" i="1"/>
  <c r="K109" i="1"/>
  <c r="J109" i="1"/>
  <c r="I109" i="1"/>
  <c r="H109" i="1"/>
  <c r="G109" i="1"/>
  <c r="F109" i="1"/>
  <c r="A109" i="1"/>
  <c r="K63" i="1"/>
  <c r="J63" i="1"/>
  <c r="I63" i="1"/>
  <c r="H63" i="1"/>
  <c r="G63" i="1"/>
  <c r="F63" i="1"/>
  <c r="A63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62" i="1"/>
  <c r="J62" i="1"/>
  <c r="I62" i="1"/>
  <c r="H62" i="1"/>
  <c r="G62" i="1"/>
  <c r="F62" i="1"/>
  <c r="A62" i="1"/>
  <c r="K15" i="1"/>
  <c r="J15" i="1"/>
  <c r="I15" i="1"/>
  <c r="H15" i="1"/>
  <c r="G15" i="1"/>
  <c r="F15" i="1"/>
  <c r="A15" i="1"/>
  <c r="K61" i="1"/>
  <c r="J61" i="1"/>
  <c r="I61" i="1"/>
  <c r="H61" i="1"/>
  <c r="G61" i="1"/>
  <c r="F61" i="1"/>
  <c r="A61" i="1"/>
  <c r="K5" i="1"/>
  <c r="J5" i="1"/>
  <c r="I5" i="1"/>
  <c r="H5" i="1"/>
  <c r="G5" i="1"/>
  <c r="F5" i="1"/>
  <c r="A5" i="1"/>
  <c r="K54" i="1"/>
  <c r="J54" i="1"/>
  <c r="I54" i="1"/>
  <c r="H54" i="1"/>
  <c r="G54" i="1"/>
  <c r="F54" i="1"/>
  <c r="A54" i="1"/>
  <c r="K14" i="1"/>
  <c r="J14" i="1"/>
  <c r="I14" i="1"/>
  <c r="H14" i="1"/>
  <c r="G14" i="1"/>
  <c r="F14" i="1"/>
  <c r="A14" i="1"/>
  <c r="K60" i="1"/>
  <c r="J60" i="1"/>
  <c r="I60" i="1"/>
  <c r="H60" i="1"/>
  <c r="G60" i="1"/>
  <c r="F60" i="1"/>
  <c r="A60" i="1"/>
  <c r="K13" i="1"/>
  <c r="J13" i="1"/>
  <c r="I13" i="1"/>
  <c r="H13" i="1"/>
  <c r="G13" i="1"/>
  <c r="F13" i="1"/>
  <c r="A13" i="1"/>
  <c r="K108" i="1"/>
  <c r="J108" i="1"/>
  <c r="I108" i="1"/>
  <c r="H108" i="1"/>
  <c r="G108" i="1"/>
  <c r="F108" i="1"/>
  <c r="A108" i="1"/>
  <c r="K81" i="1"/>
  <c r="J81" i="1"/>
  <c r="I81" i="1"/>
  <c r="H81" i="1"/>
  <c r="G81" i="1"/>
  <c r="F81" i="1"/>
  <c r="A81" i="1"/>
  <c r="K86" i="1"/>
  <c r="J86" i="1"/>
  <c r="I86" i="1"/>
  <c r="H86" i="1"/>
  <c r="G86" i="1"/>
  <c r="F86" i="1"/>
  <c r="A86" i="1"/>
  <c r="K49" i="1"/>
  <c r="J49" i="1"/>
  <c r="I49" i="1"/>
  <c r="H49" i="1"/>
  <c r="G49" i="1"/>
  <c r="F49" i="1"/>
  <c r="A49" i="1"/>
  <c r="K59" i="1"/>
  <c r="J59" i="1"/>
  <c r="I59" i="1"/>
  <c r="H59" i="1"/>
  <c r="G59" i="1"/>
  <c r="F59" i="1"/>
  <c r="A59" i="1"/>
  <c r="K143" i="1"/>
  <c r="J143" i="1"/>
  <c r="I143" i="1"/>
  <c r="H143" i="1"/>
  <c r="G143" i="1"/>
  <c r="F143" i="1"/>
  <c r="A143" i="1"/>
  <c r="K58" i="1"/>
  <c r="J58" i="1"/>
  <c r="I58" i="1"/>
  <c r="H58" i="1"/>
  <c r="G58" i="1"/>
  <c r="F58" i="1"/>
  <c r="A58" i="1"/>
  <c r="K57" i="1"/>
  <c r="J57" i="1"/>
  <c r="I57" i="1"/>
  <c r="H57" i="1"/>
  <c r="G57" i="1"/>
  <c r="F57" i="1"/>
  <c r="A57" i="1"/>
  <c r="K107" i="1"/>
  <c r="J107" i="1"/>
  <c r="I107" i="1"/>
  <c r="H107" i="1"/>
  <c r="G107" i="1"/>
  <c r="F107" i="1"/>
  <c r="A107" i="1"/>
  <c r="K56" i="1"/>
  <c r="J56" i="1"/>
  <c r="I56" i="1"/>
  <c r="H56" i="1"/>
  <c r="G56" i="1"/>
  <c r="F56" i="1"/>
  <c r="A56" i="1"/>
  <c r="K106" i="1"/>
  <c r="J106" i="1"/>
  <c r="I106" i="1"/>
  <c r="H106" i="1"/>
  <c r="G106" i="1"/>
  <c r="F106" i="1"/>
  <c r="A106" i="1"/>
  <c r="K55" i="1"/>
  <c r="J55" i="1"/>
  <c r="I55" i="1"/>
  <c r="H55" i="1"/>
  <c r="G55" i="1"/>
  <c r="F55" i="1"/>
  <c r="A55" i="1"/>
  <c r="K12" i="1"/>
  <c r="J12" i="1"/>
  <c r="I12" i="1"/>
  <c r="H12" i="1"/>
  <c r="G12" i="1"/>
  <c r="F12" i="1"/>
  <c r="A12" i="1"/>
  <c r="K80" i="1"/>
  <c r="J80" i="1"/>
  <c r="I80" i="1"/>
  <c r="H80" i="1"/>
  <c r="G80" i="1"/>
  <c r="F80" i="1"/>
  <c r="A80" i="1"/>
</calcChain>
</file>

<file path=xl/sharedStrings.xml><?xml version="1.0" encoding="utf-8"?>
<sst xmlns="http://schemas.openxmlformats.org/spreadsheetml/2006/main" count="13722" uniqueCount="2673">
  <si>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</si>
  <si>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</si>
  <si>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</si>
  <si>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</si>
  <si>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</si>
  <si>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</si>
  <si>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</si>
  <si>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</si>
  <si>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</si>
  <si>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</si>
  <si>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</si>
  <si>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</si>
  <si>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</si>
  <si>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</si>
  <si>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</si>
  <si>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</si>
  <si>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</si>
  <si>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</si>
  <si>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</si>
  <si>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</si>
  <si>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</si>
  <si>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</si>
  <si>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</si>
  <si>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</si>
  <si>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</si>
  <si>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</si>
  <si>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</si>
  <si>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</si>
  <si>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</si>
  <si>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</si>
  <si>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</si>
  <si>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</si>
  <si>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</si>
  <si>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</si>
  <si>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</si>
  <si>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</si>
  <si>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</si>
  <si>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</si>
  <si>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</si>
  <si>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</si>
  <si>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</si>
  <si>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</si>
  <si>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</si>
  <si>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</si>
  <si>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</si>
  <si>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</si>
  <si>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</si>
  <si>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</si>
  <si>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</si>
  <si>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</si>
  <si>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</si>
  <si>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</si>
  <si>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</si>
  <si>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</si>
  <si>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</si>
  <si>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</si>
  <si>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</si>
  <si>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</si>
  <si>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</si>
  <si>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</si>
  <si>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</si>
  <si>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</si>
  <si>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</si>
  <si>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</si>
  <si>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</si>
  <si>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</si>
  <si>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</si>
  <si>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</si>
  <si>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</si>
  <si>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</si>
  <si>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</si>
  <si>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</si>
  <si>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</si>
  <si>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</si>
  <si>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</si>
  <si>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</si>
  <si>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</si>
  <si>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</si>
  <si>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</si>
  <si>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</si>
  <si>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</si>
  <si>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</si>
  <si>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</si>
  <si>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</si>
  <si>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</si>
  <si>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</si>
  <si>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</si>
  <si>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</si>
  <si>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</si>
  <si>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</si>
  <si>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</si>
  <si>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</si>
  <si>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</si>
  <si>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</si>
  <si>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</si>
  <si>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</si>
  <si>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</si>
  <si>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</si>
  <si>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</si>
  <si>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</si>
  <si>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</si>
  <si>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</si>
  <si>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</si>
  <si>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</si>
  <si>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</si>
  <si>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</si>
  <si>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</si>
  <si>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</si>
  <si>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</si>
  <si>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</si>
  <si>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</si>
  <si>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</si>
  <si>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</si>
  <si>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</si>
  <si>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</si>
  <si>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</si>
  <si>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</si>
  <si>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</si>
  <si>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</si>
  <si>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</si>
  <si>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</si>
  <si>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</si>
  <si>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</si>
  <si>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</si>
  <si>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</si>
  <si>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</si>
  <si>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</si>
  <si>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</si>
  <si>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</si>
  <si>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</si>
  <si>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</si>
  <si>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</si>
  <si>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</si>
  <si>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</si>
  <si>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</si>
  <si>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</si>
  <si>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</si>
  <si>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</si>
  <si>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</si>
  <si>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</si>
  <si>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</si>
  <si>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</si>
  <si>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</si>
  <si>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</si>
  <si>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</si>
  <si>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</si>
  <si>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</si>
  <si>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</si>
  <si>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</si>
  <si>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</si>
  <si>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</si>
  <si>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</si>
  <si>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</si>
  <si>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</si>
  <si>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</si>
  <si>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</si>
  <si>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</si>
  <si>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</si>
  <si>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</si>
  <si>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</si>
  <si>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</si>
  <si>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</si>
  <si>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</si>
  <si>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</si>
  <si>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</si>
  <si>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</si>
  <si>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</si>
  <si>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</si>
  <si>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</si>
  <si>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</si>
  <si>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</si>
  <si>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</si>
  <si>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</si>
  <si>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</si>
  <si>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</si>
  <si>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</si>
  <si>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</si>
  <si>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</si>
  <si>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</si>
  <si>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</si>
  <si>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</si>
  <si>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</si>
  <si>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</si>
  <si>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</si>
  <si>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</si>
  <si>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</si>
  <si>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</si>
  <si>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</si>
  <si>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</si>
  <si>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</si>
  <si>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</si>
  <si>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</si>
  <si>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</si>
  <si>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</si>
  <si>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</si>
  <si>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</si>
  <si>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</si>
  <si>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</si>
  <si>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</si>
  <si>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</si>
  <si>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</si>
  <si>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</si>
  <si>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</si>
  <si>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</si>
  <si>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</si>
  <si>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</si>
  <si>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</si>
  <si>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</si>
  <si>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</si>
  <si>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</si>
  <si>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</si>
  <si>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</si>
  <si>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</si>
  <si>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</si>
  <si>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</si>
  <si>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</si>
  <si>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</si>
  <si>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</si>
  <si>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</si>
  <si>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</si>
  <si>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</si>
  <si>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</si>
  <si>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</si>
  <si>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</si>
  <si>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</si>
  <si>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</si>
  <si>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</si>
  <si>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</si>
  <si>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</si>
  <si>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</si>
  <si>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</si>
  <si>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</si>
  <si>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</si>
  <si>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</si>
  <si>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</si>
  <si>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</si>
  <si>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</si>
  <si>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</si>
  <si>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</si>
  <si>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</si>
  <si>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</si>
  <si>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</si>
  <si>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</si>
  <si>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</si>
  <si>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</si>
  <si>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</si>
  <si>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</si>
  <si>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</si>
  <si>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</si>
  <si>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</si>
  <si>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</si>
  <si>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</si>
  <si>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</si>
  <si>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</si>
  <si>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</si>
  <si>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</si>
  <si>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</si>
  <si>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</si>
  <si>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</si>
  <si>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</si>
  <si>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</si>
  <si>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</si>
  <si>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</si>
  <si>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</si>
  <si>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</si>
  <si>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</si>
  <si>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</si>
  <si>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</si>
  <si>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</si>
  <si>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</si>
  <si>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</si>
  <si>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</si>
  <si>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</si>
  <si>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</si>
  <si>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</si>
  <si>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</si>
  <si>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</si>
  <si>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</si>
  <si>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</si>
  <si>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</si>
  <si>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</si>
  <si>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</si>
  <si>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</si>
  <si>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</si>
  <si>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</si>
  <si>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</si>
  <si>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</si>
  <si>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</si>
  <si>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</si>
  <si>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</si>
  <si>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</si>
  <si>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</si>
  <si>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</si>
  <si>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</si>
  <si>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</si>
  <si>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</si>
  <si>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</si>
  <si>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</si>
  <si>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</si>
  <si>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</si>
  <si>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</si>
  <si>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</si>
  <si>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</si>
  <si>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</si>
  <si>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</si>
  <si>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</si>
  <si>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</si>
  <si>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</si>
  <si>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</si>
  <si>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</si>
  <si>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</si>
  <si>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</si>
  <si>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</si>
  <si>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</si>
  <si>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</si>
  <si>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</si>
  <si>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</si>
  <si>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</si>
  <si>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</si>
  <si>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</si>
  <si>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</si>
  <si>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</si>
  <si>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</si>
  <si>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</si>
  <si>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</si>
  <si>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</si>
  <si>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</si>
  <si>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</si>
  <si>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</si>
  <si>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</si>
  <si>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</si>
  <si>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</si>
  <si>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</si>
  <si>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</si>
  <si>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</si>
  <si>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</si>
  <si>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</si>
  <si>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</si>
  <si>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</si>
  <si>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</si>
  <si>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</si>
  <si>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</si>
  <si>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</si>
  <si>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</si>
  <si>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</si>
  <si>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</si>
  <si>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</si>
  <si>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</si>
  <si>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</si>
  <si>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</si>
  <si>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</si>
  <si>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</si>
  <si>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</si>
  <si>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</si>
  <si>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</si>
  <si>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</si>
  <si>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</si>
  <si>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</si>
  <si>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</si>
  <si>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</si>
  <si>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</si>
  <si>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</si>
  <si>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</si>
  <si>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</si>
  <si>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</si>
  <si>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</si>
  <si>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</si>
  <si>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</si>
  <si>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</si>
  <si>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</si>
  <si>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</si>
  <si>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</si>
  <si>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</si>
  <si>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</si>
  <si>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</si>
  <si>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</si>
  <si>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</si>
  <si>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</si>
  <si>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</si>
  <si>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</si>
  <si>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</si>
  <si>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</si>
  <si>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</si>
  <si>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</si>
  <si>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</si>
  <si>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</si>
  <si>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</si>
  <si>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</si>
  <si>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</si>
  <si>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</si>
  <si>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</si>
  <si>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</si>
  <si>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</si>
  <si>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</si>
  <si>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</si>
  <si>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</si>
  <si>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</si>
  <si>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</si>
  <si>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</si>
  <si>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</si>
  <si>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</si>
  <si>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</si>
  <si>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</si>
  <si>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</si>
  <si>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</si>
  <si>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</si>
  <si>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</si>
  <si>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</si>
  <si>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</si>
  <si>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</si>
  <si>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</si>
  <si>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</si>
  <si>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</si>
  <si>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</si>
  <si>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</si>
  <si>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</si>
  <si>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</si>
  <si>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</si>
  <si>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</si>
  <si>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</si>
  <si>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</si>
  <si>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</si>
  <si>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</si>
  <si>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</si>
  <si>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</si>
  <si>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</si>
  <si>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</si>
  <si>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</si>
  <si>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</si>
  <si>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</si>
  <si>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</si>
  <si>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</si>
  <si>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</si>
  <si>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</si>
  <si>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</si>
  <si>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</si>
  <si>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</si>
  <si>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</si>
  <si>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</si>
  <si>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</si>
  <si>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</si>
  <si>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</si>
  <si>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</si>
  <si>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</si>
  <si>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</si>
  <si>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</si>
  <si>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</si>
  <si>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</si>
  <si>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</si>
  <si>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</si>
  <si>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</si>
  <si>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</si>
  <si>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</si>
  <si>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</si>
  <si>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</si>
  <si>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</si>
  <si>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</si>
  <si>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</si>
  <si>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</si>
  <si>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</si>
  <si>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</si>
  <si>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</si>
  <si>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</si>
  <si>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</si>
  <si>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</si>
  <si>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</si>
  <si>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</si>
  <si>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</si>
  <si>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</si>
  <si>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</si>
  <si>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</si>
  <si>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</si>
  <si>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</si>
  <si>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</si>
  <si>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</si>
  <si>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</si>
  <si>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</si>
  <si>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</si>
  <si>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</si>
  <si>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</si>
  <si>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</si>
  <si>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</si>
  <si>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</si>
  <si>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</si>
  <si>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</si>
  <si>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</si>
  <si>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</si>
  <si>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</si>
  <si>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</si>
  <si>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</si>
  <si>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</si>
  <si>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</si>
  <si>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</si>
  <si>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</si>
  <si>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</si>
  <si>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</si>
  <si>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</si>
  <si>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</si>
  <si>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</si>
  <si>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</si>
  <si>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</si>
  <si>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</si>
  <si>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</si>
  <si>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</si>
  <si>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</si>
  <si>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</si>
  <si>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</si>
  <si>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</si>
  <si>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</si>
  <si>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</si>
  <si>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</si>
  <si>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</si>
  <si>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</si>
  <si>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</si>
  <si>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</si>
  <si>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</si>
  <si>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</si>
  <si>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</si>
  <si>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</si>
  <si>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</si>
  <si>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</si>
  <si>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</si>
  <si>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</si>
  <si>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</si>
  <si>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</si>
  <si>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</si>
  <si>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</si>
  <si>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</si>
  <si>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</si>
  <si>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</si>
  <si>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</si>
  <si>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</si>
  <si>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</si>
  <si>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</si>
  <si>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</si>
  <si>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</si>
  <si>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</si>
  <si>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</si>
  <si>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</si>
  <si>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</si>
  <si>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</si>
  <si>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</si>
  <si>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</si>
  <si>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</si>
  <si>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</si>
  <si>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</si>
  <si>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</si>
  <si>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</si>
  <si>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</si>
  <si>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</si>
  <si>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</si>
  <si>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</si>
  <si>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</si>
  <si>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</si>
  <si>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</si>
  <si>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</si>
  <si>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</si>
  <si>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</si>
  <si>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</si>
  <si>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</si>
  <si>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</si>
  <si>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</si>
  <si>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</si>
  <si>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</si>
  <si>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</si>
  <si>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</si>
  <si>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</si>
  <si>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</si>
  <si>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</si>
  <si>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</si>
  <si>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</si>
  <si>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</si>
  <si>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</si>
  <si>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</si>
  <si>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</si>
  <si>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</si>
  <si>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</si>
  <si>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</si>
  <si>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</si>
  <si>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</si>
  <si>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</si>
  <si>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</si>
  <si>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</si>
  <si>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</si>
  <si>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</si>
  <si>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</si>
  <si>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</si>
  <si>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</si>
  <si>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</si>
  <si>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</si>
  <si>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</si>
  <si>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</si>
  <si>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</si>
  <si>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</si>
  <si>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</si>
  <si>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</si>
  <si>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</si>
  <si>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</si>
  <si>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</si>
  <si>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</si>
  <si>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</si>
  <si>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</si>
  <si>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</si>
  <si>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</si>
  <si>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</si>
  <si>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</si>
  <si>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</si>
  <si>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</si>
  <si>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</si>
  <si>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</si>
  <si>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</si>
  <si>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</si>
  <si>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</si>
  <si>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</si>
  <si>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</si>
  <si>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</si>
  <si>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</si>
  <si>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</si>
  <si>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</si>
  <si>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</si>
  <si>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</si>
  <si>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</si>
  <si>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</si>
  <si>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</si>
  <si>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</si>
  <si>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</si>
  <si>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</si>
  <si>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</si>
  <si>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</si>
  <si>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</si>
  <si>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</si>
  <si>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</si>
  <si>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</si>
  <si>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</si>
  <si>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</si>
  <si>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</si>
  <si>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</si>
  <si>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</si>
  <si>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</si>
  <si>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</si>
  <si>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</si>
  <si>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</si>
  <si>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</si>
  <si>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</si>
  <si>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</si>
  <si>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</si>
  <si>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</si>
  <si>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</si>
  <si>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</si>
  <si>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</si>
  <si>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</si>
  <si>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</si>
  <si>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</si>
  <si>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</si>
  <si>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</si>
  <si>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</si>
  <si>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</si>
  <si>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</si>
  <si>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</si>
  <si>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</si>
  <si>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</si>
  <si>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</si>
  <si>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</si>
  <si>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</si>
  <si>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</si>
  <si>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</si>
  <si>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</si>
  <si>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</si>
  <si>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</si>
  <si>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</si>
  <si>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</si>
  <si>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</si>
  <si>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</si>
  <si>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</si>
  <si>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</si>
  <si>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</si>
  <si>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</si>
  <si>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</si>
  <si>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</si>
  <si>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</si>
  <si>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</si>
  <si>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</si>
  <si>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</si>
  <si>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</si>
  <si>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</si>
  <si>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</si>
  <si>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</si>
  <si>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</si>
  <si>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</si>
  <si>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</si>
  <si>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</si>
  <si>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</si>
  <si>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</si>
  <si>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</si>
  <si>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</si>
  <si>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</si>
  <si>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</si>
  <si>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</si>
  <si>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</si>
  <si>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</si>
  <si>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</si>
  <si>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</si>
  <si>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</si>
  <si>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</si>
  <si>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</si>
  <si>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</si>
  <si>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</si>
  <si>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</si>
  <si>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</si>
  <si>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</si>
  <si>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</si>
  <si>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</si>
  <si>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</si>
  <si>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</si>
  <si>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</si>
  <si>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</si>
  <si>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</si>
  <si>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</si>
  <si>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</si>
  <si>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</si>
  <si>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</si>
  <si>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</si>
  <si>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</si>
  <si>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</si>
  <si>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</si>
  <si>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</si>
  <si>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</si>
  <si>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</si>
  <si>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</si>
  <si>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</si>
  <si>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</si>
  <si>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</si>
  <si>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</si>
  <si>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</si>
  <si>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</si>
  <si>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</si>
  <si>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</si>
  <si>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</si>
  <si>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</si>
  <si>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</si>
  <si>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</si>
  <si>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</si>
  <si>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</si>
  <si>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</si>
  <si>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</si>
  <si>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</si>
  <si>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</si>
  <si>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</si>
  <si>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</si>
  <si>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</si>
  <si>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</si>
  <si>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</si>
  <si>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</si>
  <si>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</si>
  <si>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</si>
  <si>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</si>
  <si>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</si>
  <si>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</si>
  <si>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</si>
  <si>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</si>
  <si>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</si>
  <si>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</si>
  <si>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</si>
  <si>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</si>
  <si>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</si>
  <si>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</si>
  <si>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</si>
  <si>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</si>
  <si>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</si>
  <si>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</si>
  <si>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</si>
  <si>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</si>
  <si>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</si>
  <si>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</si>
  <si>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</si>
  <si>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</si>
  <si>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</si>
  <si>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</si>
  <si>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</si>
  <si>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</si>
  <si>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</si>
  <si>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</si>
  <si>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</si>
  <si>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</si>
  <si>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</si>
  <si>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</si>
  <si>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</si>
  <si>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</si>
  <si>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</si>
  <si>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</si>
  <si>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</si>
  <si>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</si>
  <si>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</si>
  <si>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</si>
  <si>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</si>
  <si>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</si>
  <si>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</si>
  <si>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</si>
  <si>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</si>
  <si>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</si>
  <si>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</si>
  <si>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</si>
  <si>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</si>
  <si>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</si>
  <si>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</si>
  <si>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</si>
  <si>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</si>
  <si>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</si>
  <si>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</si>
  <si>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</si>
  <si>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</si>
  <si>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</si>
  <si>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</si>
  <si>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</si>
  <si>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</si>
  <si>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</si>
  <si>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</si>
  <si>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</si>
  <si>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</si>
  <si>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</si>
  <si>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</si>
  <si>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</si>
  <si>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</si>
  <si>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</si>
  <si>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</si>
  <si>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</si>
  <si>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</si>
  <si>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</si>
  <si>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</si>
  <si>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</si>
  <si>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</si>
  <si>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</si>
  <si>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</si>
  <si>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</si>
  <si>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</si>
  <si>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</si>
  <si>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</si>
  <si>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</si>
  <si>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</si>
  <si>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</si>
  <si>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</si>
  <si>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</si>
  <si>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</si>
  <si>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</si>
  <si>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</si>
  <si>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</si>
  <si>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</si>
  <si>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</si>
  <si>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</si>
  <si>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</si>
  <si>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</si>
  <si>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</si>
  <si>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</si>
  <si>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</si>
  <si>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</si>
  <si>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</si>
  <si>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</si>
  <si>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</si>
  <si>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</si>
  <si>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</si>
  <si>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</si>
  <si>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</si>
  <si>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</si>
  <si>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</si>
  <si>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</si>
  <si>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</si>
  <si>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</si>
  <si>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</si>
  <si>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</si>
  <si>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</si>
  <si>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</si>
  <si>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</si>
  <si>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</si>
  <si>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</si>
  <si>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</si>
  <si>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</si>
  <si>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</si>
  <si>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</si>
  <si>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</si>
  <si>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</si>
  <si>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</si>
  <si>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</si>
  <si>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</si>
  <si>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</si>
  <si>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</si>
  <si>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</si>
  <si>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</si>
  <si>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</si>
  <si>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</si>
  <si>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</si>
  <si>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</si>
  <si>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</si>
  <si>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</si>
  <si>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</si>
  <si>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</si>
  <si>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</si>
  <si>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</si>
  <si>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</si>
  <si>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</si>
  <si>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</si>
  <si>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</si>
  <si>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</si>
  <si>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</si>
  <si>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</si>
  <si>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</si>
  <si>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</si>
  <si>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</si>
  <si>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</si>
  <si>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</si>
  <si>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</si>
  <si>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</si>
  <si>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</si>
  <si>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</si>
  <si>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</si>
  <si>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</si>
  <si>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</si>
  <si>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</si>
  <si>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</si>
  <si>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</si>
  <si>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</si>
  <si>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</si>
  <si>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</si>
  <si>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</si>
  <si>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</si>
  <si>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</si>
  <si>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</si>
  <si>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</si>
  <si>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</si>
  <si>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</si>
  <si>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</si>
  <si>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</si>
  <si>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</si>
  <si>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</si>
  <si>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</si>
  <si>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</si>
  <si>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</si>
  <si>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</si>
  <si>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</si>
  <si>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</si>
  <si>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</si>
  <si>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</si>
  <si>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</si>
  <si>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</si>
  <si>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</si>
  <si>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</si>
  <si>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</si>
  <si>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</si>
  <si>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</si>
  <si>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</si>
  <si>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</si>
  <si>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</si>
  <si>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</si>
  <si>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</si>
  <si>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</si>
  <si>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</si>
  <si>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</si>
  <si>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</si>
  <si>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</si>
  <si>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</si>
  <si>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</si>
  <si>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</si>
  <si>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</si>
  <si>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</si>
  <si>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</si>
  <si>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</si>
  <si>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</si>
  <si>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</si>
  <si>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</si>
  <si>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</si>
  <si>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</si>
  <si>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</si>
  <si>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</si>
  <si>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</si>
  <si>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</si>
  <si>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</si>
  <si>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</si>
  <si>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</si>
  <si>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</si>
  <si>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</si>
  <si>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</si>
  <si>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</si>
  <si>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</si>
  <si>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</si>
  <si>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</si>
  <si>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</si>
  <si>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</si>
  <si>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</si>
  <si>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</si>
  <si>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</si>
  <si>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</si>
  <si>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</si>
  <si>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</si>
  <si>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</si>
  <si>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</si>
  <si>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</si>
  <si>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</si>
  <si>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</si>
  <si>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</si>
  <si>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</si>
  <si>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</si>
  <si>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</si>
  <si>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</si>
  <si>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</si>
  <si>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</si>
  <si>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</si>
  <si>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</si>
  <si>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</si>
  <si>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</si>
  <si>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</si>
  <si>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</si>
  <si>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</si>
  <si>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</si>
  <si>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</si>
  <si>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</si>
  <si>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</si>
  <si>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</si>
  <si>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</si>
  <si>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</si>
  <si>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</si>
  <si>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</si>
  <si>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</si>
  <si>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</si>
  <si>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</si>
  <si>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</si>
  <si>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</si>
  <si>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</si>
  <si>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</si>
  <si>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</si>
  <si>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</si>
  <si>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</si>
  <si>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</si>
  <si>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</si>
  <si>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</si>
  <si>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</si>
  <si>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</si>
  <si>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</si>
  <si>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</si>
  <si>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</si>
  <si>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</si>
  <si>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</si>
  <si>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</si>
  <si>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</si>
  <si>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</si>
  <si>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</si>
  <si>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</si>
  <si>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</si>
  <si>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</si>
  <si>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</si>
  <si>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</si>
  <si>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</si>
  <si>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</si>
  <si>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</si>
  <si>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</si>
  <si>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</si>
  <si>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</si>
  <si>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</si>
  <si>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</si>
  <si>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</si>
  <si>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</si>
  <si>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</si>
  <si>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</si>
  <si>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</si>
  <si>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</si>
  <si>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</si>
  <si>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</si>
  <si>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</si>
  <si>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</si>
  <si>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</si>
  <si>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</si>
  <si>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</si>
  <si>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</si>
  <si>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</si>
  <si>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</si>
  <si>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</si>
  <si>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</si>
  <si>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</si>
  <si>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</si>
  <si>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</si>
  <si>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</si>
  <si>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</si>
  <si>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</si>
  <si>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</si>
  <si>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</si>
  <si>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</si>
  <si>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</si>
  <si>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</si>
  <si>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</si>
  <si>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</si>
  <si>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</si>
  <si>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</si>
  <si>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</si>
  <si>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</si>
  <si>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</si>
  <si>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</si>
  <si>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</si>
  <si>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</si>
  <si>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</si>
  <si>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</si>
  <si>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</si>
  <si>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</si>
  <si>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</si>
  <si>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</si>
  <si>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</si>
  <si>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</si>
  <si>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</si>
  <si>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</si>
  <si>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</si>
  <si>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</si>
  <si>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</si>
  <si>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</si>
  <si>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</si>
  <si>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</si>
  <si>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</si>
  <si>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</si>
  <si>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</si>
  <si>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</si>
  <si>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</si>
  <si>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</si>
  <si>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</si>
  <si>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</si>
  <si>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</si>
  <si>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</si>
  <si>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</si>
  <si>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</si>
  <si>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</si>
  <si>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</si>
  <si>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</si>
  <si>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</si>
  <si>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</si>
  <si>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</si>
  <si>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</si>
  <si>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</si>
  <si>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</si>
  <si>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</si>
  <si>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</si>
  <si>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</si>
  <si>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</si>
  <si>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</si>
  <si>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</si>
  <si>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</si>
  <si>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</si>
  <si>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</si>
  <si>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</si>
  <si>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</si>
  <si>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</si>
  <si>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</si>
  <si>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</si>
  <si>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</si>
  <si>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</si>
  <si>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</si>
  <si>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</si>
  <si>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</si>
  <si>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</si>
  <si>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</si>
  <si>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</si>
  <si>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</si>
  <si>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</si>
  <si>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</si>
  <si>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</si>
  <si>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</si>
  <si>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</si>
  <si>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</si>
  <si>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</si>
  <si>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</si>
  <si>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</si>
  <si>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</si>
  <si>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</si>
  <si>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</si>
  <si>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</si>
  <si>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</si>
  <si>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</si>
  <si>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</si>
  <si>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</si>
  <si>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</si>
  <si>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</si>
  <si>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</si>
  <si>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</si>
  <si>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</si>
  <si>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</si>
  <si>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</si>
  <si>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</si>
  <si>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</si>
  <si>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</si>
  <si>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</si>
  <si>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</si>
  <si>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</si>
  <si>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</si>
  <si>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</si>
  <si>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</si>
  <si>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</si>
  <si>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</si>
  <si>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</si>
  <si>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</si>
  <si>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</si>
  <si>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</si>
  <si>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</si>
  <si>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</si>
  <si>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</si>
  <si>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</si>
  <si>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</si>
  <si>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</si>
  <si>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</si>
  <si>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</si>
  <si>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</si>
  <si>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</si>
  <si>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</si>
  <si>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</si>
  <si>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</si>
  <si>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</si>
  <si>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</si>
  <si>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</si>
  <si>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</si>
  <si>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</si>
  <si>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</si>
  <si>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</si>
  <si>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</si>
  <si>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</si>
  <si>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</si>
  <si>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</si>
  <si>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</si>
  <si>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</si>
  <si>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</si>
  <si>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</si>
  <si>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</si>
  <si>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</si>
  <si>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</si>
  <si>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</si>
  <si>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</si>
  <si>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</si>
  <si>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</si>
  <si>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</si>
  <si>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</si>
  <si>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</si>
  <si>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</si>
  <si>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</si>
  <si>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</si>
  <si>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</si>
  <si>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</si>
  <si>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</si>
  <si>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</si>
  <si>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</si>
  <si>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</si>
  <si>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</si>
  <si>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</si>
  <si>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</si>
  <si>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</si>
  <si>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</si>
  <si>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</si>
  <si>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</si>
  <si>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</si>
  <si>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</si>
  <si>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</si>
  <si>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</si>
  <si>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</si>
  <si>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</si>
  <si>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</si>
  <si>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</si>
  <si>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</si>
  <si>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</si>
  <si>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</si>
  <si>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</si>
  <si>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</si>
  <si>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</si>
  <si>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</si>
  <si>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</si>
  <si>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</si>
  <si>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</si>
  <si>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</si>
  <si>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</si>
  <si>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</si>
  <si>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</si>
  <si>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</si>
  <si>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</si>
  <si>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</si>
  <si>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</si>
  <si>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</si>
  <si>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</si>
  <si>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</si>
  <si>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</si>
  <si>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</si>
  <si>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</si>
  <si>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</si>
  <si>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</si>
  <si>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</si>
  <si>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</si>
  <si>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</si>
  <si>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</si>
  <si>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</si>
  <si>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</si>
  <si>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</si>
  <si>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</si>
  <si>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</si>
  <si>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</si>
  <si>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</si>
  <si>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</si>
  <si>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</si>
  <si>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</si>
  <si>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</si>
  <si>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</si>
  <si>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</si>
  <si>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</si>
  <si>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</si>
  <si>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</si>
  <si>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</si>
  <si>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</si>
  <si>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</si>
  <si>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</si>
  <si>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</si>
  <si>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</si>
  <si>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</si>
  <si>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</si>
  <si>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</si>
  <si>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</si>
  <si>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</si>
  <si>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</si>
  <si>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</si>
  <si>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</si>
  <si>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</si>
  <si>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</si>
  <si>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</si>
  <si>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</si>
  <si>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</si>
  <si>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</si>
  <si>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</si>
  <si>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</si>
  <si>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</si>
  <si>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</si>
  <si>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</si>
  <si>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</si>
  <si>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</si>
  <si>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</si>
  <si>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</si>
  <si>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</si>
  <si>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</si>
  <si>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</si>
  <si>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</si>
  <si>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</si>
  <si>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</si>
  <si>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</si>
  <si>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</si>
  <si>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</si>
  <si>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</si>
  <si>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</si>
  <si>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</si>
  <si>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</si>
  <si>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</si>
  <si>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</si>
  <si>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</si>
  <si>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</si>
  <si>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</si>
  <si>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</si>
  <si>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</si>
  <si>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</si>
  <si>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</si>
  <si>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</si>
  <si>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</si>
  <si>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</si>
  <si>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</si>
  <si>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</si>
  <si>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</si>
  <si>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</si>
  <si>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</si>
  <si>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</si>
  <si>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</si>
  <si>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</si>
  <si>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</si>
  <si>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</si>
  <si>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</si>
  <si>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</si>
  <si>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</si>
  <si>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</si>
  <si>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</si>
  <si>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</si>
  <si>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</si>
  <si>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</si>
  <si>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</si>
  <si>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</si>
  <si>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</si>
  <si>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</si>
  <si>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</si>
  <si>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</si>
  <si>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</si>
  <si>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</si>
  <si>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</si>
  <si>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</si>
  <si>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</si>
  <si>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</si>
  <si>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</si>
  <si>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</si>
  <si>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</si>
  <si>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</si>
  <si>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</si>
  <si>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</si>
  <si>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</si>
  <si>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</si>
  <si>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</si>
  <si>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</si>
  <si>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</si>
  <si>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</si>
  <si>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</si>
  <si>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</si>
  <si>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</si>
  <si>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</si>
  <si>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</si>
  <si>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</si>
  <si>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</si>
  <si>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</si>
  <si>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</si>
  <si>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</si>
  <si>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</si>
  <si>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</si>
  <si>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</si>
  <si>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</si>
  <si>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</si>
  <si>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</si>
  <si>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</si>
  <si>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</si>
  <si>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</si>
  <si>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</si>
  <si>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</si>
  <si>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</si>
  <si>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</si>
  <si>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</si>
  <si>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</si>
  <si>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</si>
  <si>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</si>
  <si>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</si>
  <si>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</si>
  <si>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</si>
  <si>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</si>
  <si>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</si>
  <si>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</si>
  <si>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</si>
  <si>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</si>
  <si>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</si>
  <si>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</si>
  <si>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</si>
  <si>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</si>
  <si>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</si>
  <si>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</si>
  <si>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</si>
  <si>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</si>
  <si>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</si>
  <si>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</si>
  <si>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</si>
  <si>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</si>
  <si>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</si>
  <si>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</si>
  <si>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</si>
  <si>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</si>
  <si>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</si>
  <si>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</si>
  <si>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</si>
  <si>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</si>
  <si>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</si>
  <si>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</si>
  <si>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</si>
  <si>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</si>
  <si>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</si>
  <si>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</si>
  <si>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</si>
  <si>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</si>
  <si>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</si>
  <si>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</si>
  <si>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</si>
  <si>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</si>
  <si>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</si>
  <si>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</si>
  <si>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</si>
  <si>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</si>
  <si>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</si>
  <si>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</si>
  <si>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</si>
  <si>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</si>
  <si>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</si>
  <si>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</si>
  <si>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</si>
  <si>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</si>
  <si>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</si>
  <si>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</si>
  <si>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</si>
  <si>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</si>
  <si>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</si>
  <si>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</si>
  <si>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</si>
  <si>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</si>
  <si>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</si>
  <si>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</si>
  <si>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</si>
  <si>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</si>
  <si>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</si>
  <si>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</si>
  <si>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</si>
  <si>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</si>
  <si>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</si>
  <si>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</si>
  <si>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</si>
  <si>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</si>
  <si>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</si>
  <si>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</si>
  <si>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</si>
  <si>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</si>
  <si>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</si>
  <si>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</si>
  <si>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</si>
  <si>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</si>
  <si>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</si>
  <si>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</si>
  <si>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</si>
  <si>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</si>
  <si>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</si>
  <si>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</si>
  <si>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</si>
  <si>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</si>
  <si>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</si>
  <si>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</si>
  <si>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</si>
  <si>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</si>
  <si>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</si>
  <si>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</si>
  <si>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</si>
  <si>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</si>
  <si>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</si>
  <si>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</si>
  <si>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</si>
  <si>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</si>
  <si>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</si>
  <si>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</si>
  <si>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</si>
  <si>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</si>
  <si>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</si>
  <si>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</si>
  <si>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</si>
  <si>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</si>
  <si>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</si>
  <si>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</si>
  <si>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</si>
  <si>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</si>
  <si>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</si>
  <si>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</si>
  <si>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</si>
  <si>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</si>
  <si>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</si>
  <si>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</si>
  <si>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</si>
  <si>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</si>
  <si>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</si>
  <si>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</si>
  <si>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</si>
  <si>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</si>
  <si>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</si>
  <si>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</si>
  <si>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</si>
  <si>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</si>
  <si>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</si>
  <si>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</si>
  <si>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</si>
  <si>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</si>
  <si>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</si>
  <si>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</si>
  <si>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</si>
  <si>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</si>
  <si>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</si>
  <si>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</si>
  <si>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</si>
  <si>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</si>
  <si>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</si>
  <si>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</si>
  <si>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</si>
  <si>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</si>
  <si>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</si>
  <si>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</si>
  <si>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</si>
  <si>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</si>
  <si>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</si>
  <si>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</si>
  <si>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</si>
  <si>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</si>
  <si>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</si>
  <si>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</si>
  <si>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</si>
  <si>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</si>
  <si>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</si>
  <si>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</si>
  <si>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</si>
  <si>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</si>
  <si>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</si>
  <si>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</si>
  <si>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</si>
  <si>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</si>
  <si>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</si>
  <si>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</si>
  <si>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</si>
  <si>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</si>
  <si>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</si>
  <si>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</si>
  <si>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</si>
  <si>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</si>
  <si>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</si>
  <si>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</si>
  <si>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</si>
  <si>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</si>
  <si>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</si>
  <si>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</si>
  <si>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</si>
  <si>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</si>
  <si>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</si>
  <si>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</si>
  <si>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</si>
  <si>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</si>
  <si>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</si>
  <si>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</si>
  <si>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</si>
  <si>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</si>
  <si>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</si>
  <si>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</si>
  <si>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</si>
  <si>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</si>
  <si>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</si>
  <si>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</si>
  <si>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</si>
  <si>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</si>
  <si>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</si>
  <si>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</si>
  <si>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</si>
  <si>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</si>
  <si>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</si>
  <si>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</si>
  <si>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</si>
  <si>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</si>
  <si>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</si>
  <si>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</si>
  <si>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</si>
  <si>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</si>
  <si>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</si>
  <si>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</si>
  <si>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</si>
  <si>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</si>
  <si>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</si>
  <si>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</si>
  <si>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</si>
  <si>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</si>
  <si>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</si>
  <si>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</si>
  <si>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</si>
  <si>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</si>
  <si>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</si>
  <si>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</si>
  <si>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</si>
  <si>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</si>
  <si>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</si>
  <si>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</si>
  <si>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</si>
  <si>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</si>
  <si>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</si>
  <si>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</si>
  <si>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</si>
  <si>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</si>
  <si>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</si>
  <si>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</si>
  <si>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</si>
  <si>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</si>
  <si>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</si>
  <si>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</si>
  <si>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</si>
  <si>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</si>
  <si>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</si>
  <si>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</si>
  <si>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</si>
  <si>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</si>
  <si>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</si>
  <si>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</si>
  <si>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</si>
  <si>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</si>
  <si>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</si>
  <si>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</si>
  <si>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</si>
  <si>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</si>
  <si>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</si>
  <si>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</si>
  <si>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</si>
  <si>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</si>
  <si>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</si>
  <si>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</si>
  <si>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</si>
  <si>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</si>
  <si>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</si>
  <si>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</si>
  <si>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</si>
  <si>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</si>
  <si>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</si>
  <si>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</si>
  <si>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</si>
  <si>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</si>
  <si>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</si>
  <si>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</si>
  <si>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</si>
  <si>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</si>
  <si>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</si>
  <si>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</si>
  <si>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</si>
  <si>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</si>
  <si>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</si>
  <si>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</si>
  <si>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</si>
  <si>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</si>
  <si>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</si>
  <si>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</si>
  <si>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</si>
  <si>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</si>
  <si>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</si>
  <si>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</si>
  <si>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</si>
  <si>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</si>
  <si>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</si>
  <si>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</si>
  <si>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</si>
  <si>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</si>
  <si>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</si>
  <si>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</si>
  <si>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</si>
  <si>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</si>
  <si>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</si>
  <si>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</si>
  <si>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</si>
  <si>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</si>
  <si>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</si>
  <si>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</si>
  <si>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</si>
  <si>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</si>
  <si>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</si>
  <si>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</si>
  <si>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</si>
  <si>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</si>
  <si>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</si>
  <si>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</si>
  <si>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</si>
  <si>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</si>
  <si>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</si>
  <si>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</si>
  <si>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</si>
  <si>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</si>
  <si>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</si>
  <si>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</si>
  <si>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</si>
  <si>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</si>
  <si>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</si>
  <si>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</si>
  <si>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</si>
  <si>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</si>
  <si>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</si>
  <si>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</si>
  <si>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</si>
  <si>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</si>
  <si>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</si>
  <si>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</si>
  <si>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</si>
  <si>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</si>
  <si>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</si>
  <si>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</si>
  <si>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</si>
  <si>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</si>
  <si>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</si>
  <si>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</si>
  <si>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</si>
  <si>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</si>
  <si>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</si>
  <si>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</si>
  <si>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</si>
  <si>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</si>
  <si>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</si>
  <si>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</si>
  <si>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</si>
  <si>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</si>
  <si>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</si>
  <si>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</si>
  <si>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</si>
  <si>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</si>
  <si>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</si>
  <si>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</si>
  <si>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</si>
  <si>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</si>
  <si>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</si>
  <si>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</si>
  <si>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</si>
  <si>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</si>
  <si>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</si>
  <si>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</si>
  <si>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</si>
  <si>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</si>
  <si>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</si>
  <si>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</si>
  <si>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</si>
  <si>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</si>
  <si>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</si>
  <si>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</si>
  <si>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</si>
  <si>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</si>
  <si>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</si>
  <si>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</si>
  <si>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</si>
  <si>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</si>
  <si>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</si>
  <si>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</si>
  <si>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</si>
  <si>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</si>
  <si>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</si>
  <si>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</si>
  <si>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</si>
  <si>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</si>
  <si>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</si>
  <si>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</si>
  <si>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</si>
  <si>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</si>
  <si>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</si>
  <si>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</si>
  <si>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</si>
  <si>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</si>
  <si>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</si>
  <si>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</si>
  <si>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</si>
  <si>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</si>
  <si>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</si>
  <si>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</si>
  <si>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</si>
  <si>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</si>
  <si>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</si>
  <si>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</si>
  <si>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</si>
  <si>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</si>
  <si>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</si>
  <si>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</si>
  <si>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</si>
  <si>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</si>
  <si>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</si>
  <si>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</si>
  <si>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</si>
  <si>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</si>
  <si>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</si>
  <si>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</si>
  <si>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</si>
  <si>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</si>
  <si>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</si>
  <si>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</si>
  <si>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</si>
  <si>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</si>
  <si>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</si>
  <si>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</si>
  <si>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</si>
  <si>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</si>
  <si>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</si>
  <si>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</si>
  <si>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</si>
  <si>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</si>
  <si>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</si>
  <si>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</si>
  <si>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</si>
  <si>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</si>
  <si>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</si>
  <si>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</si>
  <si>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</si>
  <si>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</si>
  <si>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</si>
  <si>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</si>
  <si>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</si>
  <si>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</si>
  <si>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</si>
  <si>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</si>
  <si>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</si>
  <si>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</si>
  <si>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</si>
  <si>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</si>
  <si>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</si>
  <si>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</si>
  <si>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</si>
  <si>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</si>
  <si>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</si>
  <si>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</si>
  <si>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</si>
  <si>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</si>
  <si>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</si>
  <si>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</si>
  <si>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</si>
  <si>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</si>
  <si>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</si>
  <si>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</si>
  <si>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</si>
  <si>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</si>
  <si>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</si>
  <si>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</si>
  <si>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</si>
  <si>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</si>
  <si>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</si>
  <si>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</si>
  <si>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</si>
  <si>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</si>
  <si>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</si>
  <si>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</si>
  <si>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</si>
  <si>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</si>
  <si>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</si>
  <si>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</si>
  <si>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</si>
  <si>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</si>
  <si>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</si>
  <si>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</si>
  <si>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</si>
  <si>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</si>
  <si>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</si>
  <si>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</si>
  <si>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</si>
  <si>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</si>
  <si>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</si>
  <si>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</si>
  <si>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</si>
  <si>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</si>
  <si>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</si>
  <si>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</si>
  <si>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</si>
  <si>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</si>
  <si>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</si>
  <si>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</si>
  <si>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</si>
  <si>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</si>
  <si>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</si>
  <si>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</si>
  <si>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</si>
  <si>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</si>
  <si>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</si>
  <si>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</si>
  <si>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</si>
  <si>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</si>
  <si>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</si>
  <si>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</si>
  <si>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</si>
  <si>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</si>
  <si>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</si>
  <si>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</si>
  <si>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</si>
  <si>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</si>
  <si>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</si>
  <si>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</si>
  <si>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</si>
  <si>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</si>
  <si>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</si>
  <si>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</si>
  <si>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</si>
  <si>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</si>
  <si>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</si>
  <si>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</si>
  <si>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</si>
  <si>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</si>
  <si>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</si>
  <si>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</si>
  <si>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</si>
  <si>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</si>
  <si>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</si>
  <si>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</si>
  <si>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</si>
  <si>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</si>
  <si>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</si>
  <si>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</si>
  <si>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</si>
  <si>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</si>
  <si>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</si>
  <si>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</si>
  <si>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</si>
  <si>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</si>
  <si>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</si>
  <si>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</si>
  <si>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</si>
  <si>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</si>
  <si>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</si>
  <si>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</si>
  <si>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</si>
  <si>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</si>
  <si>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</si>
  <si>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</si>
  <si>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</si>
  <si>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</si>
  <si>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</si>
  <si>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</si>
  <si>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</si>
  <si>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</si>
  <si>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</si>
  <si>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</si>
  <si>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</si>
  <si>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</si>
  <si>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</si>
  <si>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</si>
  <si>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</si>
  <si>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</si>
  <si>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</si>
  <si>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</si>
  <si>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</si>
  <si>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</si>
  <si>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</si>
  <si>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</si>
  <si>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</si>
  <si>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</si>
  <si>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</si>
  <si>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</si>
  <si>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</si>
  <si>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</si>
  <si>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</si>
  <si>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</si>
  <si>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</si>
  <si>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</si>
  <si>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</si>
  <si>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</si>
  <si>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</si>
  <si>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</si>
  <si>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</si>
  <si>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</si>
  <si>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</si>
  <si>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</si>
  <si>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</si>
  <si>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</si>
  <si>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</si>
  <si>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</si>
  <si>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</si>
  <si>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</si>
  <si>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</si>
  <si>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</si>
  <si>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</si>
  <si>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</si>
  <si>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</si>
  <si>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</si>
  <si>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</si>
  <si>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</si>
  <si>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</si>
  <si>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</si>
  <si>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</si>
  <si>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</si>
  <si>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</si>
  <si>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</si>
  <si>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</si>
  <si>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</si>
  <si>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</si>
  <si>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</si>
  <si>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</si>
  <si>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</si>
  <si>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</si>
  <si>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</si>
  <si>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</si>
  <si>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</si>
  <si>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</si>
  <si>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</si>
  <si>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</si>
  <si>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</si>
  <si>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</si>
  <si>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</si>
  <si>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</si>
  <si>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</si>
  <si>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</si>
  <si>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</si>
  <si>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</si>
  <si>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</si>
  <si>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</si>
  <si>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</si>
  <si>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</si>
  <si>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</si>
  <si>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</si>
  <si>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</si>
  <si>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</si>
  <si>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</si>
  <si>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</si>
  <si>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</si>
  <si>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</si>
  <si>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</si>
  <si>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</si>
  <si>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</si>
  <si>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</si>
  <si>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</si>
  <si>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</si>
  <si>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</si>
  <si>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</si>
  <si>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</si>
  <si>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</si>
  <si>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</si>
  <si>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</si>
  <si>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</si>
  <si>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</si>
  <si>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</si>
  <si>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</si>
  <si>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</si>
  <si>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</si>
  <si>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</si>
  <si>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</si>
  <si>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</si>
  <si>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</si>
  <si>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</si>
  <si>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</si>
  <si>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</si>
  <si>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</si>
  <si>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</si>
  <si>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</si>
  <si>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</si>
  <si>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</si>
  <si>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</si>
  <si>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</si>
  <si>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</si>
  <si>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</si>
  <si>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</si>
  <si>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</si>
  <si>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</si>
  <si>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</si>
  <si>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</si>
  <si>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</si>
  <si>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</si>
  <si>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</si>
  <si>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</si>
  <si>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</si>
  <si>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</si>
  <si>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</si>
  <si>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</si>
  <si>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</si>
  <si>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</si>
  <si>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</si>
  <si>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</si>
  <si>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</si>
  <si>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</si>
  <si>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</si>
  <si>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</si>
  <si>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</si>
  <si>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</si>
  <si>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</si>
  <si>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</si>
  <si>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</si>
  <si>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</si>
  <si>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</si>
  <si>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</si>
  <si>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</si>
  <si>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</si>
  <si>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</si>
  <si>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</si>
  <si>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</si>
  <si>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</si>
  <si>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</si>
  <si>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</si>
  <si>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</si>
  <si>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</si>
  <si>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</si>
  <si>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</si>
  <si>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</si>
  <si>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</si>
  <si>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</si>
  <si>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</si>
  <si>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</si>
  <si>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</si>
  <si>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</si>
  <si>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</si>
  <si>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</si>
  <si>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</si>
  <si>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</si>
  <si>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</si>
  <si>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</si>
  <si>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</si>
  <si>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</si>
  <si>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</si>
  <si>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</si>
  <si>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</si>
  <si>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</si>
  <si>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</si>
  <si>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</si>
  <si>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</si>
  <si>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</si>
  <si>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</si>
  <si>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</si>
  <si>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</si>
  <si>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</si>
  <si>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</si>
  <si>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</si>
  <si>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</si>
  <si>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</si>
  <si>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</si>
  <si>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</si>
  <si>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</si>
  <si>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</si>
  <si>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</si>
  <si>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</si>
  <si>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</si>
  <si>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</si>
  <si>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</si>
  <si>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</si>
  <si>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</si>
  <si>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</si>
  <si>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</si>
  <si>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</si>
  <si>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</si>
  <si>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</si>
  <si>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</si>
  <si>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</si>
  <si>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</si>
  <si>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</si>
  <si>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</si>
  <si>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</si>
  <si>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</si>
  <si>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</si>
  <si>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</si>
  <si>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</si>
  <si>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</si>
  <si>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</si>
  <si>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</si>
  <si>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</si>
  <si>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</si>
  <si>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</si>
  <si>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</si>
  <si>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</si>
  <si>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</si>
  <si>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</si>
  <si>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</si>
  <si>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</si>
  <si>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</si>
  <si>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</si>
  <si>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</si>
  <si>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</si>
  <si>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</si>
  <si>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</si>
  <si>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</si>
  <si>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</si>
  <si>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</si>
  <si>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</si>
  <si>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</si>
  <si>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</si>
  <si>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</si>
  <si>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</si>
  <si>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</si>
  <si>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</si>
  <si>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</si>
  <si>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</si>
  <si>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</si>
  <si>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</si>
  <si>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</si>
  <si>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</si>
  <si>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</si>
  <si>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</si>
  <si>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</si>
  <si>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</si>
  <si>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</si>
  <si>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</si>
  <si>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</si>
  <si>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</si>
  <si>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</si>
  <si>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</si>
  <si>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</si>
  <si>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</si>
  <si>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</si>
  <si>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</si>
  <si>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</si>
  <si>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</si>
  <si>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</si>
  <si>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</si>
  <si>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</si>
  <si>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</si>
  <si>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</si>
  <si>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</si>
  <si>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</si>
  <si>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</si>
  <si>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</si>
  <si>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</si>
  <si>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</si>
  <si>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</si>
  <si>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</si>
  <si>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</si>
  <si>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</si>
  <si>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</si>
  <si>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</si>
  <si>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</si>
  <si>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</si>
  <si>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</si>
  <si>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</si>
  <si>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</si>
  <si>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</si>
  <si>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</si>
  <si>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</si>
  <si>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</si>
  <si>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</si>
  <si>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</si>
  <si>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</si>
  <si>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</si>
  <si>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</si>
  <si>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</si>
  <si>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</si>
  <si>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</si>
  <si>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</si>
  <si>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</si>
  <si>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</si>
  <si>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</si>
  <si>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</si>
  <si>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</si>
  <si>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</si>
  <si>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</si>
  <si>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</si>
  <si>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</si>
  <si>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</si>
  <si>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</si>
  <si>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</si>
  <si>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</si>
  <si>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</si>
  <si>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</si>
  <si>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</si>
  <si>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</si>
  <si>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</si>
  <si>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</si>
  <si>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</si>
  <si>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</si>
  <si>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</si>
  <si>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</si>
  <si>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</si>
  <si>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</si>
  <si>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</si>
  <si>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</si>
  <si>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</si>
  <si>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</si>
  <si>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</si>
  <si>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</si>
  <si>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</si>
  <si>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</si>
  <si>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</si>
  <si>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</si>
  <si>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</si>
  <si>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</si>
  <si>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</si>
  <si>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</si>
  <si>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</si>
  <si>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</si>
  <si>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</si>
  <si>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</si>
  <si>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</si>
  <si>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</si>
  <si>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</si>
  <si>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</si>
  <si>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</si>
  <si>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</si>
  <si>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</si>
  <si>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</si>
  <si>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</si>
  <si>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</si>
  <si>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</si>
  <si>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</si>
  <si>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</si>
  <si>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</si>
  <si>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</si>
  <si>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</si>
  <si>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</si>
  <si>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</si>
  <si>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</si>
  <si>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</si>
  <si>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</si>
  <si>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</si>
  <si>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</si>
  <si>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</si>
  <si>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</si>
  <si>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</si>
  <si>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</si>
  <si>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</si>
  <si>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</si>
  <si>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</si>
  <si>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</si>
  <si>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</si>
  <si>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</si>
  <si>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</si>
  <si>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</si>
  <si>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</si>
  <si>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</si>
  <si>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</si>
  <si>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</si>
  <si>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</si>
  <si>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</si>
  <si>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</si>
  <si>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</si>
  <si>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</si>
  <si>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</si>
  <si>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</si>
  <si>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</si>
  <si>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</si>
  <si>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</si>
  <si>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</si>
  <si>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</si>
  <si>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</si>
  <si>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</si>
  <si>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</si>
  <si>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</si>
  <si>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</si>
  <si>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</si>
  <si>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</si>
  <si>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</si>
  <si>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</si>
  <si>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</si>
  <si>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</si>
  <si>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</si>
  <si>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</si>
  <si>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</si>
  <si>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</si>
  <si>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</si>
  <si>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</si>
  <si>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</si>
  <si>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</si>
  <si>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</si>
  <si>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</si>
  <si>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</si>
  <si>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</si>
  <si>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</si>
  <si>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</si>
  <si>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</si>
  <si>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</si>
  <si>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</si>
  <si>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</si>
  <si>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</si>
  <si>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</si>
  <si>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</si>
  <si>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</si>
  <si>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</si>
  <si>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</si>
  <si>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</si>
  <si>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</si>
  <si>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</si>
  <si>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</si>
  <si>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</si>
  <si>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</si>
  <si>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</si>
  <si>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</si>
  <si>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</si>
  <si>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</si>
  <si>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</si>
  <si>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</si>
  <si>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</si>
  <si>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</si>
  <si>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</si>
  <si>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</si>
  <si>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</si>
  <si>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</si>
  <si>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</si>
  <si>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</si>
  <si>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</si>
  <si>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</si>
  <si>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</si>
  <si>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</si>
  <si>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</si>
  <si>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</si>
  <si>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</si>
  <si>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</si>
  <si>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</si>
  <si>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</si>
  <si>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</si>
  <si>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</si>
  <si>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</si>
  <si>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</si>
  <si>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</si>
  <si>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</si>
  <si>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</si>
  <si>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</si>
  <si>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</si>
  <si>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</si>
  <si>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</si>
  <si>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</si>
  <si>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</si>
  <si>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</si>
  <si>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</si>
  <si>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</si>
  <si>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</si>
  <si>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</si>
  <si>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</si>
  <si>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</si>
  <si>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</si>
  <si>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</si>
  <si>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</si>
  <si>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</si>
  <si>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</si>
  <si>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</si>
  <si>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</si>
  <si>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</si>
  <si>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</si>
  <si>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</si>
  <si>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</si>
  <si>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</si>
  <si>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</si>
  <si>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</si>
  <si>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</si>
  <si>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</si>
  <si>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</si>
  <si>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</si>
  <si>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</si>
  <si>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</si>
  <si>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</si>
  <si>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</si>
  <si>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</si>
  <si>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</si>
  <si>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</si>
  <si>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</si>
  <si>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</si>
  <si>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</si>
  <si>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</si>
  <si>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</si>
  <si>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</si>
  <si>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</si>
  <si>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</si>
  <si>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</si>
  <si>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335794640</t>
  </si>
  <si>
    <t>335795812</t>
  </si>
  <si>
    <t>TARJETA TRABADA</t>
  </si>
  <si>
    <t>GAVETA DE RECHAZO LLENA</t>
  </si>
  <si>
    <t xml:space="preserve">Gil Carrera, Santiago </t>
  </si>
  <si>
    <t>ERROR DE PRINTER</t>
  </si>
  <si>
    <t>335796232</t>
  </si>
  <si>
    <t>335796740 </t>
  </si>
  <si>
    <t>335796795 </t>
  </si>
  <si>
    <t>335796884</t>
  </si>
  <si>
    <t>335796880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</si>
  <si>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</si>
  <si>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</si>
  <si>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</si>
  <si>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</si>
  <si>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</si>
  <si>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</si>
  <si>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</si>
  <si>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</si>
  <si>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</si>
  <si>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335796740</t>
  </si>
  <si>
    <t>335796384</t>
  </si>
  <si>
    <t>335797027</t>
  </si>
  <si>
    <t>335797015</t>
  </si>
  <si>
    <t>335797003</t>
  </si>
  <si>
    <t>335796996</t>
  </si>
  <si>
    <t>335796994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</si>
  <si>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</si>
  <si>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</si>
  <si>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</si>
  <si>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</si>
  <si>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</si>
  <si>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</si>
  <si>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</si>
  <si>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</si>
  <si>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335797163</t>
  </si>
  <si>
    <t>335797160</t>
  </si>
  <si>
    <t>335797158</t>
  </si>
  <si>
    <t>335797110</t>
  </si>
  <si>
    <t>335797068</t>
  </si>
  <si>
    <t>335797054</t>
  </si>
  <si>
    <t>335797236</t>
  </si>
  <si>
    <t>335797235</t>
  </si>
  <si>
    <t>335797234</t>
  </si>
  <si>
    <t>335797233</t>
  </si>
  <si>
    <t>335797228</t>
  </si>
  <si>
    <t>335797227</t>
  </si>
  <si>
    <t>335797226</t>
  </si>
  <si>
    <t>335797225</t>
  </si>
  <si>
    <t>335797224</t>
  </si>
  <si>
    <t>335797221</t>
  </si>
  <si>
    <t>335797220</t>
  </si>
  <si>
    <t>335797218</t>
  </si>
  <si>
    <t>335797216</t>
  </si>
  <si>
    <t>335797215</t>
  </si>
  <si>
    <t>19 Febrero de 2021</t>
  </si>
  <si>
    <t>335797068 </t>
  </si>
  <si>
    <t>335797248</t>
  </si>
  <si>
    <t>335797247</t>
  </si>
  <si>
    <t>335797246</t>
  </si>
  <si>
    <t>335797245</t>
  </si>
  <si>
    <t>335797243</t>
  </si>
  <si>
    <t>335797242</t>
  </si>
  <si>
    <t>335797241</t>
  </si>
  <si>
    <t>335797240</t>
  </si>
  <si>
    <t>335797239</t>
  </si>
  <si>
    <t>335797297</t>
  </si>
  <si>
    <t>335797296</t>
  </si>
  <si>
    <t>335797295</t>
  </si>
  <si>
    <t>335797286</t>
  </si>
  <si>
    <t>335797266</t>
  </si>
  <si>
    <t>335797265</t>
  </si>
  <si>
    <t>335797258</t>
  </si>
  <si>
    <t>335797253</t>
  </si>
  <si>
    <t>335797367</t>
  </si>
  <si>
    <t>335797358</t>
  </si>
  <si>
    <t>335797354</t>
  </si>
  <si>
    <t>335797340</t>
  </si>
  <si>
    <t>335797334</t>
  </si>
  <si>
    <t>335797586</t>
  </si>
  <si>
    <t>335797578</t>
  </si>
  <si>
    <t>335797570</t>
  </si>
  <si>
    <t>335797538</t>
  </si>
  <si>
    <t>335797508</t>
  </si>
  <si>
    <t>335797502</t>
  </si>
  <si>
    <t>335797497</t>
  </si>
  <si>
    <t>335797490</t>
  </si>
  <si>
    <t>335797442</t>
  </si>
  <si>
    <t>335797437</t>
  </si>
  <si>
    <t>335797428</t>
  </si>
  <si>
    <t>335797415</t>
  </si>
  <si>
    <t>SIN EFECTIVO.</t>
  </si>
  <si>
    <t>En Servicio</t>
  </si>
  <si>
    <t>335797673</t>
  </si>
  <si>
    <t>335797670</t>
  </si>
  <si>
    <t>335797669</t>
  </si>
  <si>
    <t>335797652</t>
  </si>
  <si>
    <t>335797646</t>
  </si>
  <si>
    <t>335797452</t>
  </si>
  <si>
    <t>Closed</t>
  </si>
  <si>
    <t xml:space="preserve">Martinez Perez, Jeffrey </t>
  </si>
  <si>
    <t>INHIBIDO - REINICIO</t>
  </si>
  <si>
    <t>335797699</t>
  </si>
  <si>
    <t>335797678</t>
  </si>
  <si>
    <t>335798039</t>
  </si>
  <si>
    <t>335798034</t>
  </si>
  <si>
    <t>335798028</t>
  </si>
  <si>
    <t>335797926</t>
  </si>
  <si>
    <t>335797925</t>
  </si>
  <si>
    <t>335797917</t>
  </si>
  <si>
    <t>335797916</t>
  </si>
  <si>
    <t>335797900</t>
  </si>
  <si>
    <t>335797896</t>
  </si>
  <si>
    <t>335797886</t>
  </si>
  <si>
    <t>335797856</t>
  </si>
  <si>
    <t>335797780</t>
  </si>
  <si>
    <t>Toribio Batista, Junior De Jesus</t>
  </si>
  <si>
    <t>Hold</t>
  </si>
  <si>
    <t>Acevedo Dominguez, Victor Leonardo</t>
  </si>
  <si>
    <t>335798019</t>
  </si>
  <si>
    <t>335798014</t>
  </si>
  <si>
    <t>335798012</t>
  </si>
  <si>
    <t>335798010</t>
  </si>
  <si>
    <t>335798008</t>
  </si>
  <si>
    <t>335798002</t>
  </si>
  <si>
    <t>335797938</t>
  </si>
  <si>
    <t>335797937</t>
  </si>
  <si>
    <t>335797935</t>
  </si>
  <si>
    <t>335797864</t>
  </si>
  <si>
    <t>335797762</t>
  </si>
  <si>
    <t>Doñe Ramirez, Luis Manuel</t>
  </si>
  <si>
    <t>ENVIO DE CARGA</t>
  </si>
  <si>
    <t xml:space="preserve">ENVIO DE CARGA </t>
  </si>
  <si>
    <t>LECTOR - REINICIO</t>
  </si>
  <si>
    <t>REINICIO EXITOSO</t>
  </si>
  <si>
    <t>CARGA EXITOSO</t>
  </si>
  <si>
    <t>REINICIO FALLIDA</t>
  </si>
  <si>
    <t>Gavetas Vacias + Gavetas Fallando</t>
  </si>
  <si>
    <t>335798137</t>
  </si>
  <si>
    <t>335798133</t>
  </si>
  <si>
    <t>335798079</t>
  </si>
  <si>
    <t>335798057</t>
  </si>
  <si>
    <t>335798370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</si>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</sst>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58"/>
  <sheetViews>
    <sheetView tabSelected="1" topLeftCell="J1" zoomScale="85" zoomScaleNormal="85" workbookViewId="0">
      <pane ySplit="4" topLeftCell="A88" activePane="bottomLeft" state="frozen"/>
      <selection pane="bottomLeft" activeCell="P96" sqref="P96:P102"/>
    </sheetView>
  </sheetViews>
  <sheetFormatPr baseColWidth="10" defaultColWidth="25.6640625" defaultRowHeight="14.4" x14ac:dyDescent="0.3"/>
  <cols>
    <col min="1" max="1" width="25.33203125" style="111" bestFit="1" customWidth="1"/>
    <col min="2" max="2" width="19.109375" style="104" bestFit="1" customWidth="1"/>
    <col min="3" max="3" width="16.44140625" style="47" bestFit="1" customWidth="1"/>
    <col min="4" max="4" width="27.44140625" style="111" bestFit="1" customWidth="1"/>
    <col min="5" max="5" width="11.44140625" style="103" bestFit="1" customWidth="1"/>
    <col min="6" max="6" width="11.109375" style="48" bestFit="1" customWidth="1"/>
    <col min="7" max="7" width="54.21875" style="48" bestFit="1" customWidth="1"/>
    <col min="8" max="11" width="6.44140625" style="48" bestFit="1" customWidth="1"/>
    <col min="12" max="12" width="48.109375" style="48" bestFit="1" customWidth="1"/>
    <col min="13" max="13" width="18.6640625" style="111" bestFit="1" customWidth="1"/>
    <col min="14" max="14" width="16.5546875" style="111" bestFit="1" customWidth="1"/>
    <col min="15" max="15" width="39.88671875" style="111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7.399999999999999" x14ac:dyDescent="0.3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" thickBot="1" x14ac:dyDescent="0.35">
      <c r="A3" s="138" t="s">
        <v>2554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ht="17.399999999999999" x14ac:dyDescent="0.3">
      <c r="A5" s="107" t="str">
        <f>VLOOKUP(E5,'LISTADO ATM'!$A$2:$C$898,3,0)</f>
        <v>NORTE</v>
      </c>
      <c r="B5" s="101" t="s">
        <v>2523</v>
      </c>
      <c r="C5" s="95">
        <v>44245.660601851851</v>
      </c>
      <c r="D5" s="107" t="s">
        <v>2190</v>
      </c>
      <c r="E5" s="93">
        <v>528</v>
      </c>
      <c r="F5" s="84" t="str">
        <f>VLOOKUP(E5,VIP!$A$2:$O11444,2,0)</f>
        <v>DRBR284</v>
      </c>
      <c r="G5" s="92" t="str">
        <f>VLOOKUP(E5,'LISTADO ATM'!$A$2:$B$897,2,0)</f>
        <v xml:space="preserve">ATM Ferretería Ochoa (Santiago) </v>
      </c>
      <c r="H5" s="92" t="str">
        <f>VLOOKUP(E5,VIP!$A$2:$O16365,7,FALSE)</f>
        <v>Si</v>
      </c>
      <c r="I5" s="92" t="str">
        <f>VLOOKUP(E5,VIP!$A$2:$O8330,8,FALSE)</f>
        <v>Si</v>
      </c>
      <c r="J5" s="92" t="str">
        <f>VLOOKUP(E5,VIP!$A$2:$O8280,8,FALSE)</f>
        <v>Si</v>
      </c>
      <c r="K5" s="92" t="str">
        <f>VLOOKUP(E5,VIP!$A$2:$O11854,6,0)</f>
        <v>NO</v>
      </c>
      <c r="L5" s="97" t="s">
        <v>2228</v>
      </c>
      <c r="M5" s="110" t="s">
        <v>2591</v>
      </c>
      <c r="N5" s="121" t="s">
        <v>2477</v>
      </c>
      <c r="O5" s="120" t="s">
        <v>2503</v>
      </c>
      <c r="P5" s="110"/>
      <c r="Q5" s="135">
        <v>44246.0000462963</v>
      </c>
    </row>
    <row r="6" spans="1:17" ht="17.399999999999999" x14ac:dyDescent="0.3">
      <c r="A6" s="107" t="str">
        <f>VLOOKUP(E6,'LISTADO ATM'!$A$2:$C$898,3,0)</f>
        <v>DISTRITO NACIONAL</v>
      </c>
      <c r="B6" s="101" t="s">
        <v>2566</v>
      </c>
      <c r="C6" s="95">
        <v>44246.336226851854</v>
      </c>
      <c r="D6" s="107" t="s">
        <v>2189</v>
      </c>
      <c r="E6" s="93">
        <v>906</v>
      </c>
      <c r="F6" s="84" t="str">
        <f>VLOOKUP(E6,VIP!$A$2:$O11447,2,0)</f>
        <v>DRBR906</v>
      </c>
      <c r="G6" s="92" t="str">
        <f>VLOOKUP(E6,'LISTADO ATM'!$A$2:$B$897,2,0)</f>
        <v xml:space="preserve">ATM MESCYT  </v>
      </c>
      <c r="H6" s="92" t="str">
        <f>VLOOKUP(E6,VIP!$A$2:$O16368,7,FALSE)</f>
        <v>Si</v>
      </c>
      <c r="I6" s="92" t="str">
        <f>VLOOKUP(E6,VIP!$A$2:$O8333,8,FALSE)</f>
        <v>Si</v>
      </c>
      <c r="J6" s="92" t="str">
        <f>VLOOKUP(E6,VIP!$A$2:$O8283,8,FALSE)</f>
        <v>Si</v>
      </c>
      <c r="K6" s="92" t="str">
        <f>VLOOKUP(E6,VIP!$A$2:$O11857,6,0)</f>
        <v>NO</v>
      </c>
      <c r="L6" s="97" t="s">
        <v>2501</v>
      </c>
      <c r="M6" s="110" t="s">
        <v>2591</v>
      </c>
      <c r="N6" s="121" t="s">
        <v>2477</v>
      </c>
      <c r="O6" s="120" t="s">
        <v>2479</v>
      </c>
      <c r="P6" s="110"/>
      <c r="Q6" s="135">
        <v>44246.0000462963</v>
      </c>
    </row>
    <row r="7" spans="1:17" ht="17.399999999999999" x14ac:dyDescent="0.3">
      <c r="A7" s="107" t="str">
        <f>VLOOKUP(E7,'LISTADO ATM'!$A$2:$C$898,3,0)</f>
        <v>DISTRITO NACIONAL</v>
      </c>
      <c r="B7" s="101" t="s">
        <v>2576</v>
      </c>
      <c r="C7" s="95">
        <v>44246.349965277775</v>
      </c>
      <c r="D7" s="107" t="s">
        <v>2189</v>
      </c>
      <c r="E7" s="93">
        <v>225</v>
      </c>
      <c r="F7" s="84" t="str">
        <f>VLOOKUP(E7,VIP!$A$2:$O11450,2,0)</f>
        <v>DRBR225</v>
      </c>
      <c r="G7" s="92" t="str">
        <f>VLOOKUP(E7,'LISTADO ATM'!$A$2:$B$897,2,0)</f>
        <v xml:space="preserve">ATM S/M Nacional Arroyo Hondo </v>
      </c>
      <c r="H7" s="92" t="str">
        <f>VLOOKUP(E7,VIP!$A$2:$O16371,7,FALSE)</f>
        <v>Si</v>
      </c>
      <c r="I7" s="92" t="str">
        <f>VLOOKUP(E7,VIP!$A$2:$O8336,8,FALSE)</f>
        <v>Si</v>
      </c>
      <c r="J7" s="92" t="str">
        <f>VLOOKUP(E7,VIP!$A$2:$O8286,8,FALSE)</f>
        <v>Si</v>
      </c>
      <c r="K7" s="92" t="str">
        <f>VLOOKUP(E7,VIP!$A$2:$O11860,6,0)</f>
        <v>NO</v>
      </c>
      <c r="L7" s="97" t="s">
        <v>2228</v>
      </c>
      <c r="M7" s="110" t="s">
        <v>2591</v>
      </c>
      <c r="N7" s="121" t="s">
        <v>2477</v>
      </c>
      <c r="O7" s="120" t="s">
        <v>2479</v>
      </c>
      <c r="P7" s="110"/>
      <c r="Q7" s="135">
        <v>44246.0000462963</v>
      </c>
    </row>
    <row r="8" spans="1:17" ht="17.399999999999999" x14ac:dyDescent="0.3">
      <c r="A8" s="107" t="str">
        <f>VLOOKUP(E8,'LISTADO ATM'!$A$2:$C$898,3,0)</f>
        <v>DISTRITO NACIONAL</v>
      </c>
      <c r="B8" s="101" t="s">
        <v>2575</v>
      </c>
      <c r="C8" s="95">
        <v>44246.354363425926</v>
      </c>
      <c r="D8" s="107" t="s">
        <v>2189</v>
      </c>
      <c r="E8" s="93">
        <v>264</v>
      </c>
      <c r="F8" s="84" t="str">
        <f>VLOOKUP(E8,VIP!$A$2:$O11449,2,0)</f>
        <v>DRBR264</v>
      </c>
      <c r="G8" s="92" t="str">
        <f>VLOOKUP(E8,'LISTADO ATM'!$A$2:$B$897,2,0)</f>
        <v xml:space="preserve">ATM S/M Nacional Independencia </v>
      </c>
      <c r="H8" s="92" t="str">
        <f>VLOOKUP(E8,VIP!$A$2:$O16370,7,FALSE)</f>
        <v>Si</v>
      </c>
      <c r="I8" s="92" t="str">
        <f>VLOOKUP(E8,VIP!$A$2:$O8335,8,FALSE)</f>
        <v>Si</v>
      </c>
      <c r="J8" s="92" t="str">
        <f>VLOOKUP(E8,VIP!$A$2:$O8285,8,FALSE)</f>
        <v>Si</v>
      </c>
      <c r="K8" s="92" t="str">
        <f>VLOOKUP(E8,VIP!$A$2:$O11859,6,0)</f>
        <v>SI</v>
      </c>
      <c r="L8" s="97" t="s">
        <v>2228</v>
      </c>
      <c r="M8" s="110" t="s">
        <v>2591</v>
      </c>
      <c r="N8" s="121" t="s">
        <v>2477</v>
      </c>
      <c r="O8" s="120" t="s">
        <v>2479</v>
      </c>
      <c r="P8" s="110"/>
      <c r="Q8" s="135">
        <v>44246.0000462963</v>
      </c>
    </row>
    <row r="9" spans="1:17" ht="17.399999999999999" x14ac:dyDescent="0.3">
      <c r="A9" s="107" t="str">
        <f>VLOOKUP(E9,'LISTADO ATM'!$A$2:$C$898,3,0)</f>
        <v>ESTE</v>
      </c>
      <c r="B9" s="101" t="s">
        <v>2578</v>
      </c>
      <c r="C9" s="95">
        <v>44246.426446759258</v>
      </c>
      <c r="D9" s="107" t="s">
        <v>2189</v>
      </c>
      <c r="E9" s="93">
        <v>521</v>
      </c>
      <c r="F9" s="84" t="str">
        <f>VLOOKUP(E9,VIP!$A$2:$O11448,2,0)</f>
        <v>DRBR521</v>
      </c>
      <c r="G9" s="92" t="str">
        <f>VLOOKUP(E9,'LISTADO ATM'!$A$2:$B$897,2,0)</f>
        <v xml:space="preserve">ATM UNP Bayahibe (La Romana) </v>
      </c>
      <c r="H9" s="92" t="str">
        <f>VLOOKUP(E9,VIP!$A$2:$O16369,7,FALSE)</f>
        <v>Si</v>
      </c>
      <c r="I9" s="92" t="str">
        <f>VLOOKUP(E9,VIP!$A$2:$O8334,8,FALSE)</f>
        <v>Si</v>
      </c>
      <c r="J9" s="92" t="str">
        <f>VLOOKUP(E9,VIP!$A$2:$O8284,8,FALSE)</f>
        <v>Si</v>
      </c>
      <c r="K9" s="92" t="str">
        <f>VLOOKUP(E9,VIP!$A$2:$O11858,6,0)</f>
        <v>NO</v>
      </c>
      <c r="L9" s="97" t="s">
        <v>2228</v>
      </c>
      <c r="M9" s="110" t="s">
        <v>2591</v>
      </c>
      <c r="N9" s="121" t="s">
        <v>2477</v>
      </c>
      <c r="O9" s="120" t="s">
        <v>2479</v>
      </c>
      <c r="P9" s="110"/>
      <c r="Q9" s="135">
        <v>44246.0000462963</v>
      </c>
    </row>
    <row r="10" spans="1:17" ht="17.399999999999999" x14ac:dyDescent="0.3">
      <c r="A10" s="107" t="str">
        <f>VLOOKUP(E10,'LISTADO ATM'!$A$2:$C$898,3,0)</f>
        <v>NORTE</v>
      </c>
      <c r="B10" s="101" t="s">
        <v>2611</v>
      </c>
      <c r="C10" s="95">
        <v>44246.52784722222</v>
      </c>
      <c r="D10" s="107" t="s">
        <v>2190</v>
      </c>
      <c r="E10" s="93">
        <v>142</v>
      </c>
      <c r="F10" s="84" t="str">
        <f>VLOOKUP(E10,VIP!$A$2:$O11459,2,0)</f>
        <v>DRBR142</v>
      </c>
      <c r="G10" s="92" t="str">
        <f>VLOOKUP(E10,'LISTADO ATM'!$A$2:$B$897,2,0)</f>
        <v xml:space="preserve">ATM Centro de Caja Galerías Bonao </v>
      </c>
      <c r="H10" s="92" t="str">
        <f>VLOOKUP(E10,VIP!$A$2:$O16380,7,FALSE)</f>
        <v>Si</v>
      </c>
      <c r="I10" s="92" t="str">
        <f>VLOOKUP(E10,VIP!$A$2:$O8345,8,FALSE)</f>
        <v>Si</v>
      </c>
      <c r="J10" s="92" t="str">
        <f>VLOOKUP(E10,VIP!$A$2:$O8295,8,FALSE)</f>
        <v>Si</v>
      </c>
      <c r="K10" s="92" t="str">
        <f>VLOOKUP(E10,VIP!$A$2:$O11869,6,0)</f>
        <v>SI</v>
      </c>
      <c r="L10" s="97" t="s">
        <v>2228</v>
      </c>
      <c r="M10" s="110" t="s">
        <v>2591</v>
      </c>
      <c r="N10" s="121" t="s">
        <v>2477</v>
      </c>
      <c r="O10" s="120" t="s">
        <v>2617</v>
      </c>
      <c r="P10" s="110"/>
      <c r="Q10" s="135">
        <v>44246.0000462963</v>
      </c>
    </row>
    <row r="11" spans="1:17" ht="17.399999999999999" x14ac:dyDescent="0.3">
      <c r="A11" s="107" t="str">
        <f>VLOOKUP(E11,'LISTADO ATM'!$A$2:$C$898,3,0)</f>
        <v>SUR</v>
      </c>
      <c r="B11" s="101" t="s">
        <v>2583</v>
      </c>
      <c r="C11" s="95">
        <v>44246.399502314816</v>
      </c>
      <c r="D11" s="107" t="s">
        <v>2189</v>
      </c>
      <c r="E11" s="93">
        <v>455</v>
      </c>
      <c r="F11" s="84" t="str">
        <f>VLOOKUP(E11,VIP!$A$2:$O11453,2,0)</f>
        <v>DRBR455</v>
      </c>
      <c r="G11" s="92" t="str">
        <f>VLOOKUP(E11,'LISTADO ATM'!$A$2:$B$897,2,0)</f>
        <v xml:space="preserve">ATM Oficina Baní II </v>
      </c>
      <c r="H11" s="92" t="str">
        <f>VLOOKUP(E11,VIP!$A$2:$O16374,7,FALSE)</f>
        <v>Si</v>
      </c>
      <c r="I11" s="92" t="str">
        <f>VLOOKUP(E11,VIP!$A$2:$O8339,8,FALSE)</f>
        <v>Si</v>
      </c>
      <c r="J11" s="92" t="str">
        <f>VLOOKUP(E11,VIP!$A$2:$O8289,8,FALSE)</f>
        <v>Si</v>
      </c>
      <c r="K11" s="92" t="str">
        <f>VLOOKUP(E11,VIP!$A$2:$O11863,6,0)</f>
        <v>NO</v>
      </c>
      <c r="L11" s="97" t="s">
        <v>2228</v>
      </c>
      <c r="M11" s="110" t="s">
        <v>2591</v>
      </c>
      <c r="N11" s="121" t="s">
        <v>2477</v>
      </c>
      <c r="O11" s="120" t="s">
        <v>2479</v>
      </c>
      <c r="P11" s="110"/>
      <c r="Q11" s="135">
        <v>44246.426435185182</v>
      </c>
    </row>
    <row r="12" spans="1:17" ht="17.399999999999999" x14ac:dyDescent="0.3">
      <c r="A12" s="107" t="str">
        <f>VLOOKUP(E12,'LISTADO ATM'!$A$2:$C$898,3,0)</f>
        <v>SUR</v>
      </c>
      <c r="B12" s="101" t="s">
        <v>2500</v>
      </c>
      <c r="C12" s="95">
        <v>44244.718449074076</v>
      </c>
      <c r="D12" s="107" t="s">
        <v>2189</v>
      </c>
      <c r="E12" s="93">
        <v>870</v>
      </c>
      <c r="F12" s="84" t="str">
        <f>VLOOKUP(E12,VIP!$A$2:$O11394,2,0)</f>
        <v>DRBR870</v>
      </c>
      <c r="G12" s="92" t="str">
        <f>VLOOKUP(E12,'LISTADO ATM'!$A$2:$B$897,2,0)</f>
        <v xml:space="preserve">ATM Willbes Dominicana (Barahona) </v>
      </c>
      <c r="H12" s="92" t="str">
        <f>VLOOKUP(E12,VIP!$A$2:$O16315,7,FALSE)</f>
        <v>Si</v>
      </c>
      <c r="I12" s="92" t="str">
        <f>VLOOKUP(E12,VIP!$A$2:$O8280,8,FALSE)</f>
        <v>Si</v>
      </c>
      <c r="J12" s="92" t="str">
        <f>VLOOKUP(E12,VIP!$A$2:$O8230,8,FALSE)</f>
        <v>Si</v>
      </c>
      <c r="K12" s="92" t="str">
        <f>VLOOKUP(E12,VIP!$A$2:$O11804,6,0)</f>
        <v>NO</v>
      </c>
      <c r="L12" s="97" t="s">
        <v>2254</v>
      </c>
      <c r="M12" s="110" t="s">
        <v>2591</v>
      </c>
      <c r="N12" s="135" t="s">
        <v>2598</v>
      </c>
      <c r="O12" s="120" t="s">
        <v>2479</v>
      </c>
      <c r="P12" s="110"/>
      <c r="Q12" s="135">
        <v>44246.438113425924</v>
      </c>
    </row>
    <row r="13" spans="1:17" ht="17.399999999999999" x14ac:dyDescent="0.3">
      <c r="A13" s="107" t="str">
        <f>VLOOKUP(E13,'LISTADO ATM'!$A$2:$C$898,3,0)</f>
        <v>NORTE</v>
      </c>
      <c r="B13" s="101" t="s">
        <v>2509</v>
      </c>
      <c r="C13" s="95">
        <v>44245.619351851848</v>
      </c>
      <c r="D13" s="107" t="s">
        <v>2190</v>
      </c>
      <c r="E13" s="93">
        <v>518</v>
      </c>
      <c r="F13" s="84" t="str">
        <f>VLOOKUP(E13,VIP!$A$2:$O11423,2,0)</f>
        <v>DRBR518</v>
      </c>
      <c r="G13" s="92" t="str">
        <f>VLOOKUP(E13,'LISTADO ATM'!$A$2:$B$897,2,0)</f>
        <v xml:space="preserve">ATM Autobanco Los Alamos </v>
      </c>
      <c r="H13" s="92" t="str">
        <f>VLOOKUP(E13,VIP!$A$2:$O16344,7,FALSE)</f>
        <v>Si</v>
      </c>
      <c r="I13" s="92" t="str">
        <f>VLOOKUP(E13,VIP!$A$2:$O8309,8,FALSE)</f>
        <v>Si</v>
      </c>
      <c r="J13" s="92" t="str">
        <f>VLOOKUP(E13,VIP!$A$2:$O8259,8,FALSE)</f>
        <v>Si</v>
      </c>
      <c r="K13" s="92" t="str">
        <f>VLOOKUP(E13,VIP!$A$2:$O11833,6,0)</f>
        <v>NO</v>
      </c>
      <c r="L13" s="97" t="s">
        <v>2228</v>
      </c>
      <c r="M13" s="110" t="s">
        <v>2591</v>
      </c>
      <c r="N13" s="121" t="s">
        <v>2477</v>
      </c>
      <c r="O13" s="120" t="s">
        <v>2503</v>
      </c>
      <c r="P13" s="110"/>
      <c r="Q13" s="135">
        <v>44246.438113425924</v>
      </c>
    </row>
    <row r="14" spans="1:17" ht="17.399999999999999" x14ac:dyDescent="0.3">
      <c r="A14" s="107" t="str">
        <f>VLOOKUP(E14,'LISTADO ATM'!$A$2:$C$898,3,0)</f>
        <v>DISTRITO NACIONAL</v>
      </c>
      <c r="B14" s="101" t="s">
        <v>2525</v>
      </c>
      <c r="C14" s="95">
        <v>44245.656967592593</v>
      </c>
      <c r="D14" s="107" t="s">
        <v>2189</v>
      </c>
      <c r="E14" s="93">
        <v>917</v>
      </c>
      <c r="F14" s="84" t="str">
        <f>VLOOKUP(E14,VIP!$A$2:$O11446,2,0)</f>
        <v>DRBR01B</v>
      </c>
      <c r="G14" s="92" t="str">
        <f>VLOOKUP(E14,'LISTADO ATM'!$A$2:$B$897,2,0)</f>
        <v xml:space="preserve">ATM Oficina Los Mina </v>
      </c>
      <c r="H14" s="92" t="str">
        <f>VLOOKUP(E14,VIP!$A$2:$O16367,7,FALSE)</f>
        <v>Si</v>
      </c>
      <c r="I14" s="92" t="str">
        <f>VLOOKUP(E14,VIP!$A$2:$O8332,8,FALSE)</f>
        <v>Si</v>
      </c>
      <c r="J14" s="92" t="str">
        <f>VLOOKUP(E14,VIP!$A$2:$O8282,8,FALSE)</f>
        <v>Si</v>
      </c>
      <c r="K14" s="92" t="str">
        <f>VLOOKUP(E14,VIP!$A$2:$O11856,6,0)</f>
        <v>NO</v>
      </c>
      <c r="L14" s="97" t="s">
        <v>2228</v>
      </c>
      <c r="M14" s="110" t="s">
        <v>2591</v>
      </c>
      <c r="N14" s="135" t="s">
        <v>2598</v>
      </c>
      <c r="O14" s="120" t="s">
        <v>2479</v>
      </c>
      <c r="P14" s="110"/>
      <c r="Q14" s="135">
        <v>44246.438113425924</v>
      </c>
    </row>
    <row r="15" spans="1:17" ht="17.399999999999999" x14ac:dyDescent="0.3">
      <c r="A15" s="107" t="str">
        <f>VLOOKUP(E15,'LISTADO ATM'!$A$2:$C$898,3,0)</f>
        <v>DISTRITO NACIONAL</v>
      </c>
      <c r="B15" s="101" t="s">
        <v>2521</v>
      </c>
      <c r="C15" s="95">
        <v>44245.667893518519</v>
      </c>
      <c r="D15" s="107" t="s">
        <v>2189</v>
      </c>
      <c r="E15" s="93">
        <v>327</v>
      </c>
      <c r="F15" s="84" t="str">
        <f>VLOOKUP(E15,VIP!$A$2:$O11442,2,0)</f>
        <v>DRBR327</v>
      </c>
      <c r="G15" s="92" t="str">
        <f>VLOOKUP(E15,'LISTADO ATM'!$A$2:$B$897,2,0)</f>
        <v xml:space="preserve">ATM UNP CCN (Nacional 27 de Febrero) </v>
      </c>
      <c r="H15" s="92" t="str">
        <f>VLOOKUP(E15,VIP!$A$2:$O16363,7,FALSE)</f>
        <v>Si</v>
      </c>
      <c r="I15" s="92" t="str">
        <f>VLOOKUP(E15,VIP!$A$2:$O8328,8,FALSE)</f>
        <v>Si</v>
      </c>
      <c r="J15" s="92" t="str">
        <f>VLOOKUP(E15,VIP!$A$2:$O8278,8,FALSE)</f>
        <v>Si</v>
      </c>
      <c r="K15" s="92" t="str">
        <f>VLOOKUP(E15,VIP!$A$2:$O11852,6,0)</f>
        <v>NO</v>
      </c>
      <c r="L15" s="97" t="s">
        <v>2441</v>
      </c>
      <c r="M15" s="110" t="s">
        <v>2591</v>
      </c>
      <c r="N15" s="135" t="s">
        <v>2598</v>
      </c>
      <c r="O15" s="120" t="s">
        <v>2479</v>
      </c>
      <c r="P15" s="110"/>
      <c r="Q15" s="135">
        <v>44246.438113425924</v>
      </c>
    </row>
    <row r="16" spans="1:17" ht="17.399999999999999" x14ac:dyDescent="0.3">
      <c r="A16" s="107" t="str">
        <f>VLOOKUP(E16,'LISTADO ATM'!$A$2:$C$898,3,0)</f>
        <v>DISTRITO NACIONAL</v>
      </c>
      <c r="B16" s="101" t="s">
        <v>2538</v>
      </c>
      <c r="C16" s="95">
        <v>44245.684398148151</v>
      </c>
      <c r="D16" s="107" t="s">
        <v>2473</v>
      </c>
      <c r="E16" s="93">
        <v>152</v>
      </c>
      <c r="F16" s="84" t="str">
        <f>VLOOKUP(E16,VIP!$A$2:$O11458,2,0)</f>
        <v>DRBR152</v>
      </c>
      <c r="G16" s="92" t="str">
        <f>VLOOKUP(E16,'LISTADO ATM'!$A$2:$B$897,2,0)</f>
        <v xml:space="preserve">ATM Kiosco Megacentro II </v>
      </c>
      <c r="H16" s="92" t="str">
        <f>VLOOKUP(E16,VIP!$A$2:$O16379,7,FALSE)</f>
        <v>Si</v>
      </c>
      <c r="I16" s="92" t="str">
        <f>VLOOKUP(E16,VIP!$A$2:$O8344,8,FALSE)</f>
        <v>Si</v>
      </c>
      <c r="J16" s="92" t="str">
        <f>VLOOKUP(E16,VIP!$A$2:$O8294,8,FALSE)</f>
        <v>Si</v>
      </c>
      <c r="K16" s="92" t="str">
        <f>VLOOKUP(E16,VIP!$A$2:$O11868,6,0)</f>
        <v>NO</v>
      </c>
      <c r="L16" s="97" t="s">
        <v>2463</v>
      </c>
      <c r="M16" s="110" t="s">
        <v>2591</v>
      </c>
      <c r="N16" s="121" t="s">
        <v>2477</v>
      </c>
      <c r="O16" s="120" t="s">
        <v>2478</v>
      </c>
      <c r="P16" s="110"/>
      <c r="Q16" s="135">
        <v>44246.438113425924</v>
      </c>
    </row>
    <row r="17" spans="1:17" ht="17.399999999999999" x14ac:dyDescent="0.3">
      <c r="A17" s="107" t="str">
        <f>VLOOKUP(E17,'LISTADO ATM'!$A$2:$C$898,3,0)</f>
        <v>DISTRITO NACIONAL</v>
      </c>
      <c r="B17" s="101" t="s">
        <v>2537</v>
      </c>
      <c r="C17" s="95">
        <v>44245.695636574077</v>
      </c>
      <c r="D17" s="107" t="s">
        <v>2473</v>
      </c>
      <c r="E17" s="93">
        <v>718</v>
      </c>
      <c r="F17" s="84" t="str">
        <f>VLOOKUP(E17,VIP!$A$2:$O11457,2,0)</f>
        <v>DRBR24Y</v>
      </c>
      <c r="G17" s="92" t="str">
        <f>VLOOKUP(E17,'LISTADO ATM'!$A$2:$B$897,2,0)</f>
        <v xml:space="preserve">ATM Feria Ganadera </v>
      </c>
      <c r="H17" s="92" t="str">
        <f>VLOOKUP(E17,VIP!$A$2:$O16378,7,FALSE)</f>
        <v>Si</v>
      </c>
      <c r="I17" s="92" t="str">
        <f>VLOOKUP(E17,VIP!$A$2:$O8343,8,FALSE)</f>
        <v>Si</v>
      </c>
      <c r="J17" s="92" t="str">
        <f>VLOOKUP(E17,VIP!$A$2:$O8293,8,FALSE)</f>
        <v>Si</v>
      </c>
      <c r="K17" s="92" t="str">
        <f>VLOOKUP(E17,VIP!$A$2:$O11867,6,0)</f>
        <v>NO</v>
      </c>
      <c r="L17" s="97" t="s">
        <v>2430</v>
      </c>
      <c r="M17" s="110" t="s">
        <v>2591</v>
      </c>
      <c r="N17" s="121" t="s">
        <v>2477</v>
      </c>
      <c r="O17" s="120" t="s">
        <v>2478</v>
      </c>
      <c r="P17" s="110"/>
      <c r="Q17" s="135">
        <v>44246.438113425924</v>
      </c>
    </row>
    <row r="18" spans="1:17" ht="17.399999999999999" x14ac:dyDescent="0.3">
      <c r="A18" s="107" t="str">
        <f>VLOOKUP(E18,'LISTADO ATM'!$A$2:$C$898,3,0)</f>
        <v>SUR</v>
      </c>
      <c r="B18" s="101" t="s">
        <v>2534</v>
      </c>
      <c r="C18" s="95">
        <v>44245.731932870367</v>
      </c>
      <c r="D18" s="107" t="s">
        <v>2189</v>
      </c>
      <c r="E18" s="93">
        <v>766</v>
      </c>
      <c r="F18" s="84" t="str">
        <f>VLOOKUP(E18,VIP!$A$2:$O11453,2,0)</f>
        <v>DRBR440</v>
      </c>
      <c r="G18" s="92" t="str">
        <f>VLOOKUP(E18,'LISTADO ATM'!$A$2:$B$897,2,0)</f>
        <v xml:space="preserve">ATM Oficina Azua II </v>
      </c>
      <c r="H18" s="92" t="str">
        <f>VLOOKUP(E18,VIP!$A$2:$O16374,7,FALSE)</f>
        <v>Si</v>
      </c>
      <c r="I18" s="92" t="str">
        <f>VLOOKUP(E18,VIP!$A$2:$O8339,8,FALSE)</f>
        <v>Si</v>
      </c>
      <c r="J18" s="92" t="str">
        <f>VLOOKUP(E18,VIP!$A$2:$O8289,8,FALSE)</f>
        <v>Si</v>
      </c>
      <c r="K18" s="92" t="str">
        <f>VLOOKUP(E18,VIP!$A$2:$O11863,6,0)</f>
        <v>SI</v>
      </c>
      <c r="L18" s="97" t="s">
        <v>2228</v>
      </c>
      <c r="M18" s="110" t="s">
        <v>2591</v>
      </c>
      <c r="N18" s="135" t="s">
        <v>2598</v>
      </c>
      <c r="O18" s="120" t="s">
        <v>2479</v>
      </c>
      <c r="P18" s="110"/>
      <c r="Q18" s="135">
        <v>44246.438113425924</v>
      </c>
    </row>
    <row r="19" spans="1:17" ht="17.399999999999999" x14ac:dyDescent="0.3">
      <c r="A19" s="107" t="str">
        <f>VLOOKUP(E19,'LISTADO ATM'!$A$2:$C$898,3,0)</f>
        <v>NORTE</v>
      </c>
      <c r="B19" s="101" t="s">
        <v>2532</v>
      </c>
      <c r="C19" s="95">
        <v>44245.741377314815</v>
      </c>
      <c r="D19" s="107" t="s">
        <v>2190</v>
      </c>
      <c r="E19" s="93">
        <v>4</v>
      </c>
      <c r="F19" s="84" t="str">
        <f>VLOOKUP(E19,VIP!$A$2:$O11450,2,0)</f>
        <v>DRBR004</v>
      </c>
      <c r="G19" s="92" t="str">
        <f>VLOOKUP(E19,'LISTADO ATM'!$A$2:$B$897,2,0)</f>
        <v>ATM Avenida Rivas</v>
      </c>
      <c r="H19" s="92" t="str">
        <f>VLOOKUP(E19,VIP!$A$2:$O16371,7,FALSE)</f>
        <v>Si</v>
      </c>
      <c r="I19" s="92" t="str">
        <f>VLOOKUP(E19,VIP!$A$2:$O8336,8,FALSE)</f>
        <v>Si</v>
      </c>
      <c r="J19" s="92" t="str">
        <f>VLOOKUP(E19,VIP!$A$2:$O8286,8,FALSE)</f>
        <v>Si</v>
      </c>
      <c r="K19" s="92" t="str">
        <f>VLOOKUP(E19,VIP!$A$2:$O11860,6,0)</f>
        <v>NO</v>
      </c>
      <c r="L19" s="97" t="s">
        <v>2254</v>
      </c>
      <c r="M19" s="110" t="s">
        <v>2591</v>
      </c>
      <c r="N19" s="135" t="s">
        <v>2598</v>
      </c>
      <c r="O19" s="120" t="s">
        <v>2498</v>
      </c>
      <c r="P19" s="110"/>
      <c r="Q19" s="135">
        <v>44246.438113425924</v>
      </c>
    </row>
    <row r="20" spans="1:17" ht="17.399999999999999" x14ac:dyDescent="0.3">
      <c r="A20" s="107" t="str">
        <f>VLOOKUP(E20,'LISTADO ATM'!$A$2:$C$898,3,0)</f>
        <v>NORTE</v>
      </c>
      <c r="B20" s="101" t="s">
        <v>2531</v>
      </c>
      <c r="C20" s="95">
        <v>44245.742256944446</v>
      </c>
      <c r="D20" s="107" t="s">
        <v>2190</v>
      </c>
      <c r="E20" s="93">
        <v>99</v>
      </c>
      <c r="F20" s="84" t="str">
        <f>VLOOKUP(E20,VIP!$A$2:$O11449,2,0)</f>
        <v>DRBR099</v>
      </c>
      <c r="G20" s="92" t="str">
        <f>VLOOKUP(E20,'LISTADO ATM'!$A$2:$B$897,2,0)</f>
        <v xml:space="preserve">ATM Multicentro La Sirena S.F.M. </v>
      </c>
      <c r="H20" s="92" t="str">
        <f>VLOOKUP(E20,VIP!$A$2:$O16370,7,FALSE)</f>
        <v>Si</v>
      </c>
      <c r="I20" s="92" t="str">
        <f>VLOOKUP(E20,VIP!$A$2:$O8335,8,FALSE)</f>
        <v>Si</v>
      </c>
      <c r="J20" s="92" t="str">
        <f>VLOOKUP(E20,VIP!$A$2:$O8285,8,FALSE)</f>
        <v>Si</v>
      </c>
      <c r="K20" s="92" t="str">
        <f>VLOOKUP(E20,VIP!$A$2:$O11859,6,0)</f>
        <v>NO</v>
      </c>
      <c r="L20" s="97" t="s">
        <v>2501</v>
      </c>
      <c r="M20" s="110" t="s">
        <v>2591</v>
      </c>
      <c r="N20" s="121" t="s">
        <v>2477</v>
      </c>
      <c r="O20" s="120" t="s">
        <v>2498</v>
      </c>
      <c r="P20" s="110"/>
      <c r="Q20" s="135">
        <v>44246.438113425924</v>
      </c>
    </row>
    <row r="21" spans="1:17" ht="17.399999999999999" x14ac:dyDescent="0.3">
      <c r="A21" s="107" t="str">
        <f>VLOOKUP(E21,'LISTADO ATM'!$A$2:$C$898,3,0)</f>
        <v>NORTE</v>
      </c>
      <c r="B21" s="101" t="s">
        <v>2529</v>
      </c>
      <c r="C21" s="95">
        <v>44245.745185185187</v>
      </c>
      <c r="D21" s="107" t="s">
        <v>2190</v>
      </c>
      <c r="E21" s="93">
        <v>720</v>
      </c>
      <c r="F21" s="84" t="str">
        <f>VLOOKUP(E21,VIP!$A$2:$O11447,2,0)</f>
        <v>DRBR12E</v>
      </c>
      <c r="G21" s="92" t="str">
        <f>VLOOKUP(E21,'LISTADO ATM'!$A$2:$B$897,2,0)</f>
        <v xml:space="preserve">ATM OMSA (Santiago) </v>
      </c>
      <c r="H21" s="92" t="str">
        <f>VLOOKUP(E21,VIP!$A$2:$O16368,7,FALSE)</f>
        <v>Si</v>
      </c>
      <c r="I21" s="92" t="str">
        <f>VLOOKUP(E21,VIP!$A$2:$O8333,8,FALSE)</f>
        <v>Si</v>
      </c>
      <c r="J21" s="92" t="str">
        <f>VLOOKUP(E21,VIP!$A$2:$O8283,8,FALSE)</f>
        <v>Si</v>
      </c>
      <c r="K21" s="92" t="str">
        <f>VLOOKUP(E21,VIP!$A$2:$O11857,6,0)</f>
        <v>NO</v>
      </c>
      <c r="L21" s="97" t="s">
        <v>2435</v>
      </c>
      <c r="M21" s="110" t="s">
        <v>2591</v>
      </c>
      <c r="N21" s="135" t="s">
        <v>2598</v>
      </c>
      <c r="O21" s="120" t="s">
        <v>2498</v>
      </c>
      <c r="P21" s="110"/>
      <c r="Q21" s="135">
        <v>44246.438113425924</v>
      </c>
    </row>
    <row r="22" spans="1:17" s="111" customFormat="1" ht="17.399999999999999" x14ac:dyDescent="0.3">
      <c r="A22" s="107" t="str">
        <f>VLOOKUP(E22,'LISTADO ATM'!$A$2:$C$898,3,0)</f>
        <v>DISTRITO NACIONAL</v>
      </c>
      <c r="B22" s="101" t="s">
        <v>2528</v>
      </c>
      <c r="C22" s="95">
        <v>44245.74596064815</v>
      </c>
      <c r="D22" s="107" t="s">
        <v>2189</v>
      </c>
      <c r="E22" s="93">
        <v>868</v>
      </c>
      <c r="F22" s="84" t="str">
        <f>VLOOKUP(E22,VIP!$A$2:$O11446,2,0)</f>
        <v>DRBR868</v>
      </c>
      <c r="G22" s="92" t="str">
        <f>VLOOKUP(E22,'LISTADO ATM'!$A$2:$B$897,2,0)</f>
        <v xml:space="preserve">ATM Casino Diamante </v>
      </c>
      <c r="H22" s="92" t="str">
        <f>VLOOKUP(E22,VIP!$A$2:$O16367,7,FALSE)</f>
        <v>Si</v>
      </c>
      <c r="I22" s="92" t="str">
        <f>VLOOKUP(E22,VIP!$A$2:$O8332,8,FALSE)</f>
        <v>Si</v>
      </c>
      <c r="J22" s="92" t="str">
        <f>VLOOKUP(E22,VIP!$A$2:$O8282,8,FALSE)</f>
        <v>Si</v>
      </c>
      <c r="K22" s="92" t="str">
        <f>VLOOKUP(E22,VIP!$A$2:$O11856,6,0)</f>
        <v>NO</v>
      </c>
      <c r="L22" s="97" t="s">
        <v>2501</v>
      </c>
      <c r="M22" s="110" t="s">
        <v>2591</v>
      </c>
      <c r="N22" s="135" t="s">
        <v>2598</v>
      </c>
      <c r="O22" s="120" t="s">
        <v>2479</v>
      </c>
      <c r="P22" s="110"/>
      <c r="Q22" s="135">
        <v>44246.438113425924</v>
      </c>
    </row>
    <row r="23" spans="1:17" s="111" customFormat="1" ht="17.399999999999999" x14ac:dyDescent="0.3">
      <c r="A23" s="107" t="str">
        <f>VLOOKUP(E23,'LISTADO ATM'!$A$2:$C$898,3,0)</f>
        <v>DISTRITO NACIONAL</v>
      </c>
      <c r="B23" s="101" t="s">
        <v>2526</v>
      </c>
      <c r="C23" s="95">
        <v>44245.750567129631</v>
      </c>
      <c r="D23" s="107" t="s">
        <v>2189</v>
      </c>
      <c r="E23" s="93">
        <v>611</v>
      </c>
      <c r="F23" s="84" t="str">
        <f>VLOOKUP(E23,VIP!$A$2:$O11444,2,0)</f>
        <v>DRBR611</v>
      </c>
      <c r="G23" s="92" t="str">
        <f>VLOOKUP(E23,'LISTADO ATM'!$A$2:$B$897,2,0)</f>
        <v xml:space="preserve">ATM DGII Sede Central </v>
      </c>
      <c r="H23" s="92" t="str">
        <f>VLOOKUP(E23,VIP!$A$2:$O16365,7,FALSE)</f>
        <v>Si</v>
      </c>
      <c r="I23" s="92" t="str">
        <f>VLOOKUP(E23,VIP!$A$2:$O8330,8,FALSE)</f>
        <v>Si</v>
      </c>
      <c r="J23" s="92" t="str">
        <f>VLOOKUP(E23,VIP!$A$2:$O8280,8,FALSE)</f>
        <v>Si</v>
      </c>
      <c r="K23" s="92" t="str">
        <f>VLOOKUP(E23,VIP!$A$2:$O11854,6,0)</f>
        <v>NO</v>
      </c>
      <c r="L23" s="97" t="s">
        <v>2501</v>
      </c>
      <c r="M23" s="110" t="s">
        <v>2591</v>
      </c>
      <c r="N23" s="121" t="s">
        <v>2477</v>
      </c>
      <c r="O23" s="120" t="s">
        <v>2479</v>
      </c>
      <c r="P23" s="110"/>
      <c r="Q23" s="135">
        <v>44246.438113425924</v>
      </c>
    </row>
    <row r="24" spans="1:17" s="111" customFormat="1" ht="17.399999999999999" x14ac:dyDescent="0.3">
      <c r="A24" s="107" t="str">
        <f>VLOOKUP(E24,'LISTADO ATM'!$A$2:$C$898,3,0)</f>
        <v>ESTE</v>
      </c>
      <c r="B24" s="101" t="s">
        <v>2552</v>
      </c>
      <c r="C24" s="95">
        <v>44245.813449074078</v>
      </c>
      <c r="D24" s="107" t="s">
        <v>2189</v>
      </c>
      <c r="E24" s="93">
        <v>16</v>
      </c>
      <c r="F24" s="84" t="str">
        <f>VLOOKUP(E24,VIP!$A$2:$O11456,2,0)</f>
        <v>DRBR016</v>
      </c>
      <c r="G24" s="92" t="str">
        <f>VLOOKUP(E24,'LISTADO ATM'!$A$2:$B$897,2,0)</f>
        <v>ATM Estación Texaco Sabana de la Mar</v>
      </c>
      <c r="H24" s="92" t="str">
        <f>VLOOKUP(E24,VIP!$A$2:$O16377,7,FALSE)</f>
        <v>Si</v>
      </c>
      <c r="I24" s="92" t="str">
        <f>VLOOKUP(E24,VIP!$A$2:$O8342,8,FALSE)</f>
        <v>Si</v>
      </c>
      <c r="J24" s="92" t="str">
        <f>VLOOKUP(E24,VIP!$A$2:$O8292,8,FALSE)</f>
        <v>Si</v>
      </c>
      <c r="K24" s="92" t="str">
        <f>VLOOKUP(E24,VIP!$A$2:$O11866,6,0)</f>
        <v>NO</v>
      </c>
      <c r="L24" s="97" t="s">
        <v>2228</v>
      </c>
      <c r="M24" s="110" t="s">
        <v>2591</v>
      </c>
      <c r="N24" s="135" t="s">
        <v>2598</v>
      </c>
      <c r="O24" s="120" t="s">
        <v>2479</v>
      </c>
      <c r="P24" s="110"/>
      <c r="Q24" s="135">
        <v>44246.438113425924</v>
      </c>
    </row>
    <row r="25" spans="1:17" s="111" customFormat="1" ht="17.399999999999999" x14ac:dyDescent="0.3">
      <c r="A25" s="107" t="str">
        <f>VLOOKUP(E25,'LISTADO ATM'!$A$2:$C$898,3,0)</f>
        <v>ESTE</v>
      </c>
      <c r="B25" s="101" t="s">
        <v>2550</v>
      </c>
      <c r="C25" s="95">
        <v>44245.816087962965</v>
      </c>
      <c r="D25" s="107" t="s">
        <v>2189</v>
      </c>
      <c r="E25" s="93">
        <v>631</v>
      </c>
      <c r="F25" s="84" t="str">
        <f>VLOOKUP(E25,VIP!$A$2:$O11454,2,0)</f>
        <v>DRBR417</v>
      </c>
      <c r="G25" s="92" t="str">
        <f>VLOOKUP(E25,'LISTADO ATM'!$A$2:$B$897,2,0)</f>
        <v xml:space="preserve">ATM ASOCODEQUI (San Pedro) </v>
      </c>
      <c r="H25" s="92" t="str">
        <f>VLOOKUP(E25,VIP!$A$2:$O16375,7,FALSE)</f>
        <v>Si</v>
      </c>
      <c r="I25" s="92" t="str">
        <f>VLOOKUP(E25,VIP!$A$2:$O8340,8,FALSE)</f>
        <v>Si</v>
      </c>
      <c r="J25" s="92" t="str">
        <f>VLOOKUP(E25,VIP!$A$2:$O8290,8,FALSE)</f>
        <v>Si</v>
      </c>
      <c r="K25" s="92" t="str">
        <f>VLOOKUP(E25,VIP!$A$2:$O11864,6,0)</f>
        <v>NO</v>
      </c>
      <c r="L25" s="97" t="s">
        <v>2501</v>
      </c>
      <c r="M25" s="110" t="s">
        <v>2591</v>
      </c>
      <c r="N25" s="135" t="s">
        <v>2598</v>
      </c>
      <c r="O25" s="120" t="s">
        <v>2479</v>
      </c>
      <c r="P25" s="110"/>
      <c r="Q25" s="135">
        <v>44246.438113425924</v>
      </c>
    </row>
    <row r="26" spans="1:17" s="111" customFormat="1" ht="17.399999999999999" x14ac:dyDescent="0.3">
      <c r="A26" s="107" t="str">
        <f>VLOOKUP(E26,'LISTADO ATM'!$A$2:$C$898,3,0)</f>
        <v>NORTE</v>
      </c>
      <c r="B26" s="101" t="s">
        <v>2549</v>
      </c>
      <c r="C26" s="95">
        <v>44245.816782407404</v>
      </c>
      <c r="D26" s="107" t="s">
        <v>2190</v>
      </c>
      <c r="E26" s="93">
        <v>936</v>
      </c>
      <c r="F26" s="84" t="str">
        <f>VLOOKUP(E26,VIP!$A$2:$O11453,2,0)</f>
        <v>DRBR936</v>
      </c>
      <c r="G26" s="92" t="str">
        <f>VLOOKUP(E26,'LISTADO ATM'!$A$2:$B$897,2,0)</f>
        <v xml:space="preserve">ATM Autobanco Oficina La Vega I </v>
      </c>
      <c r="H26" s="92" t="str">
        <f>VLOOKUP(E26,VIP!$A$2:$O16374,7,FALSE)</f>
        <v>Si</v>
      </c>
      <c r="I26" s="92" t="str">
        <f>VLOOKUP(E26,VIP!$A$2:$O8339,8,FALSE)</f>
        <v>Si</v>
      </c>
      <c r="J26" s="92" t="str">
        <f>VLOOKUP(E26,VIP!$A$2:$O8289,8,FALSE)</f>
        <v>Si</v>
      </c>
      <c r="K26" s="92" t="str">
        <f>VLOOKUP(E26,VIP!$A$2:$O11863,6,0)</f>
        <v>NO</v>
      </c>
      <c r="L26" s="97" t="s">
        <v>2501</v>
      </c>
      <c r="M26" s="110" t="s">
        <v>2591</v>
      </c>
      <c r="N26" s="121" t="s">
        <v>2477</v>
      </c>
      <c r="O26" s="120" t="s">
        <v>2498</v>
      </c>
      <c r="P26" s="110"/>
      <c r="Q26" s="135">
        <v>44246.438113425924</v>
      </c>
    </row>
    <row r="27" spans="1:17" s="111" customFormat="1" ht="17.399999999999999" x14ac:dyDescent="0.3">
      <c r="A27" s="107" t="str">
        <f>VLOOKUP(E27,'LISTADO ATM'!$A$2:$C$898,3,0)</f>
        <v>NORTE</v>
      </c>
      <c r="B27" s="101" t="s">
        <v>2548</v>
      </c>
      <c r="C27" s="95">
        <v>44245.817974537036</v>
      </c>
      <c r="D27" s="107" t="s">
        <v>2190</v>
      </c>
      <c r="E27" s="93">
        <v>937</v>
      </c>
      <c r="F27" s="84" t="str">
        <f>VLOOKUP(E27,VIP!$A$2:$O11452,2,0)</f>
        <v>DRBR937</v>
      </c>
      <c r="G27" s="92" t="str">
        <f>VLOOKUP(E27,'LISTADO ATM'!$A$2:$B$897,2,0)</f>
        <v xml:space="preserve">ATM Autobanco Oficina La Vega II </v>
      </c>
      <c r="H27" s="92" t="str">
        <f>VLOOKUP(E27,VIP!$A$2:$O16373,7,FALSE)</f>
        <v>Si</v>
      </c>
      <c r="I27" s="92" t="str">
        <f>VLOOKUP(E27,VIP!$A$2:$O8338,8,FALSE)</f>
        <v>Si</v>
      </c>
      <c r="J27" s="92" t="str">
        <f>VLOOKUP(E27,VIP!$A$2:$O8288,8,FALSE)</f>
        <v>Si</v>
      </c>
      <c r="K27" s="92" t="str">
        <f>VLOOKUP(E27,VIP!$A$2:$O11862,6,0)</f>
        <v>NO</v>
      </c>
      <c r="L27" s="97" t="s">
        <v>2501</v>
      </c>
      <c r="M27" s="110" t="s">
        <v>2591</v>
      </c>
      <c r="N27" s="121" t="s">
        <v>2477</v>
      </c>
      <c r="O27" s="120" t="s">
        <v>2498</v>
      </c>
      <c r="P27" s="110"/>
      <c r="Q27" s="135">
        <v>44246.438113425924</v>
      </c>
    </row>
    <row r="28" spans="1:17" s="111" customFormat="1" ht="17.399999999999999" x14ac:dyDescent="0.3">
      <c r="A28" s="107" t="str">
        <f>VLOOKUP(E28,'LISTADO ATM'!$A$2:$C$898,3,0)</f>
        <v>NORTE</v>
      </c>
      <c r="B28" s="101" t="s">
        <v>2547</v>
      </c>
      <c r="C28" s="95">
        <v>44245.819907407407</v>
      </c>
      <c r="D28" s="107" t="s">
        <v>2190</v>
      </c>
      <c r="E28" s="93">
        <v>3</v>
      </c>
      <c r="F28" s="84" t="str">
        <f>VLOOKUP(E28,VIP!$A$2:$O11451,2,0)</f>
        <v>DRBR003</v>
      </c>
      <c r="G28" s="92" t="str">
        <f>VLOOKUP(E28,'LISTADO ATM'!$A$2:$B$897,2,0)</f>
        <v>ATM Autoservicio La Vega Real</v>
      </c>
      <c r="H28" s="92" t="str">
        <f>VLOOKUP(E28,VIP!$A$2:$O16372,7,FALSE)</f>
        <v>Si</v>
      </c>
      <c r="I28" s="92" t="str">
        <f>VLOOKUP(E28,VIP!$A$2:$O8337,8,FALSE)</f>
        <v>Si</v>
      </c>
      <c r="J28" s="92" t="str">
        <f>VLOOKUP(E28,VIP!$A$2:$O8287,8,FALSE)</f>
        <v>Si</v>
      </c>
      <c r="K28" s="92" t="str">
        <f>VLOOKUP(E28,VIP!$A$2:$O11861,6,0)</f>
        <v>NO</v>
      </c>
      <c r="L28" s="97" t="s">
        <v>2501</v>
      </c>
      <c r="M28" s="110" t="s">
        <v>2591</v>
      </c>
      <c r="N28" s="121" t="s">
        <v>2477</v>
      </c>
      <c r="O28" s="120" t="s">
        <v>2498</v>
      </c>
      <c r="P28" s="110"/>
      <c r="Q28" s="135">
        <v>44246.438113425924</v>
      </c>
    </row>
    <row r="29" spans="1:17" s="111" customFormat="1" ht="17.399999999999999" x14ac:dyDescent="0.3">
      <c r="A29" s="107" t="str">
        <f>VLOOKUP(E29,'LISTADO ATM'!$A$2:$C$898,3,0)</f>
        <v>NORTE</v>
      </c>
      <c r="B29" s="101" t="s">
        <v>2546</v>
      </c>
      <c r="C29" s="95">
        <v>44245.821539351855</v>
      </c>
      <c r="D29" s="107" t="s">
        <v>2190</v>
      </c>
      <c r="E29" s="93">
        <v>903</v>
      </c>
      <c r="F29" s="84" t="str">
        <f>VLOOKUP(E29,VIP!$A$2:$O11450,2,0)</f>
        <v>DRBR903</v>
      </c>
      <c r="G29" s="92" t="str">
        <f>VLOOKUP(E29,'LISTADO ATM'!$A$2:$B$897,2,0)</f>
        <v xml:space="preserve">ATM Oficina La Vega Real I </v>
      </c>
      <c r="H29" s="92" t="str">
        <f>VLOOKUP(E29,VIP!$A$2:$O16371,7,FALSE)</f>
        <v>Si</v>
      </c>
      <c r="I29" s="92" t="str">
        <f>VLOOKUP(E29,VIP!$A$2:$O8336,8,FALSE)</f>
        <v>Si</v>
      </c>
      <c r="J29" s="92" t="str">
        <f>VLOOKUP(E29,VIP!$A$2:$O8286,8,FALSE)</f>
        <v>Si</v>
      </c>
      <c r="K29" s="92" t="str">
        <f>VLOOKUP(E29,VIP!$A$2:$O11860,6,0)</f>
        <v>NO</v>
      </c>
      <c r="L29" s="97" t="s">
        <v>2435</v>
      </c>
      <c r="M29" s="110" t="s">
        <v>2591</v>
      </c>
      <c r="N29" s="121" t="s">
        <v>2477</v>
      </c>
      <c r="O29" s="120" t="s">
        <v>2498</v>
      </c>
      <c r="P29" s="110"/>
      <c r="Q29" s="135">
        <v>44246.438113425924</v>
      </c>
    </row>
    <row r="30" spans="1:17" s="111" customFormat="1" ht="17.399999999999999" x14ac:dyDescent="0.3">
      <c r="A30" s="107" t="str">
        <f>VLOOKUP(E30,'LISTADO ATM'!$A$2:$C$898,3,0)</f>
        <v>DISTRITO NACIONAL</v>
      </c>
      <c r="B30" s="101" t="s">
        <v>2545</v>
      </c>
      <c r="C30" s="95">
        <v>44245.857118055559</v>
      </c>
      <c r="D30" s="107" t="s">
        <v>2189</v>
      </c>
      <c r="E30" s="93">
        <v>721</v>
      </c>
      <c r="F30" s="84" t="str">
        <f>VLOOKUP(E30,VIP!$A$2:$O11449,2,0)</f>
        <v>DRBR23A</v>
      </c>
      <c r="G30" s="92" t="str">
        <f>VLOOKUP(E30,'LISTADO ATM'!$A$2:$B$897,2,0)</f>
        <v xml:space="preserve">ATM Oficina Charles de Gaulle II </v>
      </c>
      <c r="H30" s="92" t="str">
        <f>VLOOKUP(E30,VIP!$A$2:$O16370,7,FALSE)</f>
        <v>Si</v>
      </c>
      <c r="I30" s="92" t="str">
        <f>VLOOKUP(E30,VIP!$A$2:$O8335,8,FALSE)</f>
        <v>Si</v>
      </c>
      <c r="J30" s="92" t="str">
        <f>VLOOKUP(E30,VIP!$A$2:$O8285,8,FALSE)</f>
        <v>Si</v>
      </c>
      <c r="K30" s="92" t="str">
        <f>VLOOKUP(E30,VIP!$A$2:$O11859,6,0)</f>
        <v>NO</v>
      </c>
      <c r="L30" s="97" t="s">
        <v>2228</v>
      </c>
      <c r="M30" s="110" t="s">
        <v>2591</v>
      </c>
      <c r="N30" s="121" t="s">
        <v>2477</v>
      </c>
      <c r="O30" s="120" t="s">
        <v>2479</v>
      </c>
      <c r="P30" s="110"/>
      <c r="Q30" s="135">
        <v>44246.438113425924</v>
      </c>
    </row>
    <row r="31" spans="1:17" s="111" customFormat="1" ht="17.399999999999999" x14ac:dyDescent="0.3">
      <c r="A31" s="107" t="str">
        <f>VLOOKUP(E31,'LISTADO ATM'!$A$2:$C$898,3,0)</f>
        <v>DISTRITO NACIONAL</v>
      </c>
      <c r="B31" s="101" t="s">
        <v>2541</v>
      </c>
      <c r="C31" s="95">
        <v>44245.898773148147</v>
      </c>
      <c r="D31" s="107" t="s">
        <v>2189</v>
      </c>
      <c r="E31" s="93">
        <v>671</v>
      </c>
      <c r="F31" s="84" t="str">
        <f>VLOOKUP(E31,VIP!$A$2:$O11445,2,0)</f>
        <v>DRBR671</v>
      </c>
      <c r="G31" s="92" t="str">
        <f>VLOOKUP(E31,'LISTADO ATM'!$A$2:$B$897,2,0)</f>
        <v>ATM Ayuntamiento Sto. Dgo. Norte</v>
      </c>
      <c r="H31" s="92" t="str">
        <f>VLOOKUP(E31,VIP!$A$2:$O16366,7,FALSE)</f>
        <v>Si</v>
      </c>
      <c r="I31" s="92" t="str">
        <f>VLOOKUP(E31,VIP!$A$2:$O8331,8,FALSE)</f>
        <v>Si</v>
      </c>
      <c r="J31" s="92" t="str">
        <f>VLOOKUP(E31,VIP!$A$2:$O8281,8,FALSE)</f>
        <v>Si</v>
      </c>
      <c r="K31" s="92" t="str">
        <f>VLOOKUP(E31,VIP!$A$2:$O11855,6,0)</f>
        <v>NO</v>
      </c>
      <c r="L31" s="97" t="s">
        <v>2254</v>
      </c>
      <c r="M31" s="110" t="s">
        <v>2591</v>
      </c>
      <c r="N31" s="135" t="s">
        <v>2598</v>
      </c>
      <c r="O31" s="120" t="s">
        <v>2479</v>
      </c>
      <c r="P31" s="110"/>
      <c r="Q31" s="135">
        <v>44246.438113425924</v>
      </c>
    </row>
    <row r="32" spans="1:17" s="111" customFormat="1" ht="17.399999999999999" x14ac:dyDescent="0.3">
      <c r="A32" s="107" t="str">
        <f>VLOOKUP(E32,'LISTADO ATM'!$A$2:$C$898,3,0)</f>
        <v>NORTE</v>
      </c>
      <c r="B32" s="101" t="s">
        <v>2540</v>
      </c>
      <c r="C32" s="95">
        <v>44245.927418981482</v>
      </c>
      <c r="D32" s="107" t="s">
        <v>2190</v>
      </c>
      <c r="E32" s="93">
        <v>511</v>
      </c>
      <c r="F32" s="84" t="str">
        <f>VLOOKUP(E32,VIP!$A$2:$O11444,2,0)</f>
        <v>DRBR511</v>
      </c>
      <c r="G32" s="92" t="str">
        <f>VLOOKUP(E32,'LISTADO ATM'!$A$2:$B$897,2,0)</f>
        <v xml:space="preserve">ATM UNP Río San Juan (Nagua) </v>
      </c>
      <c r="H32" s="92" t="str">
        <f>VLOOKUP(E32,VIP!$A$2:$O16365,7,FALSE)</f>
        <v>Si</v>
      </c>
      <c r="I32" s="92" t="str">
        <f>VLOOKUP(E32,VIP!$A$2:$O8330,8,FALSE)</f>
        <v>Si</v>
      </c>
      <c r="J32" s="92" t="str">
        <f>VLOOKUP(E32,VIP!$A$2:$O8280,8,FALSE)</f>
        <v>Si</v>
      </c>
      <c r="K32" s="92" t="str">
        <f>VLOOKUP(E32,VIP!$A$2:$O11854,6,0)</f>
        <v>NO</v>
      </c>
      <c r="L32" s="97" t="s">
        <v>2435</v>
      </c>
      <c r="M32" s="110" t="s">
        <v>2591</v>
      </c>
      <c r="N32" s="121" t="s">
        <v>2477</v>
      </c>
      <c r="O32" s="120" t="s">
        <v>2498</v>
      </c>
      <c r="P32" s="110"/>
      <c r="Q32" s="135">
        <v>44246.438113425924</v>
      </c>
    </row>
    <row r="33" spans="1:17" s="111" customFormat="1" ht="17.399999999999999" x14ac:dyDescent="0.3">
      <c r="A33" s="107" t="str">
        <f>VLOOKUP(E33,'LISTADO ATM'!$A$2:$C$898,3,0)</f>
        <v>DISTRITO NACIONAL</v>
      </c>
      <c r="B33" s="101" t="s">
        <v>2564</v>
      </c>
      <c r="C33" s="95">
        <v>44246.024861111109</v>
      </c>
      <c r="D33" s="107" t="s">
        <v>2473</v>
      </c>
      <c r="E33" s="93">
        <v>387</v>
      </c>
      <c r="F33" s="84" t="str">
        <f>VLOOKUP(E33,VIP!$A$2:$O11453,2,0)</f>
        <v>DRBR387</v>
      </c>
      <c r="G33" s="92" t="str">
        <f>VLOOKUP(E33,'LISTADO ATM'!$A$2:$B$897,2,0)</f>
        <v xml:space="preserve">ATM S/M La Cadena San Vicente de Paul </v>
      </c>
      <c r="H33" s="92" t="str">
        <f>VLOOKUP(E33,VIP!$A$2:$O16374,7,FALSE)</f>
        <v>Si</v>
      </c>
      <c r="I33" s="92" t="str">
        <f>VLOOKUP(E33,VIP!$A$2:$O8339,8,FALSE)</f>
        <v>Si</v>
      </c>
      <c r="J33" s="92" t="str">
        <f>VLOOKUP(E33,VIP!$A$2:$O8289,8,FALSE)</f>
        <v>Si</v>
      </c>
      <c r="K33" s="92" t="str">
        <f>VLOOKUP(E33,VIP!$A$2:$O11863,6,0)</f>
        <v>NO</v>
      </c>
      <c r="L33" s="97" t="s">
        <v>2430</v>
      </c>
      <c r="M33" s="110" t="s">
        <v>2591</v>
      </c>
      <c r="N33" s="121" t="s">
        <v>2477</v>
      </c>
      <c r="O33" s="120" t="s">
        <v>2478</v>
      </c>
      <c r="P33" s="110"/>
      <c r="Q33" s="135">
        <v>44246.438113425924</v>
      </c>
    </row>
    <row r="34" spans="1:17" s="111" customFormat="1" ht="17.399999999999999" x14ac:dyDescent="0.3">
      <c r="A34" s="107" t="str">
        <f>VLOOKUP(E34,'LISTADO ATM'!$A$2:$C$898,3,0)</f>
        <v>ESTE</v>
      </c>
      <c r="B34" s="101" t="s">
        <v>2563</v>
      </c>
      <c r="C34" s="95">
        <v>44246.027499999997</v>
      </c>
      <c r="D34" s="107" t="s">
        <v>2473</v>
      </c>
      <c r="E34" s="93">
        <v>399</v>
      </c>
      <c r="F34" s="84" t="str">
        <f>VLOOKUP(E34,VIP!$A$2:$O11452,2,0)</f>
        <v>DRBR399</v>
      </c>
      <c r="G34" s="92" t="str">
        <f>VLOOKUP(E34,'LISTADO ATM'!$A$2:$B$897,2,0)</f>
        <v xml:space="preserve">ATM Oficina La Romana II </v>
      </c>
      <c r="H34" s="92" t="str">
        <f>VLOOKUP(E34,VIP!$A$2:$O16373,7,FALSE)</f>
        <v>Si</v>
      </c>
      <c r="I34" s="92" t="str">
        <f>VLOOKUP(E34,VIP!$A$2:$O8338,8,FALSE)</f>
        <v>Si</v>
      </c>
      <c r="J34" s="92" t="str">
        <f>VLOOKUP(E34,VIP!$A$2:$O8288,8,FALSE)</f>
        <v>Si</v>
      </c>
      <c r="K34" s="92" t="str">
        <f>VLOOKUP(E34,VIP!$A$2:$O11862,6,0)</f>
        <v>NO</v>
      </c>
      <c r="L34" s="97" t="s">
        <v>2430</v>
      </c>
      <c r="M34" s="110" t="s">
        <v>2591</v>
      </c>
      <c r="N34" s="121" t="s">
        <v>2477</v>
      </c>
      <c r="O34" s="120" t="s">
        <v>2478</v>
      </c>
      <c r="P34" s="110"/>
      <c r="Q34" s="135">
        <v>44246.438113425924</v>
      </c>
    </row>
    <row r="35" spans="1:17" s="111" customFormat="1" ht="17.399999999999999" x14ac:dyDescent="0.3">
      <c r="A35" s="107" t="str">
        <f>VLOOKUP(E35,'LISTADO ATM'!$A$2:$C$898,3,0)</f>
        <v>DISTRITO NACIONAL</v>
      </c>
      <c r="B35" s="101" t="s">
        <v>2560</v>
      </c>
      <c r="C35" s="95">
        <v>44246.060543981483</v>
      </c>
      <c r="D35" s="107" t="s">
        <v>2189</v>
      </c>
      <c r="E35" s="93">
        <v>622</v>
      </c>
      <c r="F35" s="84" t="str">
        <f>VLOOKUP(E35,VIP!$A$2:$O11449,2,0)</f>
        <v>DRBR622</v>
      </c>
      <c r="G35" s="92" t="str">
        <f>VLOOKUP(E35,'LISTADO ATM'!$A$2:$B$897,2,0)</f>
        <v xml:space="preserve">ATM Ayuntamiento D.N. </v>
      </c>
      <c r="H35" s="92" t="str">
        <f>VLOOKUP(E35,VIP!$A$2:$O16370,7,FALSE)</f>
        <v>Si</v>
      </c>
      <c r="I35" s="92" t="str">
        <f>VLOOKUP(E35,VIP!$A$2:$O8335,8,FALSE)</f>
        <v>Si</v>
      </c>
      <c r="J35" s="92" t="str">
        <f>VLOOKUP(E35,VIP!$A$2:$O8285,8,FALSE)</f>
        <v>Si</v>
      </c>
      <c r="K35" s="92" t="str">
        <f>VLOOKUP(E35,VIP!$A$2:$O11859,6,0)</f>
        <v>NO</v>
      </c>
      <c r="L35" s="97" t="s">
        <v>2254</v>
      </c>
      <c r="M35" s="110" t="s">
        <v>2591</v>
      </c>
      <c r="N35" s="135" t="s">
        <v>2598</v>
      </c>
      <c r="O35" s="120" t="s">
        <v>2479</v>
      </c>
      <c r="P35" s="110"/>
      <c r="Q35" s="135">
        <v>44246.438113425924</v>
      </c>
    </row>
    <row r="36" spans="1:17" s="111" customFormat="1" ht="17.399999999999999" x14ac:dyDescent="0.3">
      <c r="A36" s="107" t="str">
        <f>VLOOKUP(E36,'LISTADO ATM'!$A$2:$C$898,3,0)</f>
        <v>DISTRITO NACIONAL</v>
      </c>
      <c r="B36" s="101" t="s">
        <v>2559</v>
      </c>
      <c r="C36" s="95">
        <v>44246.136631944442</v>
      </c>
      <c r="D36" s="107" t="s">
        <v>2189</v>
      </c>
      <c r="E36" s="93">
        <v>37</v>
      </c>
      <c r="F36" s="84" t="str">
        <f>VLOOKUP(E36,VIP!$A$2:$O11448,2,0)</f>
        <v>DRBR037</v>
      </c>
      <c r="G36" s="92" t="str">
        <f>VLOOKUP(E36,'LISTADO ATM'!$A$2:$B$897,2,0)</f>
        <v xml:space="preserve">ATM Oficina Villa Mella </v>
      </c>
      <c r="H36" s="92" t="str">
        <f>VLOOKUP(E36,VIP!$A$2:$O16369,7,FALSE)</f>
        <v>Si</v>
      </c>
      <c r="I36" s="92" t="str">
        <f>VLOOKUP(E36,VIP!$A$2:$O8334,8,FALSE)</f>
        <v>Si</v>
      </c>
      <c r="J36" s="92" t="str">
        <f>VLOOKUP(E36,VIP!$A$2:$O8284,8,FALSE)</f>
        <v>Si</v>
      </c>
      <c r="K36" s="92" t="str">
        <f>VLOOKUP(E36,VIP!$A$2:$O11858,6,0)</f>
        <v>SI</v>
      </c>
      <c r="L36" s="97" t="s">
        <v>2254</v>
      </c>
      <c r="M36" s="110" t="s">
        <v>2591</v>
      </c>
      <c r="N36" s="135" t="s">
        <v>2598</v>
      </c>
      <c r="O36" s="120" t="s">
        <v>2479</v>
      </c>
      <c r="P36" s="110"/>
      <c r="Q36" s="135">
        <v>44246.438113425924</v>
      </c>
    </row>
    <row r="37" spans="1:17" s="111" customFormat="1" ht="17.399999999999999" x14ac:dyDescent="0.3">
      <c r="A37" s="107" t="str">
        <f>VLOOKUP(E37,'LISTADO ATM'!$A$2:$C$898,3,0)</f>
        <v>SUR</v>
      </c>
      <c r="B37" s="101" t="s">
        <v>2558</v>
      </c>
      <c r="C37" s="95">
        <v>44246.156307870369</v>
      </c>
      <c r="D37" s="107" t="s">
        <v>2189</v>
      </c>
      <c r="E37" s="93">
        <v>137</v>
      </c>
      <c r="F37" s="84" t="str">
        <f>VLOOKUP(E37,VIP!$A$2:$O11447,2,0)</f>
        <v>DRBR137</v>
      </c>
      <c r="G37" s="92" t="str">
        <f>VLOOKUP(E37,'LISTADO ATM'!$A$2:$B$897,2,0)</f>
        <v xml:space="preserve">ATM Oficina Nizao </v>
      </c>
      <c r="H37" s="92" t="str">
        <f>VLOOKUP(E37,VIP!$A$2:$O16368,7,FALSE)</f>
        <v>Si</v>
      </c>
      <c r="I37" s="92" t="str">
        <f>VLOOKUP(E37,VIP!$A$2:$O8333,8,FALSE)</f>
        <v>Si</v>
      </c>
      <c r="J37" s="92" t="str">
        <f>VLOOKUP(E37,VIP!$A$2:$O8283,8,FALSE)</f>
        <v>Si</v>
      </c>
      <c r="K37" s="92" t="str">
        <f>VLOOKUP(E37,VIP!$A$2:$O11857,6,0)</f>
        <v>NO</v>
      </c>
      <c r="L37" s="97" t="s">
        <v>2254</v>
      </c>
      <c r="M37" s="110" t="s">
        <v>2591</v>
      </c>
      <c r="N37" s="135" t="s">
        <v>2598</v>
      </c>
      <c r="O37" s="120" t="s">
        <v>2479</v>
      </c>
      <c r="P37" s="110"/>
      <c r="Q37" s="135">
        <v>44246.438113425924</v>
      </c>
    </row>
    <row r="38" spans="1:17" s="111" customFormat="1" ht="17.399999999999999" x14ac:dyDescent="0.3">
      <c r="A38" s="107" t="str">
        <f>VLOOKUP(E38,'LISTADO ATM'!$A$2:$C$898,3,0)</f>
        <v>SUR</v>
      </c>
      <c r="B38" s="101" t="s">
        <v>2557</v>
      </c>
      <c r="C38" s="95">
        <v>44246.156840277778</v>
      </c>
      <c r="D38" s="107" t="s">
        <v>2189</v>
      </c>
      <c r="E38" s="93">
        <v>576</v>
      </c>
      <c r="F38" s="84" t="str">
        <f>VLOOKUP(E38,VIP!$A$2:$O11446,2,0)</f>
        <v>DRBR576</v>
      </c>
      <c r="G38" s="92" t="str">
        <f>VLOOKUP(E38,'LISTADO ATM'!$A$2:$B$897,2,0)</f>
        <v>ATM Nizao</v>
      </c>
      <c r="H38" s="92">
        <f>VLOOKUP(E38,VIP!$A$2:$O16367,7,FALSE)</f>
        <v>0</v>
      </c>
      <c r="I38" s="92">
        <f>VLOOKUP(E38,VIP!$A$2:$O8332,8,FALSE)</f>
        <v>0</v>
      </c>
      <c r="J38" s="92">
        <f>VLOOKUP(E38,VIP!$A$2:$O8282,8,FALSE)</f>
        <v>0</v>
      </c>
      <c r="K38" s="92">
        <f>VLOOKUP(E38,VIP!$A$2:$O11856,6,0)</f>
        <v>0</v>
      </c>
      <c r="L38" s="97" t="s">
        <v>2254</v>
      </c>
      <c r="M38" s="110" t="s">
        <v>2591</v>
      </c>
      <c r="N38" s="135" t="s">
        <v>2598</v>
      </c>
      <c r="O38" s="120" t="s">
        <v>2479</v>
      </c>
      <c r="P38" s="110"/>
      <c r="Q38" s="135">
        <v>44246.438113425924</v>
      </c>
    </row>
    <row r="39" spans="1:17" s="111" customFormat="1" ht="17.399999999999999" x14ac:dyDescent="0.3">
      <c r="A39" s="107" t="str">
        <f>VLOOKUP(E39,'LISTADO ATM'!$A$2:$C$898,3,0)</f>
        <v>DISTRITO NACIONAL</v>
      </c>
      <c r="B39" s="101" t="s">
        <v>2572</v>
      </c>
      <c r="C39" s="95">
        <v>44246.298206018517</v>
      </c>
      <c r="D39" s="107" t="s">
        <v>2189</v>
      </c>
      <c r="E39" s="93">
        <v>717</v>
      </c>
      <c r="F39" s="84" t="str">
        <f>VLOOKUP(E39,VIP!$A$2:$O11453,2,0)</f>
        <v>DRBR24K</v>
      </c>
      <c r="G39" s="92" t="str">
        <f>VLOOKUP(E39,'LISTADO ATM'!$A$2:$B$897,2,0)</f>
        <v xml:space="preserve">ATM Oficina Los Alcarrizos </v>
      </c>
      <c r="H39" s="92" t="str">
        <f>VLOOKUP(E39,VIP!$A$2:$O16374,7,FALSE)</f>
        <v>Si</v>
      </c>
      <c r="I39" s="92" t="str">
        <f>VLOOKUP(E39,VIP!$A$2:$O8339,8,FALSE)</f>
        <v>Si</v>
      </c>
      <c r="J39" s="92" t="str">
        <f>VLOOKUP(E39,VIP!$A$2:$O8289,8,FALSE)</f>
        <v>Si</v>
      </c>
      <c r="K39" s="92" t="str">
        <f>VLOOKUP(E39,VIP!$A$2:$O11863,6,0)</f>
        <v>SI</v>
      </c>
      <c r="L39" s="97" t="s">
        <v>2228</v>
      </c>
      <c r="M39" s="110" t="s">
        <v>2591</v>
      </c>
      <c r="N39" s="135" t="s">
        <v>2598</v>
      </c>
      <c r="O39" s="120" t="s">
        <v>2479</v>
      </c>
      <c r="P39" s="110"/>
      <c r="Q39" s="135">
        <v>44246.438113425924</v>
      </c>
    </row>
    <row r="40" spans="1:17" s="111" customFormat="1" ht="17.399999999999999" x14ac:dyDescent="0.3">
      <c r="A40" s="107" t="str">
        <f>VLOOKUP(E40,'LISTADO ATM'!$A$2:$C$898,3,0)</f>
        <v>NORTE</v>
      </c>
      <c r="B40" s="101" t="s">
        <v>2571</v>
      </c>
      <c r="C40" s="95">
        <v>44246.30263888889</v>
      </c>
      <c r="D40" s="107" t="s">
        <v>2190</v>
      </c>
      <c r="E40" s="93">
        <v>53</v>
      </c>
      <c r="F40" s="84" t="str">
        <f>VLOOKUP(E40,VIP!$A$2:$O11452,2,0)</f>
        <v>DRBR053</v>
      </c>
      <c r="G40" s="92" t="str">
        <f>VLOOKUP(E40,'LISTADO ATM'!$A$2:$B$897,2,0)</f>
        <v xml:space="preserve">ATM Oficina Constanza </v>
      </c>
      <c r="H40" s="92" t="str">
        <f>VLOOKUP(E40,VIP!$A$2:$O16373,7,FALSE)</f>
        <v>Si</v>
      </c>
      <c r="I40" s="92" t="str">
        <f>VLOOKUP(E40,VIP!$A$2:$O8338,8,FALSE)</f>
        <v>Si</v>
      </c>
      <c r="J40" s="92" t="str">
        <f>VLOOKUP(E40,VIP!$A$2:$O8288,8,FALSE)</f>
        <v>Si</v>
      </c>
      <c r="K40" s="92" t="str">
        <f>VLOOKUP(E40,VIP!$A$2:$O11862,6,0)</f>
        <v>NO</v>
      </c>
      <c r="L40" s="97" t="s">
        <v>2501</v>
      </c>
      <c r="M40" s="110" t="s">
        <v>2591</v>
      </c>
      <c r="N40" s="121" t="s">
        <v>2477</v>
      </c>
      <c r="O40" s="120" t="s">
        <v>2503</v>
      </c>
      <c r="P40" s="110"/>
      <c r="Q40" s="135">
        <v>44246.438113425924</v>
      </c>
    </row>
    <row r="41" spans="1:17" s="111" customFormat="1" ht="17.399999999999999" x14ac:dyDescent="0.3">
      <c r="A41" s="107" t="str">
        <f>VLOOKUP(E41,'LISTADO ATM'!$A$2:$C$898,3,0)</f>
        <v>DISTRITO NACIONAL</v>
      </c>
      <c r="B41" s="101" t="s">
        <v>2570</v>
      </c>
      <c r="C41" s="95">
        <v>44246.325555555559</v>
      </c>
      <c r="D41" s="107" t="s">
        <v>2189</v>
      </c>
      <c r="E41" s="93">
        <v>160</v>
      </c>
      <c r="F41" s="84" t="str">
        <f>VLOOKUP(E41,VIP!$A$2:$O11451,2,0)</f>
        <v>DRBR160</v>
      </c>
      <c r="G41" s="92" t="str">
        <f>VLOOKUP(E41,'LISTADO ATM'!$A$2:$B$897,2,0)</f>
        <v xml:space="preserve">ATM Oficina Herrera </v>
      </c>
      <c r="H41" s="92" t="str">
        <f>VLOOKUP(E41,VIP!$A$2:$O16372,7,FALSE)</f>
        <v>Si</v>
      </c>
      <c r="I41" s="92" t="str">
        <f>VLOOKUP(E41,VIP!$A$2:$O8337,8,FALSE)</f>
        <v>Si</v>
      </c>
      <c r="J41" s="92" t="str">
        <f>VLOOKUP(E41,VIP!$A$2:$O8287,8,FALSE)</f>
        <v>Si</v>
      </c>
      <c r="K41" s="92" t="str">
        <f>VLOOKUP(E41,VIP!$A$2:$O11861,6,0)</f>
        <v>NO</v>
      </c>
      <c r="L41" s="97" t="s">
        <v>2228</v>
      </c>
      <c r="M41" s="110" t="s">
        <v>2591</v>
      </c>
      <c r="N41" s="135" t="s">
        <v>2598</v>
      </c>
      <c r="O41" s="120" t="s">
        <v>2479</v>
      </c>
      <c r="P41" s="110"/>
      <c r="Q41" s="135">
        <v>44246.438113425924</v>
      </c>
    </row>
    <row r="42" spans="1:17" s="111" customFormat="1" ht="17.399999999999999" x14ac:dyDescent="0.3">
      <c r="A42" s="107" t="str">
        <f>VLOOKUP(E42,'LISTADO ATM'!$A$2:$C$898,3,0)</f>
        <v>NORTE</v>
      </c>
      <c r="B42" s="101" t="s">
        <v>2569</v>
      </c>
      <c r="C42" s="95">
        <v>44246.32708333333</v>
      </c>
      <c r="D42" s="107" t="s">
        <v>2190</v>
      </c>
      <c r="E42" s="93">
        <v>854</v>
      </c>
      <c r="F42" s="84" t="str">
        <f>VLOOKUP(E42,VIP!$A$2:$O11450,2,0)</f>
        <v>DRBR854</v>
      </c>
      <c r="G42" s="92" t="str">
        <f>VLOOKUP(E42,'LISTADO ATM'!$A$2:$B$897,2,0)</f>
        <v xml:space="preserve">ATM Centro Comercial Blanco Batista </v>
      </c>
      <c r="H42" s="92" t="str">
        <f>VLOOKUP(E42,VIP!$A$2:$O16371,7,FALSE)</f>
        <v>Si</v>
      </c>
      <c r="I42" s="92" t="str">
        <f>VLOOKUP(E42,VIP!$A$2:$O8336,8,FALSE)</f>
        <v>Si</v>
      </c>
      <c r="J42" s="92" t="str">
        <f>VLOOKUP(E42,VIP!$A$2:$O8286,8,FALSE)</f>
        <v>Si</v>
      </c>
      <c r="K42" s="92" t="str">
        <f>VLOOKUP(E42,VIP!$A$2:$O11860,6,0)</f>
        <v>NO</v>
      </c>
      <c r="L42" s="97" t="s">
        <v>2228</v>
      </c>
      <c r="M42" s="110" t="s">
        <v>2591</v>
      </c>
      <c r="N42" s="121" t="s">
        <v>2477</v>
      </c>
      <c r="O42" s="120" t="s">
        <v>2503</v>
      </c>
      <c r="P42" s="110"/>
      <c r="Q42" s="135">
        <v>44246.438113425924</v>
      </c>
    </row>
    <row r="43" spans="1:17" s="111" customFormat="1" ht="17.399999999999999" x14ac:dyDescent="0.3">
      <c r="A43" s="107" t="str">
        <f>VLOOKUP(E43,'LISTADO ATM'!$A$2:$C$898,3,0)</f>
        <v>ESTE</v>
      </c>
      <c r="B43" s="101" t="s">
        <v>2568</v>
      </c>
      <c r="C43" s="95">
        <v>44246.332465277781</v>
      </c>
      <c r="D43" s="107" t="s">
        <v>2473</v>
      </c>
      <c r="E43" s="93">
        <v>211</v>
      </c>
      <c r="F43" s="84" t="str">
        <f>VLOOKUP(E43,VIP!$A$2:$O11449,2,0)</f>
        <v>DRBR211</v>
      </c>
      <c r="G43" s="92" t="str">
        <f>VLOOKUP(E43,'LISTADO ATM'!$A$2:$B$897,2,0)</f>
        <v xml:space="preserve">ATM Oficina La Romana I </v>
      </c>
      <c r="H43" s="92" t="str">
        <f>VLOOKUP(E43,VIP!$A$2:$O16370,7,FALSE)</f>
        <v>Si</v>
      </c>
      <c r="I43" s="92" t="str">
        <f>VLOOKUP(E43,VIP!$A$2:$O8335,8,FALSE)</f>
        <v>Si</v>
      </c>
      <c r="J43" s="92" t="str">
        <f>VLOOKUP(E43,VIP!$A$2:$O8285,8,FALSE)</f>
        <v>Si</v>
      </c>
      <c r="K43" s="92" t="str">
        <f>VLOOKUP(E43,VIP!$A$2:$O11859,6,0)</f>
        <v>NO</v>
      </c>
      <c r="L43" s="97" t="s">
        <v>2430</v>
      </c>
      <c r="M43" s="110" t="s">
        <v>2591</v>
      </c>
      <c r="N43" s="121" t="s">
        <v>2477</v>
      </c>
      <c r="O43" s="120" t="s">
        <v>2478</v>
      </c>
      <c r="P43" s="110"/>
      <c r="Q43" s="135">
        <v>44246.438113425924</v>
      </c>
    </row>
    <row r="44" spans="1:17" s="111" customFormat="1" ht="17.399999999999999" x14ac:dyDescent="0.3">
      <c r="A44" s="107" t="str">
        <f>VLOOKUP(E44,'LISTADO ATM'!$A$2:$C$898,3,0)</f>
        <v>DISTRITO NACIONAL</v>
      </c>
      <c r="B44" s="101" t="s">
        <v>2573</v>
      </c>
      <c r="C44" s="95">
        <v>44246.357881944445</v>
      </c>
      <c r="D44" s="107" t="s">
        <v>2473</v>
      </c>
      <c r="E44" s="93">
        <v>524</v>
      </c>
      <c r="F44" s="84" t="str">
        <f>VLOOKUP(E44,VIP!$A$2:$O11447,2,0)</f>
        <v>DRBR524</v>
      </c>
      <c r="G44" s="92" t="str">
        <f>VLOOKUP(E44,'LISTADO ATM'!$A$2:$B$897,2,0)</f>
        <v xml:space="preserve">ATM DNCD </v>
      </c>
      <c r="H44" s="92" t="str">
        <f>VLOOKUP(E44,VIP!$A$2:$O16368,7,FALSE)</f>
        <v>Si</v>
      </c>
      <c r="I44" s="92" t="str">
        <f>VLOOKUP(E44,VIP!$A$2:$O8333,8,FALSE)</f>
        <v>Si</v>
      </c>
      <c r="J44" s="92" t="str">
        <f>VLOOKUP(E44,VIP!$A$2:$O8283,8,FALSE)</f>
        <v>Si</v>
      </c>
      <c r="K44" s="92" t="str">
        <f>VLOOKUP(E44,VIP!$A$2:$O11857,6,0)</f>
        <v>NO</v>
      </c>
      <c r="L44" s="97" t="s">
        <v>2430</v>
      </c>
      <c r="M44" s="110" t="s">
        <v>2591</v>
      </c>
      <c r="N44" s="121" t="s">
        <v>2477</v>
      </c>
      <c r="O44" s="120" t="s">
        <v>2478</v>
      </c>
      <c r="P44" s="110"/>
      <c r="Q44" s="135">
        <v>44246.438113425924</v>
      </c>
    </row>
    <row r="45" spans="1:17" s="111" customFormat="1" ht="17.399999999999999" x14ac:dyDescent="0.3">
      <c r="A45" s="107" t="str">
        <f>VLOOKUP(E45,'LISTADO ATM'!$A$2:$C$898,3,0)</f>
        <v>ESTE</v>
      </c>
      <c r="B45" s="101" t="s">
        <v>2588</v>
      </c>
      <c r="C45" s="95">
        <v>44246.372986111113</v>
      </c>
      <c r="D45" s="107" t="s">
        <v>2189</v>
      </c>
      <c r="E45" s="93">
        <v>211</v>
      </c>
      <c r="F45" s="84" t="str">
        <f>VLOOKUP(E45,VIP!$A$2:$O11458,2,0)</f>
        <v>DRBR211</v>
      </c>
      <c r="G45" s="92" t="str">
        <f>VLOOKUP(E45,'LISTADO ATM'!$A$2:$B$897,2,0)</f>
        <v xml:space="preserve">ATM Oficina La Romana I </v>
      </c>
      <c r="H45" s="92" t="str">
        <f>VLOOKUP(E45,VIP!$A$2:$O16379,7,FALSE)</f>
        <v>Si</v>
      </c>
      <c r="I45" s="92" t="str">
        <f>VLOOKUP(E45,VIP!$A$2:$O8344,8,FALSE)</f>
        <v>Si</v>
      </c>
      <c r="J45" s="92" t="str">
        <f>VLOOKUP(E45,VIP!$A$2:$O8294,8,FALSE)</f>
        <v>Si</v>
      </c>
      <c r="K45" s="92" t="str">
        <f>VLOOKUP(E45,VIP!$A$2:$O11868,6,0)</f>
        <v>NO</v>
      </c>
      <c r="L45" s="97" t="s">
        <v>2228</v>
      </c>
      <c r="M45" s="110" t="s">
        <v>2591</v>
      </c>
      <c r="N45" s="121" t="s">
        <v>2477</v>
      </c>
      <c r="O45" s="120" t="s">
        <v>2479</v>
      </c>
      <c r="P45" s="110"/>
      <c r="Q45" s="135">
        <v>44246.438113425924</v>
      </c>
    </row>
    <row r="46" spans="1:17" s="111" customFormat="1" ht="17.399999999999999" x14ac:dyDescent="0.3">
      <c r="A46" s="107" t="str">
        <f>VLOOKUP(E46,'LISTADO ATM'!$A$2:$C$898,3,0)</f>
        <v>DISTRITO NACIONAL</v>
      </c>
      <c r="B46" s="101" t="s">
        <v>2585</v>
      </c>
      <c r="C46" s="95">
        <v>44246.394062500003</v>
      </c>
      <c r="D46" s="107" t="s">
        <v>2189</v>
      </c>
      <c r="E46" s="93">
        <v>237</v>
      </c>
      <c r="F46" s="84" t="str">
        <f>VLOOKUP(E46,VIP!$A$2:$O11455,2,0)</f>
        <v>DRBR237</v>
      </c>
      <c r="G46" s="92" t="str">
        <f>VLOOKUP(E46,'LISTADO ATM'!$A$2:$B$897,2,0)</f>
        <v xml:space="preserve">ATM UNP Plaza Vásquez </v>
      </c>
      <c r="H46" s="92" t="str">
        <f>VLOOKUP(E46,VIP!$A$2:$O16376,7,FALSE)</f>
        <v>Si</v>
      </c>
      <c r="I46" s="92" t="str">
        <f>VLOOKUP(E46,VIP!$A$2:$O8341,8,FALSE)</f>
        <v>Si</v>
      </c>
      <c r="J46" s="92" t="str">
        <f>VLOOKUP(E46,VIP!$A$2:$O8291,8,FALSE)</f>
        <v>Si</v>
      </c>
      <c r="K46" s="92" t="str">
        <f>VLOOKUP(E46,VIP!$A$2:$O11865,6,0)</f>
        <v>SI</v>
      </c>
      <c r="L46" s="97" t="s">
        <v>2228</v>
      </c>
      <c r="M46" s="110" t="s">
        <v>2591</v>
      </c>
      <c r="N46" s="121" t="s">
        <v>2477</v>
      </c>
      <c r="O46" s="120" t="s">
        <v>2479</v>
      </c>
      <c r="P46" s="110"/>
      <c r="Q46" s="135">
        <v>44246.438113425924</v>
      </c>
    </row>
    <row r="47" spans="1:17" s="111" customFormat="1" ht="17.399999999999999" x14ac:dyDescent="0.3">
      <c r="A47" s="107" t="str">
        <f>VLOOKUP(E47,'LISTADO ATM'!$A$2:$C$898,3,0)</f>
        <v>DISTRITO NACIONAL</v>
      </c>
      <c r="B47" s="101" t="s">
        <v>2581</v>
      </c>
      <c r="C47" s="95">
        <v>44246.40724537037</v>
      </c>
      <c r="D47" s="107" t="s">
        <v>2189</v>
      </c>
      <c r="E47" s="93">
        <v>18</v>
      </c>
      <c r="F47" s="84" t="str">
        <f>VLOOKUP(E47,VIP!$A$2:$O11451,2,0)</f>
        <v>DRBR018</v>
      </c>
      <c r="G47" s="92" t="str">
        <f>VLOOKUP(E47,'LISTADO ATM'!$A$2:$B$897,2,0)</f>
        <v xml:space="preserve">ATM Oficina Haina Occidental I </v>
      </c>
      <c r="H47" s="92" t="str">
        <f>VLOOKUP(E47,VIP!$A$2:$O16372,7,FALSE)</f>
        <v>Si</v>
      </c>
      <c r="I47" s="92" t="str">
        <f>VLOOKUP(E47,VIP!$A$2:$O8337,8,FALSE)</f>
        <v>Si</v>
      </c>
      <c r="J47" s="92" t="str">
        <f>VLOOKUP(E47,VIP!$A$2:$O8287,8,FALSE)</f>
        <v>Si</v>
      </c>
      <c r="K47" s="92" t="str">
        <f>VLOOKUP(E47,VIP!$A$2:$O11861,6,0)</f>
        <v>SI</v>
      </c>
      <c r="L47" s="97" t="s">
        <v>2228</v>
      </c>
      <c r="M47" s="110" t="s">
        <v>2591</v>
      </c>
      <c r="N47" s="121" t="s">
        <v>2477</v>
      </c>
      <c r="O47" s="120" t="s">
        <v>2479</v>
      </c>
      <c r="P47" s="110"/>
      <c r="Q47" s="135">
        <v>44246.438113425924</v>
      </c>
    </row>
    <row r="48" spans="1:17" s="111" customFormat="1" ht="17.399999999999999" x14ac:dyDescent="0.3">
      <c r="A48" s="107" t="str">
        <f>VLOOKUP(E48,'LISTADO ATM'!$A$2:$C$898,3,0)</f>
        <v>ESTE</v>
      </c>
      <c r="B48" s="101" t="s">
        <v>2527</v>
      </c>
      <c r="C48" s="95">
        <v>44245.749351851853</v>
      </c>
      <c r="D48" s="107" t="s">
        <v>2189</v>
      </c>
      <c r="E48" s="93">
        <v>462</v>
      </c>
      <c r="F48" s="84" t="str">
        <f>VLOOKUP(E48,VIP!$A$2:$O11445,2,0)</f>
        <v>DRBR462</v>
      </c>
      <c r="G48" s="92" t="str">
        <f>VLOOKUP(E48,'LISTADO ATM'!$A$2:$B$897,2,0)</f>
        <v>ATM Agrocafe Del Caribe</v>
      </c>
      <c r="H48" s="92" t="str">
        <f>VLOOKUP(E48,VIP!$A$2:$O16366,7,FALSE)</f>
        <v>Si</v>
      </c>
      <c r="I48" s="92" t="str">
        <f>VLOOKUP(E48,VIP!$A$2:$O8331,8,FALSE)</f>
        <v>Si</v>
      </c>
      <c r="J48" s="92" t="str">
        <f>VLOOKUP(E48,VIP!$A$2:$O8281,8,FALSE)</f>
        <v>Si</v>
      </c>
      <c r="K48" s="92" t="str">
        <f>VLOOKUP(E48,VIP!$A$2:$O11855,6,0)</f>
        <v>NO</v>
      </c>
      <c r="L48" s="97" t="s">
        <v>2228</v>
      </c>
      <c r="M48" s="110" t="s">
        <v>2591</v>
      </c>
      <c r="N48" s="135" t="s">
        <v>2598</v>
      </c>
      <c r="O48" s="120" t="s">
        <v>2479</v>
      </c>
      <c r="P48" s="110"/>
      <c r="Q48" s="135">
        <v>44246.479780092595</v>
      </c>
    </row>
    <row r="49" spans="1:17" s="111" customFormat="1" ht="17.399999999999999" x14ac:dyDescent="0.3">
      <c r="A49" s="107" t="str">
        <f>VLOOKUP(E49,'LISTADO ATM'!$A$2:$C$898,3,0)</f>
        <v>DISTRITO NACIONAL</v>
      </c>
      <c r="B49" s="101" t="s">
        <v>2513</v>
      </c>
      <c r="C49" s="95">
        <v>44245.59646990741</v>
      </c>
      <c r="D49" s="107" t="s">
        <v>2189</v>
      </c>
      <c r="E49" s="93">
        <v>485</v>
      </c>
      <c r="F49" s="84" t="str">
        <f>VLOOKUP(E49,VIP!$A$2:$O11428,2,0)</f>
        <v>DRBR485</v>
      </c>
      <c r="G49" s="92" t="str">
        <f>VLOOKUP(E49,'LISTADO ATM'!$A$2:$B$897,2,0)</f>
        <v xml:space="preserve">ATM CEDIMAT </v>
      </c>
      <c r="H49" s="92" t="str">
        <f>VLOOKUP(E49,VIP!$A$2:$O16349,7,FALSE)</f>
        <v>Si</v>
      </c>
      <c r="I49" s="92" t="str">
        <f>VLOOKUP(E49,VIP!$A$2:$O8314,8,FALSE)</f>
        <v>Si</v>
      </c>
      <c r="J49" s="92" t="str">
        <f>VLOOKUP(E49,VIP!$A$2:$O8264,8,FALSE)</f>
        <v>Si</v>
      </c>
      <c r="K49" s="92" t="str">
        <f>VLOOKUP(E49,VIP!$A$2:$O11838,6,0)</f>
        <v>NO</v>
      </c>
      <c r="L49" s="97" t="s">
        <v>2228</v>
      </c>
      <c r="M49" s="110" t="s">
        <v>2591</v>
      </c>
      <c r="N49" s="121" t="s">
        <v>2477</v>
      </c>
      <c r="O49" s="120" t="s">
        <v>2479</v>
      </c>
      <c r="P49" s="110"/>
      <c r="Q49" s="135">
        <v>44246.535462962966</v>
      </c>
    </row>
    <row r="50" spans="1:17" s="111" customFormat="1" ht="17.399999999999999" x14ac:dyDescent="0.3">
      <c r="A50" s="107" t="str">
        <f>VLOOKUP(E50,'LISTADO ATM'!$A$2:$C$898,3,0)</f>
        <v>DISTRITO NACIONAL</v>
      </c>
      <c r="B50" s="101" t="s">
        <v>2582</v>
      </c>
      <c r="C50" s="95">
        <v>44246.401782407411</v>
      </c>
      <c r="D50" s="107" t="s">
        <v>2189</v>
      </c>
      <c r="E50" s="93">
        <v>915</v>
      </c>
      <c r="F50" s="84" t="str">
        <f>VLOOKUP(E50,VIP!$A$2:$O11452,2,0)</f>
        <v>DRBR24F</v>
      </c>
      <c r="G50" s="92" t="str">
        <f>VLOOKUP(E50,'LISTADO ATM'!$A$2:$B$897,2,0)</f>
        <v xml:space="preserve">ATM Multicentro La Sirena Aut. Duarte </v>
      </c>
      <c r="H50" s="92" t="str">
        <f>VLOOKUP(E50,VIP!$A$2:$O16373,7,FALSE)</f>
        <v>Si</v>
      </c>
      <c r="I50" s="92" t="str">
        <f>VLOOKUP(E50,VIP!$A$2:$O8338,8,FALSE)</f>
        <v>Si</v>
      </c>
      <c r="J50" s="92" t="str">
        <f>VLOOKUP(E50,VIP!$A$2:$O8288,8,FALSE)</f>
        <v>Si</v>
      </c>
      <c r="K50" s="92" t="str">
        <f>VLOOKUP(E50,VIP!$A$2:$O11862,6,0)</f>
        <v>SI</v>
      </c>
      <c r="L50" s="97" t="s">
        <v>2228</v>
      </c>
      <c r="M50" s="110" t="s">
        <v>2591</v>
      </c>
      <c r="N50" s="121" t="s">
        <v>2477</v>
      </c>
      <c r="O50" s="120" t="s">
        <v>2479</v>
      </c>
      <c r="P50" s="110"/>
      <c r="Q50" s="135">
        <v>44246.558379629627</v>
      </c>
    </row>
    <row r="51" spans="1:17" s="111" customFormat="1" ht="17.399999999999999" x14ac:dyDescent="0.3">
      <c r="A51" s="107" t="str">
        <f>VLOOKUP(E51,'LISTADO ATM'!$A$2:$C$898,3,0)</f>
        <v>DISTRITO NACIONAL</v>
      </c>
      <c r="B51" s="101" t="s">
        <v>2544</v>
      </c>
      <c r="C51" s="95">
        <v>44245.862905092596</v>
      </c>
      <c r="D51" s="107" t="s">
        <v>2189</v>
      </c>
      <c r="E51" s="93">
        <v>515</v>
      </c>
      <c r="F51" s="84" t="str">
        <f>VLOOKUP(E51,VIP!$A$2:$O11448,2,0)</f>
        <v>DRBR515</v>
      </c>
      <c r="G51" s="92" t="str">
        <f>VLOOKUP(E51,'LISTADO ATM'!$A$2:$B$897,2,0)</f>
        <v xml:space="preserve">ATM Oficina Agora Mall I </v>
      </c>
      <c r="H51" s="92" t="str">
        <f>VLOOKUP(E51,VIP!$A$2:$O16369,7,FALSE)</f>
        <v>Si</v>
      </c>
      <c r="I51" s="92" t="str">
        <f>VLOOKUP(E51,VIP!$A$2:$O8334,8,FALSE)</f>
        <v>Si</v>
      </c>
      <c r="J51" s="92" t="str">
        <f>VLOOKUP(E51,VIP!$A$2:$O8284,8,FALSE)</f>
        <v>Si</v>
      </c>
      <c r="K51" s="92" t="str">
        <f>VLOOKUP(E51,VIP!$A$2:$O11858,6,0)</f>
        <v>SI</v>
      </c>
      <c r="L51" s="97" t="s">
        <v>2435</v>
      </c>
      <c r="M51" s="110" t="s">
        <v>2591</v>
      </c>
      <c r="N51" s="121" t="s">
        <v>2477</v>
      </c>
      <c r="O51" s="120" t="s">
        <v>2479</v>
      </c>
      <c r="P51" s="110"/>
      <c r="Q51" s="135">
        <v>44246.561157407406</v>
      </c>
    </row>
    <row r="52" spans="1:17" s="111" customFormat="1" ht="17.399999999999999" x14ac:dyDescent="0.3">
      <c r="A52" s="107" t="str">
        <f>VLOOKUP(E52,'LISTADO ATM'!$A$2:$C$898,3,0)</f>
        <v>DISTRITO NACIONAL</v>
      </c>
      <c r="B52" s="101" t="s">
        <v>2574</v>
      </c>
      <c r="C52" s="95">
        <v>44246.355694444443</v>
      </c>
      <c r="D52" s="107" t="s">
        <v>2189</v>
      </c>
      <c r="E52" s="93">
        <v>280</v>
      </c>
      <c r="F52" s="84" t="str">
        <f>VLOOKUP(E52,VIP!$A$2:$O11448,2,0)</f>
        <v>DRBR752</v>
      </c>
      <c r="G52" s="92" t="str">
        <f>VLOOKUP(E52,'LISTADO ATM'!$A$2:$B$897,2,0)</f>
        <v xml:space="preserve">ATM Cooperativa BR </v>
      </c>
      <c r="H52" s="92" t="str">
        <f>VLOOKUP(E52,VIP!$A$2:$O16369,7,FALSE)</f>
        <v>Si</v>
      </c>
      <c r="I52" s="92" t="str">
        <f>VLOOKUP(E52,VIP!$A$2:$O8334,8,FALSE)</f>
        <v>Si</v>
      </c>
      <c r="J52" s="92" t="str">
        <f>VLOOKUP(E52,VIP!$A$2:$O8284,8,FALSE)</f>
        <v>Si</v>
      </c>
      <c r="K52" s="92" t="str">
        <f>VLOOKUP(E52,VIP!$A$2:$O11858,6,0)</f>
        <v>NO</v>
      </c>
      <c r="L52" s="97" t="s">
        <v>2228</v>
      </c>
      <c r="M52" s="110" t="s">
        <v>2591</v>
      </c>
      <c r="N52" s="121" t="s">
        <v>2477</v>
      </c>
      <c r="O52" s="120" t="s">
        <v>2479</v>
      </c>
      <c r="P52" s="110"/>
      <c r="Q52" s="135">
        <v>44246.581296296295</v>
      </c>
    </row>
    <row r="53" spans="1:17" s="111" customFormat="1" ht="17.399999999999999" x14ac:dyDescent="0.3">
      <c r="A53" s="107" t="str">
        <f>VLOOKUP(E53,'LISTADO ATM'!$A$2:$C$898,3,0)</f>
        <v>NORTE</v>
      </c>
      <c r="B53" s="101" t="s">
        <v>2584</v>
      </c>
      <c r="C53" s="95">
        <v>44246.396666666667</v>
      </c>
      <c r="D53" s="107" t="s">
        <v>2190</v>
      </c>
      <c r="E53" s="93">
        <v>253</v>
      </c>
      <c r="F53" s="84" t="str">
        <f>VLOOKUP(E53,VIP!$A$2:$O11454,2,0)</f>
        <v>DRBR253</v>
      </c>
      <c r="G53" s="92" t="str">
        <f>VLOOKUP(E53,'LISTADO ATM'!$A$2:$B$897,2,0)</f>
        <v xml:space="preserve">ATM Centro Cuesta Nacional (Santiago) </v>
      </c>
      <c r="H53" s="92" t="str">
        <f>VLOOKUP(E53,VIP!$A$2:$O16375,7,FALSE)</f>
        <v>Si</v>
      </c>
      <c r="I53" s="92" t="str">
        <f>VLOOKUP(E53,VIP!$A$2:$O8340,8,FALSE)</f>
        <v>Si</v>
      </c>
      <c r="J53" s="92" t="str">
        <f>VLOOKUP(E53,VIP!$A$2:$O8290,8,FALSE)</f>
        <v>Si</v>
      </c>
      <c r="K53" s="92" t="str">
        <f>VLOOKUP(E53,VIP!$A$2:$O11864,6,0)</f>
        <v>NO</v>
      </c>
      <c r="L53" s="97" t="s">
        <v>2228</v>
      </c>
      <c r="M53" s="110" t="s">
        <v>2591</v>
      </c>
      <c r="N53" s="121" t="s">
        <v>2477</v>
      </c>
      <c r="O53" s="120" t="s">
        <v>2498</v>
      </c>
      <c r="P53" s="110"/>
      <c r="Q53" s="135">
        <v>44246.583379629628</v>
      </c>
    </row>
    <row r="54" spans="1:17" s="111" customFormat="1" ht="17.399999999999999" x14ac:dyDescent="0.3">
      <c r="A54" s="107" t="str">
        <f>VLOOKUP(E54,'LISTADO ATM'!$A$2:$C$898,3,0)</f>
        <v>DISTRITO NACIONAL</v>
      </c>
      <c r="B54" s="101" t="s">
        <v>2524</v>
      </c>
      <c r="C54" s="95">
        <v>44245.658877314818</v>
      </c>
      <c r="D54" s="107" t="s">
        <v>2189</v>
      </c>
      <c r="E54" s="93">
        <v>487</v>
      </c>
      <c r="F54" s="84" t="str">
        <f>VLOOKUP(E54,VIP!$A$2:$O11445,2,0)</f>
        <v>DRBR487</v>
      </c>
      <c r="G54" s="92" t="str">
        <f>VLOOKUP(E54,'LISTADO ATM'!$A$2:$B$897,2,0)</f>
        <v xml:space="preserve">ATM Olé Hainamosa </v>
      </c>
      <c r="H54" s="92" t="str">
        <f>VLOOKUP(E54,VIP!$A$2:$O16366,7,FALSE)</f>
        <v>Si</v>
      </c>
      <c r="I54" s="92" t="str">
        <f>VLOOKUP(E54,VIP!$A$2:$O8331,8,FALSE)</f>
        <v>Si</v>
      </c>
      <c r="J54" s="92" t="str">
        <f>VLOOKUP(E54,VIP!$A$2:$O8281,8,FALSE)</f>
        <v>Si</v>
      </c>
      <c r="K54" s="92" t="str">
        <f>VLOOKUP(E54,VIP!$A$2:$O11855,6,0)</f>
        <v>SI</v>
      </c>
      <c r="L54" s="97" t="s">
        <v>2228</v>
      </c>
      <c r="M54" s="110" t="s">
        <v>2591</v>
      </c>
      <c r="N54" s="121" t="s">
        <v>2477</v>
      </c>
      <c r="O54" s="120" t="s">
        <v>2479</v>
      </c>
      <c r="P54" s="110"/>
      <c r="Q54" s="135">
        <v>44246.599351851852</v>
      </c>
    </row>
    <row r="55" spans="1:17" s="111" customFormat="1" ht="17.399999999999999" x14ac:dyDescent="0.3">
      <c r="A55" s="107" t="str">
        <f>VLOOKUP(E55,'LISTADO ATM'!$A$2:$C$898,3,0)</f>
        <v>DISTRITO NACIONAL</v>
      </c>
      <c r="B55" s="101" t="s">
        <v>2505</v>
      </c>
      <c r="C55" s="95">
        <v>44245.379305555558</v>
      </c>
      <c r="D55" s="107" t="s">
        <v>2189</v>
      </c>
      <c r="E55" s="93">
        <v>34</v>
      </c>
      <c r="F55" s="84" t="str">
        <f>VLOOKUP(E55,VIP!$A$2:$O11417,2,0)</f>
        <v>DRBR034</v>
      </c>
      <c r="G55" s="92" t="str">
        <f>VLOOKUP(E55,'LISTADO ATM'!$A$2:$B$897,2,0)</f>
        <v xml:space="preserve">ATM Plaza de la Salud </v>
      </c>
      <c r="H55" s="92" t="str">
        <f>VLOOKUP(E55,VIP!$A$2:$O16338,7,FALSE)</f>
        <v>Si</v>
      </c>
      <c r="I55" s="92" t="str">
        <f>VLOOKUP(E55,VIP!$A$2:$O8303,8,FALSE)</f>
        <v>Si</v>
      </c>
      <c r="J55" s="92" t="str">
        <f>VLOOKUP(E55,VIP!$A$2:$O8253,8,FALSE)</f>
        <v>Si</v>
      </c>
      <c r="K55" s="92" t="str">
        <f>VLOOKUP(E55,VIP!$A$2:$O11827,6,0)</f>
        <v>NO</v>
      </c>
      <c r="L55" s="97" t="s">
        <v>2228</v>
      </c>
      <c r="M55" s="110" t="s">
        <v>2591</v>
      </c>
      <c r="N55" s="121" t="s">
        <v>2477</v>
      </c>
      <c r="O55" s="120" t="s">
        <v>2479</v>
      </c>
      <c r="P55" s="110"/>
      <c r="Q55" s="135">
        <v>44246.602129629631</v>
      </c>
    </row>
    <row r="56" spans="1:17" s="111" customFormat="1" ht="17.399999999999999" x14ac:dyDescent="0.3">
      <c r="A56" s="107" t="str">
        <f>VLOOKUP(E56,'LISTADO ATM'!$A$2:$C$898,3,0)</f>
        <v>DISTRITO NACIONAL</v>
      </c>
      <c r="B56" s="101" t="s">
        <v>2519</v>
      </c>
      <c r="C56" s="95">
        <v>44245.557534722226</v>
      </c>
      <c r="D56" s="107" t="s">
        <v>2473</v>
      </c>
      <c r="E56" s="93">
        <v>243</v>
      </c>
      <c r="F56" s="84" t="str">
        <f>VLOOKUP(E56,VIP!$A$2:$O11435,2,0)</f>
        <v>DRBR243</v>
      </c>
      <c r="G56" s="92" t="str">
        <f>VLOOKUP(E56,'LISTADO ATM'!$A$2:$B$897,2,0)</f>
        <v xml:space="preserve">ATM Autoservicio Plaza Central  </v>
      </c>
      <c r="H56" s="92" t="str">
        <f>VLOOKUP(E56,VIP!$A$2:$O16356,7,FALSE)</f>
        <v>Si</v>
      </c>
      <c r="I56" s="92" t="str">
        <f>VLOOKUP(E56,VIP!$A$2:$O8321,8,FALSE)</f>
        <v>Si</v>
      </c>
      <c r="J56" s="92" t="str">
        <f>VLOOKUP(E56,VIP!$A$2:$O8271,8,FALSE)</f>
        <v>Si</v>
      </c>
      <c r="K56" s="92" t="str">
        <f>VLOOKUP(E56,VIP!$A$2:$O11845,6,0)</f>
        <v>SI</v>
      </c>
      <c r="L56" s="97" t="s">
        <v>2463</v>
      </c>
      <c r="M56" s="110" t="s">
        <v>2591</v>
      </c>
      <c r="N56" s="121" t="s">
        <v>2477</v>
      </c>
      <c r="O56" s="120" t="s">
        <v>2478</v>
      </c>
      <c r="P56" s="110"/>
      <c r="Q56" s="135">
        <v>44246.602129629631</v>
      </c>
    </row>
    <row r="57" spans="1:17" s="111" customFormat="1" ht="17.399999999999999" x14ac:dyDescent="0.3">
      <c r="A57" s="107" t="str">
        <f>VLOOKUP(E57,'LISTADO ATM'!$A$2:$C$898,3,0)</f>
        <v>DISTRITO NACIONAL</v>
      </c>
      <c r="B57" s="101" t="s">
        <v>2517</v>
      </c>
      <c r="C57" s="95">
        <v>44245.571979166663</v>
      </c>
      <c r="D57" s="107" t="s">
        <v>2189</v>
      </c>
      <c r="E57" s="93">
        <v>753</v>
      </c>
      <c r="F57" s="84" t="str">
        <f>VLOOKUP(E57,VIP!$A$2:$O11432,2,0)</f>
        <v>DRBR753</v>
      </c>
      <c r="G57" s="92" t="str">
        <f>VLOOKUP(E57,'LISTADO ATM'!$A$2:$B$897,2,0)</f>
        <v xml:space="preserve">ATM S/M Nacional Tiradentes </v>
      </c>
      <c r="H57" s="92" t="str">
        <f>VLOOKUP(E57,VIP!$A$2:$O16353,7,FALSE)</f>
        <v>Si</v>
      </c>
      <c r="I57" s="92" t="str">
        <f>VLOOKUP(E57,VIP!$A$2:$O8318,8,FALSE)</f>
        <v>Si</v>
      </c>
      <c r="J57" s="92" t="str">
        <f>VLOOKUP(E57,VIP!$A$2:$O8268,8,FALSE)</f>
        <v>Si</v>
      </c>
      <c r="K57" s="92" t="str">
        <f>VLOOKUP(E57,VIP!$A$2:$O11842,6,0)</f>
        <v>NO</v>
      </c>
      <c r="L57" s="97" t="s">
        <v>2254</v>
      </c>
      <c r="M57" s="110" t="s">
        <v>2591</v>
      </c>
      <c r="N57" s="121" t="s">
        <v>2477</v>
      </c>
      <c r="O57" s="120" t="s">
        <v>2479</v>
      </c>
      <c r="P57" s="110"/>
      <c r="Q57" s="135">
        <v>44246.602129629631</v>
      </c>
    </row>
    <row r="58" spans="1:17" s="111" customFormat="1" ht="17.399999999999999" x14ac:dyDescent="0.3">
      <c r="A58" s="107" t="str">
        <f>VLOOKUP(E58,'LISTADO ATM'!$A$2:$C$898,3,0)</f>
        <v>DISTRITO NACIONAL</v>
      </c>
      <c r="B58" s="101" t="s">
        <v>2516</v>
      </c>
      <c r="C58" s="95">
        <v>44245.579641203702</v>
      </c>
      <c r="D58" s="107" t="s">
        <v>2189</v>
      </c>
      <c r="E58" s="93">
        <v>966</v>
      </c>
      <c r="F58" s="84" t="str">
        <f>VLOOKUP(E58,VIP!$A$2:$O11431,2,0)</f>
        <v>DRBR966</v>
      </c>
      <c r="G58" s="92" t="str">
        <f>VLOOKUP(E58,'LISTADO ATM'!$A$2:$B$897,2,0)</f>
        <v>ATM Centro Medico Real</v>
      </c>
      <c r="H58" s="92" t="str">
        <f>VLOOKUP(E58,VIP!$A$2:$O16352,7,FALSE)</f>
        <v>Si</v>
      </c>
      <c r="I58" s="92" t="str">
        <f>VLOOKUP(E58,VIP!$A$2:$O8317,8,FALSE)</f>
        <v>Si</v>
      </c>
      <c r="J58" s="92" t="str">
        <f>VLOOKUP(E58,VIP!$A$2:$O8267,8,FALSE)</f>
        <v>Si</v>
      </c>
      <c r="K58" s="92" t="str">
        <f>VLOOKUP(E58,VIP!$A$2:$O11841,6,0)</f>
        <v>NO</v>
      </c>
      <c r="L58" s="97" t="s">
        <v>2501</v>
      </c>
      <c r="M58" s="110" t="s">
        <v>2591</v>
      </c>
      <c r="N58" s="121" t="s">
        <v>2477</v>
      </c>
      <c r="O58" s="120" t="s">
        <v>2479</v>
      </c>
      <c r="P58" s="110"/>
      <c r="Q58" s="135">
        <v>44246.602129629631</v>
      </c>
    </row>
    <row r="59" spans="1:17" s="111" customFormat="1" ht="17.399999999999999" x14ac:dyDescent="0.3">
      <c r="A59" s="107" t="str">
        <f>VLOOKUP(E59,'LISTADO ATM'!$A$2:$C$898,3,0)</f>
        <v>SUR</v>
      </c>
      <c r="B59" s="101" t="s">
        <v>2514</v>
      </c>
      <c r="C59" s="95">
        <v>44245.592245370368</v>
      </c>
      <c r="D59" s="107" t="s">
        <v>2473</v>
      </c>
      <c r="E59" s="93">
        <v>995</v>
      </c>
      <c r="F59" s="84" t="str">
        <f>VLOOKUP(E59,VIP!$A$2:$O11429,2,0)</f>
        <v>DRBR545</v>
      </c>
      <c r="G59" s="92" t="str">
        <f>VLOOKUP(E59,'LISTADO ATM'!$A$2:$B$897,2,0)</f>
        <v xml:space="preserve">ATM Oficina San Cristobal III (Lobby) </v>
      </c>
      <c r="H59" s="92" t="str">
        <f>VLOOKUP(E59,VIP!$A$2:$O16350,7,FALSE)</f>
        <v>Si</v>
      </c>
      <c r="I59" s="92" t="str">
        <f>VLOOKUP(E59,VIP!$A$2:$O8315,8,FALSE)</f>
        <v>No</v>
      </c>
      <c r="J59" s="92" t="str">
        <f>VLOOKUP(E59,VIP!$A$2:$O8265,8,FALSE)</f>
        <v>No</v>
      </c>
      <c r="K59" s="92" t="str">
        <f>VLOOKUP(E59,VIP!$A$2:$O11839,6,0)</f>
        <v>NO</v>
      </c>
      <c r="L59" s="97" t="s">
        <v>2463</v>
      </c>
      <c r="M59" s="110" t="s">
        <v>2591</v>
      </c>
      <c r="N59" s="121" t="s">
        <v>2477</v>
      </c>
      <c r="O59" s="120" t="s">
        <v>2478</v>
      </c>
      <c r="P59" s="110"/>
      <c r="Q59" s="135">
        <v>44246.602129629631</v>
      </c>
    </row>
    <row r="60" spans="1:17" s="111" customFormat="1" ht="17.399999999999999" x14ac:dyDescent="0.3">
      <c r="A60" s="107" t="str">
        <f>VLOOKUP(E60,'LISTADO ATM'!$A$2:$C$898,3,0)</f>
        <v>DISTRITO NACIONAL</v>
      </c>
      <c r="B60" s="101" t="s">
        <v>2508</v>
      </c>
      <c r="C60" s="95">
        <v>44245.621365740742</v>
      </c>
      <c r="D60" s="107" t="s">
        <v>2189</v>
      </c>
      <c r="E60" s="93">
        <v>115</v>
      </c>
      <c r="F60" s="84" t="str">
        <f>VLOOKUP(E60,VIP!$A$2:$O11422,2,0)</f>
        <v>DRBR115</v>
      </c>
      <c r="G60" s="92" t="str">
        <f>VLOOKUP(E60,'LISTADO ATM'!$A$2:$B$897,2,0)</f>
        <v xml:space="preserve">ATM Oficina Megacentro I </v>
      </c>
      <c r="H60" s="92" t="str">
        <f>VLOOKUP(E60,VIP!$A$2:$O16343,7,FALSE)</f>
        <v>Si</v>
      </c>
      <c r="I60" s="92" t="str">
        <f>VLOOKUP(E60,VIP!$A$2:$O8308,8,FALSE)</f>
        <v>Si</v>
      </c>
      <c r="J60" s="92" t="str">
        <f>VLOOKUP(E60,VIP!$A$2:$O8258,8,FALSE)</f>
        <v>Si</v>
      </c>
      <c r="K60" s="92" t="str">
        <f>VLOOKUP(E60,VIP!$A$2:$O11832,6,0)</f>
        <v>SI</v>
      </c>
      <c r="L60" s="97" t="s">
        <v>2228</v>
      </c>
      <c r="M60" s="110" t="s">
        <v>2591</v>
      </c>
      <c r="N60" s="121" t="s">
        <v>2477</v>
      </c>
      <c r="O60" s="120" t="s">
        <v>2479</v>
      </c>
      <c r="P60" s="110"/>
      <c r="Q60" s="135">
        <v>44246.602129629631</v>
      </c>
    </row>
    <row r="61" spans="1:17" s="111" customFormat="1" ht="17.399999999999999" x14ac:dyDescent="0.3">
      <c r="A61" s="107" t="str">
        <f>VLOOKUP(E61,'LISTADO ATM'!$A$2:$C$898,3,0)</f>
        <v>DISTRITO NACIONAL</v>
      </c>
      <c r="B61" s="101" t="s">
        <v>2522</v>
      </c>
      <c r="C61" s="95">
        <v>44245.66479166667</v>
      </c>
      <c r="D61" s="107" t="s">
        <v>2189</v>
      </c>
      <c r="E61" s="93">
        <v>224</v>
      </c>
      <c r="F61" s="84" t="str">
        <f>VLOOKUP(E61,VIP!$A$2:$O11443,2,0)</f>
        <v>DRBR224</v>
      </c>
      <c r="G61" s="92" t="str">
        <f>VLOOKUP(E61,'LISTADO ATM'!$A$2:$B$897,2,0)</f>
        <v xml:space="preserve">ATM S/M Nacional El Millón (Núñez de Cáceres) </v>
      </c>
      <c r="H61" s="92" t="str">
        <f>VLOOKUP(E61,VIP!$A$2:$O16364,7,FALSE)</f>
        <v>Si</v>
      </c>
      <c r="I61" s="92" t="str">
        <f>VLOOKUP(E61,VIP!$A$2:$O8329,8,FALSE)</f>
        <v>Si</v>
      </c>
      <c r="J61" s="92" t="str">
        <f>VLOOKUP(E61,VIP!$A$2:$O8279,8,FALSE)</f>
        <v>Si</v>
      </c>
      <c r="K61" s="92" t="str">
        <f>VLOOKUP(E61,VIP!$A$2:$O11853,6,0)</f>
        <v>SI</v>
      </c>
      <c r="L61" s="97" t="s">
        <v>2228</v>
      </c>
      <c r="M61" s="110" t="s">
        <v>2591</v>
      </c>
      <c r="N61" s="121" t="s">
        <v>2477</v>
      </c>
      <c r="O61" s="120" t="s">
        <v>2479</v>
      </c>
      <c r="P61" s="110"/>
      <c r="Q61" s="135">
        <v>44246.602129629631</v>
      </c>
    </row>
    <row r="62" spans="1:17" s="111" customFormat="1" ht="17.399999999999999" x14ac:dyDescent="0.3">
      <c r="A62" s="107" t="str">
        <f>VLOOKUP(E62,'LISTADO ATM'!$A$2:$C$898,3,0)</f>
        <v>DISTRITO NACIONAL</v>
      </c>
      <c r="B62" s="101" t="s">
        <v>2539</v>
      </c>
      <c r="C62" s="95">
        <v>44245.678043981483</v>
      </c>
      <c r="D62" s="107" t="s">
        <v>2473</v>
      </c>
      <c r="E62" s="93">
        <v>29</v>
      </c>
      <c r="F62" s="84" t="str">
        <f>VLOOKUP(E62,VIP!$A$2:$O11459,2,0)</f>
        <v>DRBR029</v>
      </c>
      <c r="G62" s="92" t="str">
        <f>VLOOKUP(E62,'LISTADO ATM'!$A$2:$B$897,2,0)</f>
        <v xml:space="preserve">ATM AFP </v>
      </c>
      <c r="H62" s="92" t="str">
        <f>VLOOKUP(E62,VIP!$A$2:$O16380,7,FALSE)</f>
        <v>Si</v>
      </c>
      <c r="I62" s="92" t="str">
        <f>VLOOKUP(E62,VIP!$A$2:$O8345,8,FALSE)</f>
        <v>Si</v>
      </c>
      <c r="J62" s="92" t="str">
        <f>VLOOKUP(E62,VIP!$A$2:$O8295,8,FALSE)</f>
        <v>Si</v>
      </c>
      <c r="K62" s="92" t="str">
        <f>VLOOKUP(E62,VIP!$A$2:$O11869,6,0)</f>
        <v>NO</v>
      </c>
      <c r="L62" s="97" t="s">
        <v>2430</v>
      </c>
      <c r="M62" s="110" t="s">
        <v>2591</v>
      </c>
      <c r="N62" s="121" t="s">
        <v>2477</v>
      </c>
      <c r="O62" s="120" t="s">
        <v>2478</v>
      </c>
      <c r="P62" s="110"/>
      <c r="Q62" s="135">
        <v>44246.602129629631</v>
      </c>
    </row>
    <row r="63" spans="1:17" s="111" customFormat="1" ht="17.399999999999999" x14ac:dyDescent="0.3">
      <c r="A63" s="107" t="str">
        <f>VLOOKUP(E63,'LISTADO ATM'!$A$2:$C$898,3,0)</f>
        <v>DISTRITO NACIONAL</v>
      </c>
      <c r="B63" s="101" t="s">
        <v>2536</v>
      </c>
      <c r="C63" s="95">
        <v>44245.729571759257</v>
      </c>
      <c r="D63" s="107" t="s">
        <v>2189</v>
      </c>
      <c r="E63" s="93">
        <v>26</v>
      </c>
      <c r="F63" s="84" t="str">
        <f>VLOOKUP(E63,VIP!$A$2:$O11455,2,0)</f>
        <v>DRBR221</v>
      </c>
      <c r="G63" s="92" t="str">
        <f>VLOOKUP(E63,'LISTADO ATM'!$A$2:$B$897,2,0)</f>
        <v>ATM S/M Jumbo San Isidro</v>
      </c>
      <c r="H63" s="92" t="str">
        <f>VLOOKUP(E63,VIP!$A$2:$O16376,7,FALSE)</f>
        <v>Si</v>
      </c>
      <c r="I63" s="92" t="str">
        <f>VLOOKUP(E63,VIP!$A$2:$O8341,8,FALSE)</f>
        <v>Si</v>
      </c>
      <c r="J63" s="92" t="str">
        <f>VLOOKUP(E63,VIP!$A$2:$O8291,8,FALSE)</f>
        <v>Si</v>
      </c>
      <c r="K63" s="92" t="str">
        <f>VLOOKUP(E63,VIP!$A$2:$O11865,6,0)</f>
        <v>NO</v>
      </c>
      <c r="L63" s="97" t="s">
        <v>2501</v>
      </c>
      <c r="M63" s="110" t="s">
        <v>2591</v>
      </c>
      <c r="N63" s="135" t="s">
        <v>2598</v>
      </c>
      <c r="O63" s="120" t="s">
        <v>2479</v>
      </c>
      <c r="P63" s="110"/>
      <c r="Q63" s="135">
        <v>44246.602129629631</v>
      </c>
    </row>
    <row r="64" spans="1:17" s="111" customFormat="1" ht="17.399999999999999" x14ac:dyDescent="0.3">
      <c r="A64" s="107" t="str">
        <f>VLOOKUP(E64,'LISTADO ATM'!$A$2:$C$898,3,0)</f>
        <v>DISTRITO NACIONAL</v>
      </c>
      <c r="B64" s="101" t="s">
        <v>2533</v>
      </c>
      <c r="C64" s="95">
        <v>44245.735949074071</v>
      </c>
      <c r="D64" s="107" t="s">
        <v>2189</v>
      </c>
      <c r="E64" s="93">
        <v>708</v>
      </c>
      <c r="F64" s="84" t="str">
        <f>VLOOKUP(E64,VIP!$A$2:$O11451,2,0)</f>
        <v>DRBR505</v>
      </c>
      <c r="G64" s="92" t="str">
        <f>VLOOKUP(E64,'LISTADO ATM'!$A$2:$B$897,2,0)</f>
        <v xml:space="preserve">ATM El Vestir De Hoy </v>
      </c>
      <c r="H64" s="92" t="str">
        <f>VLOOKUP(E64,VIP!$A$2:$O16372,7,FALSE)</f>
        <v>Si</v>
      </c>
      <c r="I64" s="92" t="str">
        <f>VLOOKUP(E64,VIP!$A$2:$O8337,8,FALSE)</f>
        <v>Si</v>
      </c>
      <c r="J64" s="92" t="str">
        <f>VLOOKUP(E64,VIP!$A$2:$O8287,8,FALSE)</f>
        <v>Si</v>
      </c>
      <c r="K64" s="92" t="str">
        <f>VLOOKUP(E64,VIP!$A$2:$O11861,6,0)</f>
        <v>NO</v>
      </c>
      <c r="L64" s="97" t="s">
        <v>2435</v>
      </c>
      <c r="M64" s="110" t="s">
        <v>2591</v>
      </c>
      <c r="N64" s="121" t="s">
        <v>2477</v>
      </c>
      <c r="O64" s="120" t="s">
        <v>2479</v>
      </c>
      <c r="P64" s="110"/>
      <c r="Q64" s="135">
        <v>44246.602129629631</v>
      </c>
    </row>
    <row r="65" spans="1:17" ht="17.399999999999999" x14ac:dyDescent="0.3">
      <c r="A65" s="107" t="str">
        <f>VLOOKUP(E65,'LISTADO ATM'!$A$2:$C$898,3,0)</f>
        <v>DISTRITO NACIONAL</v>
      </c>
      <c r="B65" s="101" t="s">
        <v>2530</v>
      </c>
      <c r="C65" s="95">
        <v>44245.744166666664</v>
      </c>
      <c r="D65" s="107" t="s">
        <v>2189</v>
      </c>
      <c r="E65" s="93">
        <v>326</v>
      </c>
      <c r="F65" s="84" t="str">
        <f>VLOOKUP(E65,VIP!$A$2:$O11448,2,0)</f>
        <v>DRBR326</v>
      </c>
      <c r="G65" s="92" t="str">
        <f>VLOOKUP(E65,'LISTADO ATM'!$A$2:$B$897,2,0)</f>
        <v>ATM Autoservicio Jiménez Moya II</v>
      </c>
      <c r="H65" s="92" t="str">
        <f>VLOOKUP(E65,VIP!$A$2:$O16369,7,FALSE)</f>
        <v>Si</v>
      </c>
      <c r="I65" s="92" t="str">
        <f>VLOOKUP(E65,VIP!$A$2:$O8334,8,FALSE)</f>
        <v>Si</v>
      </c>
      <c r="J65" s="92" t="str">
        <f>VLOOKUP(E65,VIP!$A$2:$O8284,8,FALSE)</f>
        <v>Si</v>
      </c>
      <c r="K65" s="92" t="str">
        <f>VLOOKUP(E65,VIP!$A$2:$O11858,6,0)</f>
        <v>NO</v>
      </c>
      <c r="L65" s="97" t="s">
        <v>2228</v>
      </c>
      <c r="M65" s="110" t="s">
        <v>2591</v>
      </c>
      <c r="N65" s="121" t="s">
        <v>2477</v>
      </c>
      <c r="O65" s="120" t="s">
        <v>2479</v>
      </c>
      <c r="P65" s="110"/>
      <c r="Q65" s="135">
        <v>44246.602129629631</v>
      </c>
    </row>
    <row r="66" spans="1:17" ht="17.399999999999999" x14ac:dyDescent="0.3">
      <c r="A66" s="107" t="str">
        <f>VLOOKUP(E66,'LISTADO ATM'!$A$2:$C$898,3,0)</f>
        <v>DISTRITO NACIONAL</v>
      </c>
      <c r="B66" s="101" t="s">
        <v>2553</v>
      </c>
      <c r="C66" s="95">
        <v>44245.812083333331</v>
      </c>
      <c r="D66" s="107" t="s">
        <v>2189</v>
      </c>
      <c r="E66" s="93">
        <v>769</v>
      </c>
      <c r="F66" s="84" t="str">
        <f>VLOOKUP(E66,VIP!$A$2:$O11457,2,0)</f>
        <v>DRBR769</v>
      </c>
      <c r="G66" s="92" t="str">
        <f>VLOOKUP(E66,'LISTADO ATM'!$A$2:$B$897,2,0)</f>
        <v>ATM UNP Pablo Mella Morales</v>
      </c>
      <c r="H66" s="92" t="str">
        <f>VLOOKUP(E66,VIP!$A$2:$O16378,7,FALSE)</f>
        <v>Si</v>
      </c>
      <c r="I66" s="92" t="str">
        <f>VLOOKUP(E66,VIP!$A$2:$O8343,8,FALSE)</f>
        <v>Si</v>
      </c>
      <c r="J66" s="92" t="str">
        <f>VLOOKUP(E66,VIP!$A$2:$O8293,8,FALSE)</f>
        <v>Si</v>
      </c>
      <c r="K66" s="92" t="str">
        <f>VLOOKUP(E66,VIP!$A$2:$O11867,6,0)</f>
        <v>NO</v>
      </c>
      <c r="L66" s="97" t="s">
        <v>2501</v>
      </c>
      <c r="M66" s="110" t="s">
        <v>2591</v>
      </c>
      <c r="N66" s="121" t="s">
        <v>2477</v>
      </c>
      <c r="O66" s="120" t="s">
        <v>2479</v>
      </c>
      <c r="P66" s="110"/>
      <c r="Q66" s="135">
        <v>44246.602129629631</v>
      </c>
    </row>
    <row r="67" spans="1:17" ht="17.399999999999999" x14ac:dyDescent="0.3">
      <c r="A67" s="107" t="str">
        <f>VLOOKUP(E67,'LISTADO ATM'!$A$2:$C$898,3,0)</f>
        <v>SUR</v>
      </c>
      <c r="B67" s="101" t="s">
        <v>2551</v>
      </c>
      <c r="C67" s="95">
        <v>44245.815150462964</v>
      </c>
      <c r="D67" s="107" t="s">
        <v>2189</v>
      </c>
      <c r="E67" s="93">
        <v>751</v>
      </c>
      <c r="F67" s="84" t="str">
        <f>VLOOKUP(E67,VIP!$A$2:$O11455,2,0)</f>
        <v>DRBR751</v>
      </c>
      <c r="G67" s="92" t="str">
        <f>VLOOKUP(E67,'LISTADO ATM'!$A$2:$B$897,2,0)</f>
        <v>ATM Eco Petroleo Camilo</v>
      </c>
      <c r="H67" s="92" t="str">
        <f>VLOOKUP(E67,VIP!$A$2:$O16376,7,FALSE)</f>
        <v>N/A</v>
      </c>
      <c r="I67" s="92" t="str">
        <f>VLOOKUP(E67,VIP!$A$2:$O8341,8,FALSE)</f>
        <v>N/A</v>
      </c>
      <c r="J67" s="92" t="str">
        <f>VLOOKUP(E67,VIP!$A$2:$O8291,8,FALSE)</f>
        <v>N/A</v>
      </c>
      <c r="K67" s="92" t="str">
        <f>VLOOKUP(E67,VIP!$A$2:$O11865,6,0)</f>
        <v>N/A</v>
      </c>
      <c r="L67" s="97" t="s">
        <v>2228</v>
      </c>
      <c r="M67" s="110" t="s">
        <v>2591</v>
      </c>
      <c r="N67" s="121" t="s">
        <v>2477</v>
      </c>
      <c r="O67" s="120" t="s">
        <v>2479</v>
      </c>
      <c r="P67" s="110"/>
      <c r="Q67" s="135">
        <v>44246.602129629631</v>
      </c>
    </row>
    <row r="68" spans="1:17" ht="17.399999999999999" x14ac:dyDescent="0.3">
      <c r="A68" s="107" t="str">
        <f>VLOOKUP(E68,'LISTADO ATM'!$A$2:$C$898,3,0)</f>
        <v>SUR</v>
      </c>
      <c r="B68" s="101" t="s">
        <v>2561</v>
      </c>
      <c r="C68" s="95">
        <v>44246.032743055555</v>
      </c>
      <c r="D68" s="107" t="s">
        <v>2473</v>
      </c>
      <c r="E68" s="93">
        <v>584</v>
      </c>
      <c r="F68" s="84" t="str">
        <f>VLOOKUP(E68,VIP!$A$2:$O11450,2,0)</f>
        <v>DRBR404</v>
      </c>
      <c r="G68" s="92" t="str">
        <f>VLOOKUP(E68,'LISTADO ATM'!$A$2:$B$897,2,0)</f>
        <v xml:space="preserve">ATM Oficina San Cristóbal I </v>
      </c>
      <c r="H68" s="92" t="str">
        <f>VLOOKUP(E68,VIP!$A$2:$O16371,7,FALSE)</f>
        <v>Si</v>
      </c>
      <c r="I68" s="92" t="str">
        <f>VLOOKUP(E68,VIP!$A$2:$O8336,8,FALSE)</f>
        <v>Si</v>
      </c>
      <c r="J68" s="92" t="str">
        <f>VLOOKUP(E68,VIP!$A$2:$O8286,8,FALSE)</f>
        <v>Si</v>
      </c>
      <c r="K68" s="92" t="str">
        <f>VLOOKUP(E68,VIP!$A$2:$O11860,6,0)</f>
        <v>SI</v>
      </c>
      <c r="L68" s="97" t="s">
        <v>2430</v>
      </c>
      <c r="M68" s="110" t="s">
        <v>2591</v>
      </c>
      <c r="N68" s="121" t="s">
        <v>2477</v>
      </c>
      <c r="O68" s="120" t="s">
        <v>2478</v>
      </c>
      <c r="P68" s="110"/>
      <c r="Q68" s="135">
        <v>44246.602129629631</v>
      </c>
    </row>
    <row r="69" spans="1:17" ht="17.399999999999999" x14ac:dyDescent="0.3">
      <c r="A69" s="107" t="str">
        <f>VLOOKUP(E69,'LISTADO ATM'!$A$2:$C$898,3,0)</f>
        <v>DISTRITO NACIONAL</v>
      </c>
      <c r="B69" s="101" t="s">
        <v>2567</v>
      </c>
      <c r="C69" s="95">
        <v>44246.336076388892</v>
      </c>
      <c r="D69" s="107" t="s">
        <v>2473</v>
      </c>
      <c r="E69" s="93">
        <v>338</v>
      </c>
      <c r="F69" s="84" t="str">
        <f>VLOOKUP(E69,VIP!$A$2:$O11448,2,0)</f>
        <v>DRBR338</v>
      </c>
      <c r="G69" s="92" t="str">
        <f>VLOOKUP(E69,'LISTADO ATM'!$A$2:$B$897,2,0)</f>
        <v>ATM S/M Aprezio Pantoja</v>
      </c>
      <c r="H69" s="92" t="str">
        <f>VLOOKUP(E69,VIP!$A$2:$O16369,7,FALSE)</f>
        <v>Si</v>
      </c>
      <c r="I69" s="92" t="str">
        <f>VLOOKUP(E69,VIP!$A$2:$O8334,8,FALSE)</f>
        <v>Si</v>
      </c>
      <c r="J69" s="92" t="str">
        <f>VLOOKUP(E69,VIP!$A$2:$O8284,8,FALSE)</f>
        <v>Si</v>
      </c>
      <c r="K69" s="92" t="str">
        <f>VLOOKUP(E69,VIP!$A$2:$O11858,6,0)</f>
        <v>NO</v>
      </c>
      <c r="L69" s="97" t="s">
        <v>2430</v>
      </c>
      <c r="M69" s="110" t="s">
        <v>2591</v>
      </c>
      <c r="N69" s="121" t="s">
        <v>2477</v>
      </c>
      <c r="O69" s="120" t="s">
        <v>2478</v>
      </c>
      <c r="P69" s="110"/>
      <c r="Q69" s="135">
        <v>44246.602129629631</v>
      </c>
    </row>
    <row r="70" spans="1:17" ht="17.399999999999999" x14ac:dyDescent="0.3">
      <c r="A70" s="107" t="str">
        <f>VLOOKUP(E70,'LISTADO ATM'!$A$2:$C$898,3,0)</f>
        <v>DISTRITO NACIONAL</v>
      </c>
      <c r="B70" s="101" t="s">
        <v>2565</v>
      </c>
      <c r="C70" s="95">
        <v>44246.337557870371</v>
      </c>
      <c r="D70" s="107" t="s">
        <v>2488</v>
      </c>
      <c r="E70" s="93">
        <v>347</v>
      </c>
      <c r="F70" s="84" t="str">
        <f>VLOOKUP(E70,VIP!$A$2:$O11446,2,0)</f>
        <v>DRBR347</v>
      </c>
      <c r="G70" s="92" t="str">
        <f>VLOOKUP(E70,'LISTADO ATM'!$A$2:$B$897,2,0)</f>
        <v>ATM Patio de Colombia</v>
      </c>
      <c r="H70" s="92" t="str">
        <f>VLOOKUP(E70,VIP!$A$2:$O16367,7,FALSE)</f>
        <v>N/A</v>
      </c>
      <c r="I70" s="92" t="str">
        <f>VLOOKUP(E70,VIP!$A$2:$O8332,8,FALSE)</f>
        <v>N/A</v>
      </c>
      <c r="J70" s="92" t="str">
        <f>VLOOKUP(E70,VIP!$A$2:$O8282,8,FALSE)</f>
        <v>N/A</v>
      </c>
      <c r="K70" s="92" t="str">
        <f>VLOOKUP(E70,VIP!$A$2:$O11856,6,0)</f>
        <v>N/A</v>
      </c>
      <c r="L70" s="97" t="s">
        <v>2430</v>
      </c>
      <c r="M70" s="110" t="s">
        <v>2591</v>
      </c>
      <c r="N70" s="121" t="s">
        <v>2477</v>
      </c>
      <c r="O70" s="120" t="s">
        <v>2492</v>
      </c>
      <c r="P70" s="110"/>
      <c r="Q70" s="135">
        <v>44246.602129629631</v>
      </c>
    </row>
    <row r="71" spans="1:17" ht="17.399999999999999" x14ac:dyDescent="0.3">
      <c r="A71" s="107" t="str">
        <f>VLOOKUP(E71,'LISTADO ATM'!$A$2:$C$898,3,0)</f>
        <v>ESTE</v>
      </c>
      <c r="B71" s="101" t="s">
        <v>2577</v>
      </c>
      <c r="C71" s="95">
        <v>44246.348506944443</v>
      </c>
      <c r="D71" s="107" t="s">
        <v>2189</v>
      </c>
      <c r="E71" s="93">
        <v>217</v>
      </c>
      <c r="F71" s="84" t="str">
        <f>VLOOKUP(E71,VIP!$A$2:$O11451,2,0)</f>
        <v>DRBR217</v>
      </c>
      <c r="G71" s="92" t="str">
        <f>VLOOKUP(E71,'LISTADO ATM'!$A$2:$B$897,2,0)</f>
        <v xml:space="preserve">ATM Oficina Bávaro </v>
      </c>
      <c r="H71" s="92" t="str">
        <f>VLOOKUP(E71,VIP!$A$2:$O16372,7,FALSE)</f>
        <v>Si</v>
      </c>
      <c r="I71" s="92" t="str">
        <f>VLOOKUP(E71,VIP!$A$2:$O8337,8,FALSE)</f>
        <v>Si</v>
      </c>
      <c r="J71" s="92" t="str">
        <f>VLOOKUP(E71,VIP!$A$2:$O8287,8,FALSE)</f>
        <v>Si</v>
      </c>
      <c r="K71" s="92" t="str">
        <f>VLOOKUP(E71,VIP!$A$2:$O11861,6,0)</f>
        <v>NO</v>
      </c>
      <c r="L71" s="97" t="s">
        <v>2228</v>
      </c>
      <c r="M71" s="110" t="s">
        <v>2591</v>
      </c>
      <c r="N71" s="121" t="s">
        <v>2477</v>
      </c>
      <c r="O71" s="120" t="s">
        <v>2479</v>
      </c>
      <c r="P71" s="110"/>
      <c r="Q71" s="135">
        <v>44246.602129629631</v>
      </c>
    </row>
    <row r="72" spans="1:17" ht="17.399999999999999" x14ac:dyDescent="0.3">
      <c r="A72" s="107" t="str">
        <f>VLOOKUP(E72,'LISTADO ATM'!$A$2:$C$898,3,0)</f>
        <v>SUR</v>
      </c>
      <c r="B72" s="101" t="s">
        <v>2587</v>
      </c>
      <c r="C72" s="95">
        <v>44246.375474537039</v>
      </c>
      <c r="D72" s="107" t="s">
        <v>2473</v>
      </c>
      <c r="E72" s="93">
        <v>592</v>
      </c>
      <c r="F72" s="84" t="str">
        <f>VLOOKUP(E72,VIP!$A$2:$O11457,2,0)</f>
        <v>DRBR081</v>
      </c>
      <c r="G72" s="92" t="str">
        <f>VLOOKUP(E72,'LISTADO ATM'!$A$2:$B$897,2,0)</f>
        <v xml:space="preserve">ATM Centro de Caja San Cristóbal I </v>
      </c>
      <c r="H72" s="92" t="str">
        <f>VLOOKUP(E72,VIP!$A$2:$O16378,7,FALSE)</f>
        <v>Si</v>
      </c>
      <c r="I72" s="92" t="str">
        <f>VLOOKUP(E72,VIP!$A$2:$O8343,8,FALSE)</f>
        <v>Si</v>
      </c>
      <c r="J72" s="92" t="str">
        <f>VLOOKUP(E72,VIP!$A$2:$O8293,8,FALSE)</f>
        <v>Si</v>
      </c>
      <c r="K72" s="92" t="str">
        <f>VLOOKUP(E72,VIP!$A$2:$O11867,6,0)</f>
        <v>SI</v>
      </c>
      <c r="L72" s="97" t="s">
        <v>2590</v>
      </c>
      <c r="M72" s="110" t="s">
        <v>2591</v>
      </c>
      <c r="N72" s="121" t="s">
        <v>2477</v>
      </c>
      <c r="O72" s="120" t="s">
        <v>2478</v>
      </c>
      <c r="P72" s="110"/>
      <c r="Q72" s="135">
        <v>44246.602129629631</v>
      </c>
    </row>
    <row r="73" spans="1:17" ht="17.399999999999999" x14ac:dyDescent="0.3">
      <c r="A73" s="107" t="str">
        <f>VLOOKUP(E73,'LISTADO ATM'!$A$2:$C$898,3,0)</f>
        <v>DISTRITO NACIONAL</v>
      </c>
      <c r="B73" s="101" t="s">
        <v>2580</v>
      </c>
      <c r="C73" s="95">
        <v>44246.420092592591</v>
      </c>
      <c r="D73" s="107" t="s">
        <v>2189</v>
      </c>
      <c r="E73" s="93">
        <v>816</v>
      </c>
      <c r="F73" s="84" t="str">
        <f>VLOOKUP(E73,VIP!$A$2:$O11450,2,0)</f>
        <v>DRBR816</v>
      </c>
      <c r="G73" s="92" t="str">
        <f>VLOOKUP(E73,'LISTADO ATM'!$A$2:$B$897,2,0)</f>
        <v xml:space="preserve">ATM Oficina Pedro Brand </v>
      </c>
      <c r="H73" s="92" t="str">
        <f>VLOOKUP(E73,VIP!$A$2:$O16371,7,FALSE)</f>
        <v>Si</v>
      </c>
      <c r="I73" s="92" t="str">
        <f>VLOOKUP(E73,VIP!$A$2:$O8336,8,FALSE)</f>
        <v>Si</v>
      </c>
      <c r="J73" s="92" t="str">
        <f>VLOOKUP(E73,VIP!$A$2:$O8286,8,FALSE)</f>
        <v>Si</v>
      </c>
      <c r="K73" s="92" t="str">
        <f>VLOOKUP(E73,VIP!$A$2:$O11860,6,0)</f>
        <v>NO</v>
      </c>
      <c r="L73" s="97" t="s">
        <v>2228</v>
      </c>
      <c r="M73" s="110" t="s">
        <v>2591</v>
      </c>
      <c r="N73" s="121" t="s">
        <v>2477</v>
      </c>
      <c r="O73" s="120" t="s">
        <v>2479</v>
      </c>
      <c r="P73" s="110"/>
      <c r="Q73" s="135">
        <v>44246.602129629631</v>
      </c>
    </row>
    <row r="74" spans="1:17" ht="17.399999999999999" x14ac:dyDescent="0.3">
      <c r="A74" s="107" t="str">
        <f>VLOOKUP(E74,'LISTADO ATM'!$A$2:$C$898,3,0)</f>
        <v>DISTRITO NACIONAL</v>
      </c>
      <c r="B74" s="101" t="s">
        <v>2579</v>
      </c>
      <c r="C74" s="95">
        <v>44246.422743055555</v>
      </c>
      <c r="D74" s="107" t="s">
        <v>2189</v>
      </c>
      <c r="E74" s="93">
        <v>706</v>
      </c>
      <c r="F74" s="84" t="str">
        <f>VLOOKUP(E74,VIP!$A$2:$O11449,2,0)</f>
        <v>DRBR706</v>
      </c>
      <c r="G74" s="92" t="str">
        <f>VLOOKUP(E74,'LISTADO ATM'!$A$2:$B$897,2,0)</f>
        <v xml:space="preserve">ATM S/M Pristine </v>
      </c>
      <c r="H74" s="92" t="str">
        <f>VLOOKUP(E74,VIP!$A$2:$O16370,7,FALSE)</f>
        <v>Si</v>
      </c>
      <c r="I74" s="92" t="str">
        <f>VLOOKUP(E74,VIP!$A$2:$O8335,8,FALSE)</f>
        <v>Si</v>
      </c>
      <c r="J74" s="92" t="str">
        <f>VLOOKUP(E74,VIP!$A$2:$O8285,8,FALSE)</f>
        <v>Si</v>
      </c>
      <c r="K74" s="92" t="str">
        <f>VLOOKUP(E74,VIP!$A$2:$O11859,6,0)</f>
        <v>NO</v>
      </c>
      <c r="L74" s="97" t="s">
        <v>2228</v>
      </c>
      <c r="M74" s="110" t="s">
        <v>2591</v>
      </c>
      <c r="N74" s="121" t="s">
        <v>2477</v>
      </c>
      <c r="O74" s="120" t="s">
        <v>2479</v>
      </c>
      <c r="P74" s="110"/>
      <c r="Q74" s="135">
        <v>44246.602129629631</v>
      </c>
    </row>
    <row r="75" spans="1:17" ht="17.399999999999999" x14ac:dyDescent="0.3">
      <c r="A75" s="107" t="str">
        <f>VLOOKUP(E75,'LISTADO ATM'!$A$2:$C$898,3,0)</f>
        <v>DISTRITO NACIONAL</v>
      </c>
      <c r="B75" s="101">
        <v>335797584</v>
      </c>
      <c r="C75" s="95">
        <v>44246.425694444442</v>
      </c>
      <c r="D75" s="107" t="s">
        <v>2473</v>
      </c>
      <c r="E75" s="93">
        <v>904</v>
      </c>
      <c r="F75" s="84" t="str">
        <f>VLOOKUP(E75,VIP!$A$2:$O11448,2,0)</f>
        <v>DRBR24B</v>
      </c>
      <c r="G75" s="92" t="str">
        <f>VLOOKUP(E75,'LISTADO ATM'!$A$2:$B$897,2,0)</f>
        <v xml:space="preserve">ATM Oficina Multicentro La Sirena Churchill </v>
      </c>
      <c r="H75" s="92" t="str">
        <f>VLOOKUP(E75,VIP!$A$2:$O16369,7,FALSE)</f>
        <v>Si</v>
      </c>
      <c r="I75" s="92" t="str">
        <f>VLOOKUP(E75,VIP!$A$2:$O8334,8,FALSE)</f>
        <v>Si</v>
      </c>
      <c r="J75" s="92" t="str">
        <f>VLOOKUP(E75,VIP!$A$2:$O8284,8,FALSE)</f>
        <v>Si</v>
      </c>
      <c r="K75" s="92" t="str">
        <f>VLOOKUP(E75,VIP!$A$2:$O11858,6,0)</f>
        <v>SI</v>
      </c>
      <c r="L75" s="97" t="s">
        <v>2430</v>
      </c>
      <c r="M75" s="110" t="s">
        <v>2591</v>
      </c>
      <c r="N75" s="121" t="s">
        <v>2477</v>
      </c>
      <c r="O75" s="120" t="s">
        <v>2478</v>
      </c>
      <c r="P75" s="110"/>
      <c r="Q75" s="135">
        <v>44246.602129629631</v>
      </c>
    </row>
    <row r="76" spans="1:17" ht="17.399999999999999" x14ac:dyDescent="0.3">
      <c r="A76" s="107" t="str">
        <f>VLOOKUP(E76,'LISTADO ATM'!$A$2:$C$898,3,0)</f>
        <v>SUR</v>
      </c>
      <c r="B76" s="101" t="s">
        <v>2596</v>
      </c>
      <c r="C76" s="95">
        <v>44246.448819444442</v>
      </c>
      <c r="D76" s="107" t="s">
        <v>2189</v>
      </c>
      <c r="E76" s="93">
        <v>6</v>
      </c>
      <c r="F76" s="84" t="str">
        <f>VLOOKUP(E76,VIP!$A$2:$O11453,2,0)</f>
        <v>DRBR006</v>
      </c>
      <c r="G76" s="92" t="str">
        <f>VLOOKUP(E76,'LISTADO ATM'!$A$2:$B$897,2,0)</f>
        <v xml:space="preserve">ATM Plaza WAO San Juan </v>
      </c>
      <c r="H76" s="92" t="str">
        <f>VLOOKUP(E76,VIP!$A$2:$O16374,7,FALSE)</f>
        <v>N/A</v>
      </c>
      <c r="I76" s="92" t="str">
        <f>VLOOKUP(E76,VIP!$A$2:$O8339,8,FALSE)</f>
        <v>N/A</v>
      </c>
      <c r="J76" s="92" t="str">
        <f>VLOOKUP(E76,VIP!$A$2:$O8289,8,FALSE)</f>
        <v>N/A</v>
      </c>
      <c r="K76" s="92" t="str">
        <f>VLOOKUP(E76,VIP!$A$2:$O11859,6,0)</f>
        <v/>
      </c>
      <c r="L76" s="97" t="s">
        <v>2441</v>
      </c>
      <c r="M76" s="110" t="s">
        <v>2591</v>
      </c>
      <c r="N76" s="121" t="s">
        <v>2477</v>
      </c>
      <c r="O76" s="120" t="s">
        <v>2479</v>
      </c>
      <c r="P76" s="110"/>
      <c r="Q76" s="135">
        <v>44246.602129629631</v>
      </c>
    </row>
    <row r="77" spans="1:17" ht="17.399999999999999" x14ac:dyDescent="0.3">
      <c r="A77" s="107" t="str">
        <f>VLOOKUP(E77,'LISTADO ATM'!$A$2:$C$898,3,0)</f>
        <v>DISTRITO NACIONAL</v>
      </c>
      <c r="B77" s="101" t="s">
        <v>2595</v>
      </c>
      <c r="C77" s="95">
        <v>44246.451168981483</v>
      </c>
      <c r="D77" s="107" t="s">
        <v>2488</v>
      </c>
      <c r="E77" s="93">
        <v>791</v>
      </c>
      <c r="F77" s="84" t="str">
        <f>VLOOKUP(E77,VIP!$A$2:$O11452,2,0)</f>
        <v>DRBR791</v>
      </c>
      <c r="G77" s="92" t="str">
        <f>VLOOKUP(E77,'LISTADO ATM'!$A$2:$B$897,2,0)</f>
        <v xml:space="preserve">ATM Oficina Sans Soucí </v>
      </c>
      <c r="H77" s="92" t="str">
        <f>VLOOKUP(E77,VIP!$A$2:$O16373,7,FALSE)</f>
        <v>Si</v>
      </c>
      <c r="I77" s="92" t="str">
        <f>VLOOKUP(E77,VIP!$A$2:$O8338,8,FALSE)</f>
        <v>No</v>
      </c>
      <c r="J77" s="92" t="str">
        <f>VLOOKUP(E77,VIP!$A$2:$O8288,8,FALSE)</f>
        <v>No</v>
      </c>
      <c r="K77" s="92" t="str">
        <f>VLOOKUP(E77,VIP!$A$2:$O11860,6,0)</f>
        <v>NO</v>
      </c>
      <c r="L77" s="97" t="s">
        <v>2430</v>
      </c>
      <c r="M77" s="110" t="s">
        <v>2591</v>
      </c>
      <c r="N77" s="121" t="s">
        <v>2477</v>
      </c>
      <c r="O77" s="120" t="s">
        <v>2492</v>
      </c>
      <c r="P77" s="110"/>
      <c r="Q77" s="135">
        <v>44246.602129629631</v>
      </c>
    </row>
    <row r="78" spans="1:17" ht="17.399999999999999" x14ac:dyDescent="0.3">
      <c r="A78" s="107" t="str">
        <f>VLOOKUP(E78,'LISTADO ATM'!$A$2:$C$898,3,0)</f>
        <v>DISTRITO NACIONAL</v>
      </c>
      <c r="B78" s="101" t="s">
        <v>2594</v>
      </c>
      <c r="C78" s="95">
        <v>44246.458865740744</v>
      </c>
      <c r="D78" s="107" t="s">
        <v>2473</v>
      </c>
      <c r="E78" s="93">
        <v>967</v>
      </c>
      <c r="F78" s="84" t="str">
        <f>VLOOKUP(E78,VIP!$A$2:$O11451,2,0)</f>
        <v>DRBR967</v>
      </c>
      <c r="G78" s="92" t="str">
        <f>VLOOKUP(E78,'LISTADO ATM'!$A$2:$B$897,2,0)</f>
        <v xml:space="preserve">ATM UNP Hiper Olé Autopista Duarte </v>
      </c>
      <c r="H78" s="92" t="str">
        <f>VLOOKUP(E78,VIP!$A$2:$O16372,7,FALSE)</f>
        <v>Si</v>
      </c>
      <c r="I78" s="92" t="str">
        <f>VLOOKUP(E78,VIP!$A$2:$O8337,8,FALSE)</f>
        <v>Si</v>
      </c>
      <c r="J78" s="92" t="str">
        <f>VLOOKUP(E78,VIP!$A$2:$O8287,8,FALSE)</f>
        <v>Si</v>
      </c>
      <c r="K78" s="92" t="str">
        <f>VLOOKUP(E78,VIP!$A$2:$O11861,6,0)</f>
        <v>NO</v>
      </c>
      <c r="L78" s="97" t="s">
        <v>2430</v>
      </c>
      <c r="M78" s="110" t="s">
        <v>2591</v>
      </c>
      <c r="N78" s="121" t="s">
        <v>2477</v>
      </c>
      <c r="O78" s="120" t="s">
        <v>2478</v>
      </c>
      <c r="P78" s="110"/>
      <c r="Q78" s="135">
        <v>44246.602129629631</v>
      </c>
    </row>
    <row r="79" spans="1:17" ht="17.399999999999999" x14ac:dyDescent="0.3">
      <c r="A79" s="107" t="str">
        <f>VLOOKUP(E79,'LISTADO ATM'!$A$2:$C$898,3,0)</f>
        <v>NORTE</v>
      </c>
      <c r="B79" s="101" t="s">
        <v>2593</v>
      </c>
      <c r="C79" s="95">
        <v>44246.459201388891</v>
      </c>
      <c r="D79" s="107" t="s">
        <v>2190</v>
      </c>
      <c r="E79" s="93">
        <v>926</v>
      </c>
      <c r="F79" s="84" t="str">
        <f>VLOOKUP(E79,VIP!$A$2:$O11450,2,0)</f>
        <v>DRBR926</v>
      </c>
      <c r="G79" s="92" t="str">
        <f>VLOOKUP(E79,'LISTADO ATM'!$A$2:$B$897,2,0)</f>
        <v>ATM S/M Juan Cepin</v>
      </c>
      <c r="H79" s="92" t="str">
        <f>VLOOKUP(E79,VIP!$A$2:$O16371,7,FALSE)</f>
        <v>N/A</v>
      </c>
      <c r="I79" s="92" t="str">
        <f>VLOOKUP(E79,VIP!$A$2:$O8336,8,FALSE)</f>
        <v>N/A</v>
      </c>
      <c r="J79" s="92" t="str">
        <f>VLOOKUP(E79,VIP!$A$2:$O8286,8,FALSE)</f>
        <v>N/A</v>
      </c>
      <c r="K79" s="92" t="str">
        <f>VLOOKUP(E79,VIP!$A$2:$O11860,6,0)</f>
        <v>N/A</v>
      </c>
      <c r="L79" s="97" t="s">
        <v>2228</v>
      </c>
      <c r="M79" s="110" t="s">
        <v>2591</v>
      </c>
      <c r="N79" s="121" t="s">
        <v>2477</v>
      </c>
      <c r="O79" s="120" t="s">
        <v>2498</v>
      </c>
      <c r="P79" s="110"/>
      <c r="Q79" s="135">
        <v>44246.602129629631</v>
      </c>
    </row>
    <row r="80" spans="1:17" ht="17.399999999999999" x14ac:dyDescent="0.3">
      <c r="A80" s="107" t="str">
        <f>VLOOKUP(E80,'LISTADO ATM'!$A$2:$C$898,3,0)</f>
        <v>DISTRITO NACIONAL</v>
      </c>
      <c r="B80" s="101" t="s">
        <v>2499</v>
      </c>
      <c r="C80" s="95">
        <v>44244.355949074074</v>
      </c>
      <c r="D80" s="107" t="s">
        <v>2189</v>
      </c>
      <c r="E80" s="93">
        <v>516</v>
      </c>
      <c r="F80" s="84" t="str">
        <f>VLOOKUP(E80,VIP!$A$2:$O11399,2,0)</f>
        <v>DRBR516</v>
      </c>
      <c r="G80" s="92" t="str">
        <f>VLOOKUP(E80,'LISTADO ATM'!$A$2:$B$897,2,0)</f>
        <v xml:space="preserve">ATM Oficina Gascue </v>
      </c>
      <c r="H80" s="92" t="str">
        <f>VLOOKUP(E80,VIP!$A$2:$O16320,7,FALSE)</f>
        <v>Si</v>
      </c>
      <c r="I80" s="92" t="str">
        <f>VLOOKUP(E80,VIP!$A$2:$O8285,8,FALSE)</f>
        <v>Si</v>
      </c>
      <c r="J80" s="92" t="str">
        <f>VLOOKUP(E80,VIP!$A$2:$O8235,8,FALSE)</f>
        <v>Si</v>
      </c>
      <c r="K80" s="92" t="str">
        <f>VLOOKUP(E80,VIP!$A$2:$O11809,6,0)</f>
        <v>SI</v>
      </c>
      <c r="L80" s="97" t="s">
        <v>2228</v>
      </c>
      <c r="M80" s="110" t="s">
        <v>2591</v>
      </c>
      <c r="N80" s="121" t="s">
        <v>2477</v>
      </c>
      <c r="O80" s="120" t="s">
        <v>2479</v>
      </c>
      <c r="P80" s="110"/>
      <c r="Q80" s="135">
        <v>44246.745879629627</v>
      </c>
    </row>
    <row r="81" spans="1:17" ht="17.399999999999999" x14ac:dyDescent="0.3">
      <c r="A81" s="107" t="str">
        <f>VLOOKUP(E81,'LISTADO ATM'!$A$2:$C$898,3,0)</f>
        <v>DISTRITO NACIONAL</v>
      </c>
      <c r="B81" s="101" t="s">
        <v>2511</v>
      </c>
      <c r="C81" s="95">
        <v>44245.613680555558</v>
      </c>
      <c r="D81" s="107" t="s">
        <v>2189</v>
      </c>
      <c r="E81" s="93">
        <v>149</v>
      </c>
      <c r="F81" s="84" t="str">
        <f>VLOOKUP(E81,VIP!$A$2:$O11426,2,0)</f>
        <v>DRBR149</v>
      </c>
      <c r="G81" s="92" t="str">
        <f>VLOOKUP(E81,'LISTADO ATM'!$A$2:$B$897,2,0)</f>
        <v>ATM Estación Metro Concepción</v>
      </c>
      <c r="H81" s="92" t="str">
        <f>VLOOKUP(E81,VIP!$A$2:$O16347,7,FALSE)</f>
        <v>N/A</v>
      </c>
      <c r="I81" s="92" t="str">
        <f>VLOOKUP(E81,VIP!$A$2:$O8312,8,FALSE)</f>
        <v>N/A</v>
      </c>
      <c r="J81" s="92" t="str">
        <f>VLOOKUP(E81,VIP!$A$2:$O8262,8,FALSE)</f>
        <v>N/A</v>
      </c>
      <c r="K81" s="92" t="str">
        <f>VLOOKUP(E81,VIP!$A$2:$O11836,6,0)</f>
        <v>N/A</v>
      </c>
      <c r="L81" s="97" t="s">
        <v>2228</v>
      </c>
      <c r="M81" s="110" t="s">
        <v>2591</v>
      </c>
      <c r="N81" s="121" t="s">
        <v>2477</v>
      </c>
      <c r="O81" s="120" t="s">
        <v>2479</v>
      </c>
      <c r="P81" s="110"/>
      <c r="Q81" s="135">
        <v>44246.7500462963</v>
      </c>
    </row>
    <row r="82" spans="1:17" ht="17.399999999999999" x14ac:dyDescent="0.3">
      <c r="A82" s="107" t="str">
        <f>VLOOKUP(E82,'LISTADO ATM'!$A$2:$C$898,3,0)</f>
        <v>SUR</v>
      </c>
      <c r="B82" s="101" t="s">
        <v>2589</v>
      </c>
      <c r="C82" s="95">
        <v>44246.369791666664</v>
      </c>
      <c r="D82" s="107" t="s">
        <v>2189</v>
      </c>
      <c r="E82" s="93">
        <v>537</v>
      </c>
      <c r="F82" s="84" t="str">
        <f>VLOOKUP(E82,VIP!$A$2:$O11459,2,0)</f>
        <v>DRBR537</v>
      </c>
      <c r="G82" s="92" t="str">
        <f>VLOOKUP(E82,'LISTADO ATM'!$A$2:$B$897,2,0)</f>
        <v xml:space="preserve">ATM Estación Texaco Enriquillo (Barahona) </v>
      </c>
      <c r="H82" s="92" t="str">
        <f>VLOOKUP(E82,VIP!$A$2:$O16380,7,FALSE)</f>
        <v>Si</v>
      </c>
      <c r="I82" s="92" t="str">
        <f>VLOOKUP(E82,VIP!$A$2:$O8345,8,FALSE)</f>
        <v>Si</v>
      </c>
      <c r="J82" s="92" t="str">
        <f>VLOOKUP(E82,VIP!$A$2:$O8295,8,FALSE)</f>
        <v>Si</v>
      </c>
      <c r="K82" s="92" t="str">
        <f>VLOOKUP(E82,VIP!$A$2:$O11869,6,0)</f>
        <v>NO</v>
      </c>
      <c r="L82" s="97" t="s">
        <v>2254</v>
      </c>
      <c r="M82" s="110" t="s">
        <v>2591</v>
      </c>
      <c r="N82" s="121" t="s">
        <v>2477</v>
      </c>
      <c r="O82" s="120" t="s">
        <v>2479</v>
      </c>
      <c r="P82" s="110"/>
      <c r="Q82" s="135">
        <v>44246.752129629633</v>
      </c>
    </row>
    <row r="83" spans="1:17" ht="17.399999999999999" x14ac:dyDescent="0.3">
      <c r="A83" s="107" t="str">
        <f>VLOOKUP(E83,'LISTADO ATM'!$A$2:$C$898,3,0)</f>
        <v>DISTRITO NACIONAL</v>
      </c>
      <c r="B83" s="101" t="s">
        <v>2543</v>
      </c>
      <c r="C83" s="95">
        <v>44245.883113425924</v>
      </c>
      <c r="D83" s="107" t="s">
        <v>2189</v>
      </c>
      <c r="E83" s="93">
        <v>267</v>
      </c>
      <c r="F83" s="84" t="str">
        <f>VLOOKUP(E83,VIP!$A$2:$O11447,2,0)</f>
        <v>DRBR267</v>
      </c>
      <c r="G83" s="92" t="str">
        <f>VLOOKUP(E83,'LISTADO ATM'!$A$2:$B$897,2,0)</f>
        <v xml:space="preserve">ATM Centro de Caja México </v>
      </c>
      <c r="H83" s="92" t="str">
        <f>VLOOKUP(E83,VIP!$A$2:$O16368,7,FALSE)</f>
        <v>Si</v>
      </c>
      <c r="I83" s="92" t="str">
        <f>VLOOKUP(E83,VIP!$A$2:$O8333,8,FALSE)</f>
        <v>Si</v>
      </c>
      <c r="J83" s="92" t="str">
        <f>VLOOKUP(E83,VIP!$A$2:$O8283,8,FALSE)</f>
        <v>Si</v>
      </c>
      <c r="K83" s="92" t="str">
        <f>VLOOKUP(E83,VIP!$A$2:$O11857,6,0)</f>
        <v>NO</v>
      </c>
      <c r="L83" s="97" t="s">
        <v>2435</v>
      </c>
      <c r="M83" s="110" t="s">
        <v>2591</v>
      </c>
      <c r="N83" s="121" t="s">
        <v>2477</v>
      </c>
      <c r="O83" s="120" t="s">
        <v>2479</v>
      </c>
      <c r="P83" s="110"/>
      <c r="Q83" s="135">
        <v>44246.754212962966</v>
      </c>
    </row>
    <row r="84" spans="1:17" ht="17.399999999999999" x14ac:dyDescent="0.3">
      <c r="A84" s="107" t="str">
        <f>VLOOKUP(E84,'LISTADO ATM'!$A$2:$C$898,3,0)</f>
        <v>NORTE</v>
      </c>
      <c r="B84" s="101" t="s">
        <v>2605</v>
      </c>
      <c r="C84" s="95">
        <v>44246.603750000002</v>
      </c>
      <c r="D84" s="107" t="s">
        <v>2190</v>
      </c>
      <c r="E84" s="93">
        <v>497</v>
      </c>
      <c r="F84" s="84" t="str">
        <f>VLOOKUP(E84,VIP!$A$2:$O11453,2,0)</f>
        <v>DRBR497</v>
      </c>
      <c r="G84" s="92" t="str">
        <f>VLOOKUP(E84,'LISTADO ATM'!$A$2:$B$897,2,0)</f>
        <v xml:space="preserve">ATM Oficina El Portal II (Santiago) </v>
      </c>
      <c r="H84" s="92" t="str">
        <f>VLOOKUP(E84,VIP!$A$2:$O16374,7,FALSE)</f>
        <v>Si</v>
      </c>
      <c r="I84" s="92" t="str">
        <f>VLOOKUP(E84,VIP!$A$2:$O8339,8,FALSE)</f>
        <v>Si</v>
      </c>
      <c r="J84" s="92" t="str">
        <f>VLOOKUP(E84,VIP!$A$2:$O8289,8,FALSE)</f>
        <v>Si</v>
      </c>
      <c r="K84" s="92" t="str">
        <f>VLOOKUP(E84,VIP!$A$2:$O11863,6,0)</f>
        <v>SI</v>
      </c>
      <c r="L84" s="97" t="s">
        <v>2228</v>
      </c>
      <c r="M84" s="110" t="s">
        <v>2591</v>
      </c>
      <c r="N84" s="121" t="s">
        <v>2477</v>
      </c>
      <c r="O84" s="120" t="s">
        <v>2498</v>
      </c>
      <c r="P84" s="110"/>
      <c r="Q84" s="135">
        <v>44246.754907407405</v>
      </c>
    </row>
    <row r="85" spans="1:17" ht="17.399999999999999" x14ac:dyDescent="0.3">
      <c r="A85" s="107" t="str">
        <f>VLOOKUP(E85,'LISTADO ATM'!$A$2:$C$898,3,0)</f>
        <v>NORTE</v>
      </c>
      <c r="B85" s="101" t="s">
        <v>2609</v>
      </c>
      <c r="C85" s="95">
        <v>44246.538275462961</v>
      </c>
      <c r="D85" s="107" t="s">
        <v>2488</v>
      </c>
      <c r="E85" s="93">
        <v>809</v>
      </c>
      <c r="F85" s="84" t="str">
        <f>VLOOKUP(E85,VIP!$A$2:$O11457,2,0)</f>
        <v>DRBR809</v>
      </c>
      <c r="G85" s="92" t="str">
        <f>VLOOKUP(E85,'LISTADO ATM'!$A$2:$B$897,2,0)</f>
        <v>ATM Yoma (Cotuí)</v>
      </c>
      <c r="H85" s="92" t="str">
        <f>VLOOKUP(E85,VIP!$A$2:$O16378,7,FALSE)</f>
        <v>Si</v>
      </c>
      <c r="I85" s="92" t="str">
        <f>VLOOKUP(E85,VIP!$A$2:$O8343,8,FALSE)</f>
        <v>Si</v>
      </c>
      <c r="J85" s="92" t="str">
        <f>VLOOKUP(E85,VIP!$A$2:$O8293,8,FALSE)</f>
        <v>Si</v>
      </c>
      <c r="K85" s="92" t="str">
        <f>VLOOKUP(E85,VIP!$A$2:$O11867,6,0)</f>
        <v>NO</v>
      </c>
      <c r="L85" s="97" t="s">
        <v>2430</v>
      </c>
      <c r="M85" s="110" t="s">
        <v>2591</v>
      </c>
      <c r="N85" s="121" t="s">
        <v>2477</v>
      </c>
      <c r="O85" s="120" t="s">
        <v>2492</v>
      </c>
      <c r="P85" s="110"/>
      <c r="Q85" s="135">
        <v>44246.757685185185</v>
      </c>
    </row>
    <row r="86" spans="1:17" ht="17.399999999999999" x14ac:dyDescent="0.3">
      <c r="A86" s="107" t="str">
        <f>VLOOKUP(E86,'LISTADO ATM'!$A$2:$C$898,3,0)</f>
        <v>DISTRITO NACIONAL</v>
      </c>
      <c r="B86" s="101" t="s">
        <v>2512</v>
      </c>
      <c r="C86" s="95">
        <v>44245.610486111109</v>
      </c>
      <c r="D86" s="107" t="s">
        <v>2473</v>
      </c>
      <c r="E86" s="93">
        <v>391</v>
      </c>
      <c r="F86" s="84" t="str">
        <f>VLOOKUP(E86,VIP!$A$2:$O11427,2,0)</f>
        <v>DRBR391</v>
      </c>
      <c r="G86" s="92" t="str">
        <f>VLOOKUP(E86,'LISTADO ATM'!$A$2:$B$897,2,0)</f>
        <v xml:space="preserve">ATM S/M Jumbo Luperón </v>
      </c>
      <c r="H86" s="92" t="str">
        <f>VLOOKUP(E86,VIP!$A$2:$O16348,7,FALSE)</f>
        <v>Si</v>
      </c>
      <c r="I86" s="92" t="str">
        <f>VLOOKUP(E86,VIP!$A$2:$O8313,8,FALSE)</f>
        <v>Si</v>
      </c>
      <c r="J86" s="92" t="str">
        <f>VLOOKUP(E86,VIP!$A$2:$O8263,8,FALSE)</f>
        <v>Si</v>
      </c>
      <c r="K86" s="92" t="str">
        <f>VLOOKUP(E86,VIP!$A$2:$O11837,6,0)</f>
        <v>NO</v>
      </c>
      <c r="L86" s="97" t="s">
        <v>2502</v>
      </c>
      <c r="M86" s="110" t="s">
        <v>2591</v>
      </c>
      <c r="N86" s="121" t="s">
        <v>2477</v>
      </c>
      <c r="O86" s="120" t="s">
        <v>2478</v>
      </c>
      <c r="P86" s="110"/>
      <c r="Q86" s="135">
        <v>44246.758379629631</v>
      </c>
    </row>
    <row r="87" spans="1:17" ht="17.399999999999999" x14ac:dyDescent="0.3">
      <c r="A87" s="107" t="str">
        <f>VLOOKUP(E87,'LISTADO ATM'!$A$2:$C$898,3,0)</f>
        <v>DISTRITO NACIONAL</v>
      </c>
      <c r="B87" s="101" t="s">
        <v>2612</v>
      </c>
      <c r="C87" s="95">
        <v>44246.524884259263</v>
      </c>
      <c r="D87" s="107" t="s">
        <v>2189</v>
      </c>
      <c r="E87" s="93">
        <v>816</v>
      </c>
      <c r="F87" s="84" t="str">
        <f>VLOOKUP(E87,VIP!$A$2:$O11460,2,0)</f>
        <v>DRBR816</v>
      </c>
      <c r="G87" s="92" t="str">
        <f>VLOOKUP(E87,'LISTADO ATM'!$A$2:$B$897,2,0)</f>
        <v xml:space="preserve">ATM Oficina Pedro Brand </v>
      </c>
      <c r="H87" s="92" t="str">
        <f>VLOOKUP(E87,VIP!$A$2:$O16381,7,FALSE)</f>
        <v>Si</v>
      </c>
      <c r="I87" s="92" t="str">
        <f>VLOOKUP(E87,VIP!$A$2:$O8346,8,FALSE)</f>
        <v>Si</v>
      </c>
      <c r="J87" s="92" t="str">
        <f>VLOOKUP(E87,VIP!$A$2:$O8296,8,FALSE)</f>
        <v>Si</v>
      </c>
      <c r="K87" s="92" t="str">
        <f>VLOOKUP(E87,VIP!$A$2:$O11870,6,0)</f>
        <v>NO</v>
      </c>
      <c r="L87" s="97" t="s">
        <v>2228</v>
      </c>
      <c r="M87" s="110" t="s">
        <v>2591</v>
      </c>
      <c r="N87" s="121" t="s">
        <v>2616</v>
      </c>
      <c r="O87" s="120" t="s">
        <v>2479</v>
      </c>
      <c r="P87" s="110"/>
      <c r="Q87" s="135">
        <v>44246.758379629631</v>
      </c>
    </row>
    <row r="88" spans="1:17" ht="17.399999999999999" x14ac:dyDescent="0.3">
      <c r="A88" s="107" t="str">
        <f>VLOOKUP(E88,'LISTADO ATM'!$A$2:$C$898,3,0)</f>
        <v>DISTRITO NACIONAL</v>
      </c>
      <c r="B88" s="101" t="s">
        <v>2542</v>
      </c>
      <c r="C88" s="95">
        <v>44245.8903587963</v>
      </c>
      <c r="D88" s="107" t="s">
        <v>2189</v>
      </c>
      <c r="E88" s="93">
        <v>499</v>
      </c>
      <c r="F88" s="84" t="str">
        <f>VLOOKUP(E88,VIP!$A$2:$O11446,2,0)</f>
        <v>DRBR499</v>
      </c>
      <c r="G88" s="92" t="str">
        <f>VLOOKUP(E88,'LISTADO ATM'!$A$2:$B$897,2,0)</f>
        <v xml:space="preserve">ATM Estación Sunix Tiradentes </v>
      </c>
      <c r="H88" s="92" t="str">
        <f>VLOOKUP(E88,VIP!$A$2:$O16367,7,FALSE)</f>
        <v>Si</v>
      </c>
      <c r="I88" s="92" t="str">
        <f>VLOOKUP(E88,VIP!$A$2:$O8332,8,FALSE)</f>
        <v>Si</v>
      </c>
      <c r="J88" s="92" t="str">
        <f>VLOOKUP(E88,VIP!$A$2:$O8282,8,FALSE)</f>
        <v>Si</v>
      </c>
      <c r="K88" s="92" t="str">
        <f>VLOOKUP(E88,VIP!$A$2:$O11856,6,0)</f>
        <v>NO</v>
      </c>
      <c r="L88" s="97" t="s">
        <v>2435</v>
      </c>
      <c r="M88" s="110" t="s">
        <v>2591</v>
      </c>
      <c r="N88" s="121" t="s">
        <v>2477</v>
      </c>
      <c r="O88" s="120" t="s">
        <v>2479</v>
      </c>
      <c r="P88" s="110"/>
      <c r="Q88" s="135">
        <v>44246.759768518517</v>
      </c>
    </row>
    <row r="89" spans="1:17" ht="17.399999999999999" x14ac:dyDescent="0.3">
      <c r="A89" s="107" t="str">
        <f>VLOOKUP(E89,'LISTADO ATM'!$A$2:$C$898,3,0)</f>
        <v>SUR</v>
      </c>
      <c r="B89" s="101" t="s">
        <v>2613</v>
      </c>
      <c r="C89" s="95">
        <v>44246.51766203704</v>
      </c>
      <c r="D89" s="107" t="s">
        <v>2189</v>
      </c>
      <c r="E89" s="93">
        <v>871</v>
      </c>
      <c r="F89" s="84" t="str">
        <f>VLOOKUP(E89,VIP!$A$2:$O11461,2,0)</f>
        <v>DRBR871</v>
      </c>
      <c r="G89" s="92" t="str">
        <f>VLOOKUP(E89,'LISTADO ATM'!$A$2:$B$897,2,0)</f>
        <v>ATM Plaza Cultural San Juan</v>
      </c>
      <c r="H89" s="92" t="str">
        <f>VLOOKUP(E89,VIP!$A$2:$O16382,7,FALSE)</f>
        <v>N/A</v>
      </c>
      <c r="I89" s="92" t="str">
        <f>VLOOKUP(E89,VIP!$A$2:$O8347,8,FALSE)</f>
        <v>N/A</v>
      </c>
      <c r="J89" s="92" t="str">
        <f>VLOOKUP(E89,VIP!$A$2:$O8297,8,FALSE)</f>
        <v>N/A</v>
      </c>
      <c r="K89" s="92" t="str">
        <f>VLOOKUP(E89,VIP!$A$2:$O11871,6,0)</f>
        <v>N/A</v>
      </c>
      <c r="L89" s="97" t="s">
        <v>2254</v>
      </c>
      <c r="M89" s="110" t="s">
        <v>2591</v>
      </c>
      <c r="N89" s="121" t="s">
        <v>2616</v>
      </c>
      <c r="O89" s="120" t="s">
        <v>2479</v>
      </c>
      <c r="P89" s="110"/>
      <c r="Q89" s="135">
        <v>44246.759768518517</v>
      </c>
    </row>
    <row r="90" spans="1:17" ht="17.399999999999999" x14ac:dyDescent="0.3">
      <c r="A90" s="107" t="str">
        <f>VLOOKUP(E90,'LISTADO ATM'!$A$2:$C$898,3,0)</f>
        <v>NORTE</v>
      </c>
      <c r="B90" s="101" t="s">
        <v>2606</v>
      </c>
      <c r="C90" s="95">
        <v>44246.544351851851</v>
      </c>
      <c r="D90" s="107" t="s">
        <v>2190</v>
      </c>
      <c r="E90" s="93">
        <v>262</v>
      </c>
      <c r="F90" s="84" t="str">
        <f>VLOOKUP(E90,VIP!$A$2:$O11454,2,0)</f>
        <v>DRBR262</v>
      </c>
      <c r="G90" s="92" t="str">
        <f>VLOOKUP(E90,'LISTADO ATM'!$A$2:$B$897,2,0)</f>
        <v xml:space="preserve">ATM Oficina Obras Públicas (Santiago) </v>
      </c>
      <c r="H90" s="92" t="str">
        <f>VLOOKUP(E90,VIP!$A$2:$O16375,7,FALSE)</f>
        <v>Si</v>
      </c>
      <c r="I90" s="92" t="str">
        <f>VLOOKUP(E90,VIP!$A$2:$O8340,8,FALSE)</f>
        <v>Si</v>
      </c>
      <c r="J90" s="92" t="str">
        <f>VLOOKUP(E90,VIP!$A$2:$O8290,8,FALSE)</f>
        <v>Si</v>
      </c>
      <c r="K90" s="92" t="str">
        <f>VLOOKUP(E90,VIP!$A$2:$O11864,6,0)</f>
        <v>SI</v>
      </c>
      <c r="L90" s="97" t="s">
        <v>2254</v>
      </c>
      <c r="M90" s="110" t="s">
        <v>2591</v>
      </c>
      <c r="N90" s="121" t="s">
        <v>2477</v>
      </c>
      <c r="O90" s="120" t="s">
        <v>2615</v>
      </c>
      <c r="P90" s="110"/>
      <c r="Q90" s="135">
        <v>44246.761157407411</v>
      </c>
    </row>
    <row r="91" spans="1:17" ht="17.399999999999999" x14ac:dyDescent="0.3">
      <c r="A91" s="107" t="str">
        <f>VLOOKUP(E91,'LISTADO ATM'!$A$2:$C$898,3,0)</f>
        <v>DISTRITO NACIONAL</v>
      </c>
      <c r="B91" s="101" t="s">
        <v>2607</v>
      </c>
      <c r="C91" s="95">
        <v>44246.543414351851</v>
      </c>
      <c r="D91" s="107" t="s">
        <v>2488</v>
      </c>
      <c r="E91" s="93">
        <v>527</v>
      </c>
      <c r="F91" s="84" t="str">
        <f>VLOOKUP(E91,VIP!$A$2:$O11455,2,0)</f>
        <v>DRBR527</v>
      </c>
      <c r="G91" s="92" t="str">
        <f>VLOOKUP(E91,'LISTADO ATM'!$A$2:$B$897,2,0)</f>
        <v>ATM Oficina Zona Oriental II</v>
      </c>
      <c r="H91" s="92" t="str">
        <f>VLOOKUP(E91,VIP!$A$2:$O16376,7,FALSE)</f>
        <v>Si</v>
      </c>
      <c r="I91" s="92" t="str">
        <f>VLOOKUP(E91,VIP!$A$2:$O8341,8,FALSE)</f>
        <v>Si</v>
      </c>
      <c r="J91" s="92" t="str">
        <f>VLOOKUP(E91,VIP!$A$2:$O8291,8,FALSE)</f>
        <v>Si</v>
      </c>
      <c r="K91" s="92" t="str">
        <f>VLOOKUP(E91,VIP!$A$2:$O11865,6,0)</f>
        <v>SI</v>
      </c>
      <c r="L91" s="97" t="s">
        <v>2430</v>
      </c>
      <c r="M91" s="110" t="s">
        <v>2591</v>
      </c>
      <c r="N91" s="121" t="s">
        <v>2477</v>
      </c>
      <c r="O91" s="120" t="s">
        <v>2492</v>
      </c>
      <c r="P91" s="110"/>
      <c r="Q91" s="135">
        <v>44246.763240740744</v>
      </c>
    </row>
    <row r="92" spans="1:17" ht="17.399999999999999" x14ac:dyDescent="0.3">
      <c r="A92" s="107" t="str">
        <f>VLOOKUP(E92,'LISTADO ATM'!$A$2:$C$898,3,0)</f>
        <v>NORTE</v>
      </c>
      <c r="B92" s="101" t="s">
        <v>2597</v>
      </c>
      <c r="C92" s="95">
        <v>44246.380046296297</v>
      </c>
      <c r="D92" s="107" t="s">
        <v>2488</v>
      </c>
      <c r="E92" s="93">
        <v>411</v>
      </c>
      <c r="F92" s="84" t="str">
        <f>VLOOKUP(E92,VIP!$A$2:$O11454,2,0)</f>
        <v>DRBR411</v>
      </c>
      <c r="G92" s="92" t="str">
        <f>VLOOKUP(E92,'LISTADO ATM'!$A$2:$B$897,2,0)</f>
        <v xml:space="preserve">ATM UNP Piedra Blanca </v>
      </c>
      <c r="H92" s="92" t="str">
        <f>VLOOKUP(E92,VIP!$A$2:$O16375,7,FALSE)</f>
        <v>Si</v>
      </c>
      <c r="I92" s="92" t="str">
        <f>VLOOKUP(E92,VIP!$A$2:$O8340,8,FALSE)</f>
        <v>Si</v>
      </c>
      <c r="J92" s="92" t="str">
        <f>VLOOKUP(E92,VIP!$A$2:$O8290,8,FALSE)</f>
        <v>Si</v>
      </c>
      <c r="K92" s="92" t="str">
        <f>VLOOKUP(E92,VIP!$A$2:$O11864,6,0)</f>
        <v>NO</v>
      </c>
      <c r="L92" s="97" t="s">
        <v>2600</v>
      </c>
      <c r="M92" s="110" t="s">
        <v>2591</v>
      </c>
      <c r="N92" s="135" t="s">
        <v>2598</v>
      </c>
      <c r="O92" s="120" t="s">
        <v>2599</v>
      </c>
      <c r="P92" s="110" t="s">
        <v>2633</v>
      </c>
      <c r="Q92" s="135">
        <v>44246.766712962963</v>
      </c>
    </row>
    <row r="93" spans="1:17" ht="17.399999999999999" x14ac:dyDescent="0.3">
      <c r="A93" s="107" t="str">
        <f>VLOOKUP(E93,'LISTADO ATM'!$A$2:$C$898,3,0)</f>
        <v>DISTRITO NACIONAL</v>
      </c>
      <c r="B93" s="101" t="s">
        <v>2628</v>
      </c>
      <c r="C93" s="95">
        <v>44246.484444444446</v>
      </c>
      <c r="D93" s="107" t="s">
        <v>2488</v>
      </c>
      <c r="E93" s="93">
        <v>834</v>
      </c>
      <c r="F93" s="84" t="str">
        <f>VLOOKUP(E93,VIP!$A$2:$O11473,2,0)</f>
        <v>DRBR834</v>
      </c>
      <c r="G93" s="92" t="str">
        <f>VLOOKUP(E93,'LISTADO ATM'!$A$2:$B$897,2,0)</f>
        <v xml:space="preserve">ATM Centro Médico Moderno </v>
      </c>
      <c r="H93" s="92" t="str">
        <f>VLOOKUP(E93,VIP!$A$2:$O16394,7,FALSE)</f>
        <v>Si</v>
      </c>
      <c r="I93" s="92" t="str">
        <f>VLOOKUP(E93,VIP!$A$2:$O8359,8,FALSE)</f>
        <v>Si</v>
      </c>
      <c r="J93" s="92" t="str">
        <f>VLOOKUP(E93,VIP!$A$2:$O8309,8,FALSE)</f>
        <v>Si</v>
      </c>
      <c r="K93" s="92" t="str">
        <f>VLOOKUP(E93,VIP!$A$2:$O11883,6,0)</f>
        <v>NO</v>
      </c>
      <c r="L93" s="97" t="s">
        <v>2632</v>
      </c>
      <c r="M93" s="110" t="s">
        <v>2591</v>
      </c>
      <c r="N93" s="135" t="s">
        <v>2598</v>
      </c>
      <c r="O93" s="120" t="s">
        <v>2599</v>
      </c>
      <c r="P93" s="96" t="s">
        <v>2635</v>
      </c>
      <c r="Q93" s="135">
        <v>44246.766712962963</v>
      </c>
    </row>
    <row r="94" spans="1:17" ht="17.399999999999999" x14ac:dyDescent="0.3">
      <c r="A94" s="107" t="str">
        <f>VLOOKUP(E94,'LISTADO ATM'!$A$2:$C$898,3,0)</f>
        <v>DISTRITO NACIONAL</v>
      </c>
      <c r="B94" s="101" t="s">
        <v>2627</v>
      </c>
      <c r="C94" s="95">
        <v>44246.518900462965</v>
      </c>
      <c r="D94" s="107" t="s">
        <v>2488</v>
      </c>
      <c r="E94" s="93">
        <v>719</v>
      </c>
      <c r="F94" s="84" t="str">
        <f>VLOOKUP(E94,VIP!$A$2:$O11472,2,0)</f>
        <v>DRBR419</v>
      </c>
      <c r="G94" s="92" t="str">
        <f>VLOOKUP(E94,'LISTADO ATM'!$A$2:$B$897,2,0)</f>
        <v xml:space="preserve">ATM Ayuntamiento Municipal San Luís </v>
      </c>
      <c r="H94" s="92" t="str">
        <f>VLOOKUP(E94,VIP!$A$2:$O16393,7,FALSE)</f>
        <v>Si</v>
      </c>
      <c r="I94" s="92" t="str">
        <f>VLOOKUP(E94,VIP!$A$2:$O8358,8,FALSE)</f>
        <v>Si</v>
      </c>
      <c r="J94" s="92" t="str">
        <f>VLOOKUP(E94,VIP!$A$2:$O8308,8,FALSE)</f>
        <v>Si</v>
      </c>
      <c r="K94" s="92" t="str">
        <f>VLOOKUP(E94,VIP!$A$2:$O11882,6,0)</f>
        <v>NO</v>
      </c>
      <c r="L94" s="97" t="s">
        <v>2632</v>
      </c>
      <c r="M94" s="110" t="s">
        <v>2591</v>
      </c>
      <c r="N94" s="135" t="s">
        <v>2598</v>
      </c>
      <c r="O94" s="120" t="s">
        <v>2599</v>
      </c>
      <c r="P94" s="96" t="s">
        <v>2635</v>
      </c>
      <c r="Q94" s="135">
        <v>44246.766712962963</v>
      </c>
    </row>
    <row r="95" spans="1:17" ht="17.399999999999999" x14ac:dyDescent="0.3">
      <c r="A95" s="107" t="str">
        <f>VLOOKUP(E95,'LISTADO ATM'!$A$2:$C$898,3,0)</f>
        <v>NORTE</v>
      </c>
      <c r="B95" s="101" t="s">
        <v>2626</v>
      </c>
      <c r="C95" s="95">
        <v>44246.549722222226</v>
      </c>
      <c r="D95" s="107" t="s">
        <v>2488</v>
      </c>
      <c r="E95" s="93">
        <v>518</v>
      </c>
      <c r="F95" s="84" t="str">
        <f>VLOOKUP(E95,VIP!$A$2:$O11471,2,0)</f>
        <v>DRBR518</v>
      </c>
      <c r="G95" s="92" t="str">
        <f>VLOOKUP(E95,'LISTADO ATM'!$A$2:$B$897,2,0)</f>
        <v xml:space="preserve">ATM Autobanco Los Alamos </v>
      </c>
      <c r="H95" s="92" t="str">
        <f>VLOOKUP(E95,VIP!$A$2:$O16392,7,FALSE)</f>
        <v>Si</v>
      </c>
      <c r="I95" s="92" t="str">
        <f>VLOOKUP(E95,VIP!$A$2:$O8357,8,FALSE)</f>
        <v>Si</v>
      </c>
      <c r="J95" s="92" t="str">
        <f>VLOOKUP(E95,VIP!$A$2:$O8307,8,FALSE)</f>
        <v>Si</v>
      </c>
      <c r="K95" s="92" t="str">
        <f>VLOOKUP(E95,VIP!$A$2:$O11881,6,0)</f>
        <v>NO</v>
      </c>
      <c r="L95" s="97" t="s">
        <v>2600</v>
      </c>
      <c r="M95" s="110" t="s">
        <v>2591</v>
      </c>
      <c r="N95" s="135" t="s">
        <v>2598</v>
      </c>
      <c r="O95" s="120" t="s">
        <v>2629</v>
      </c>
      <c r="P95" s="110" t="s">
        <v>2633</v>
      </c>
      <c r="Q95" s="135">
        <v>44246.766712962963</v>
      </c>
    </row>
    <row r="96" spans="1:17" ht="17.399999999999999" x14ac:dyDescent="0.3">
      <c r="A96" s="107" t="str">
        <f>VLOOKUP(E96,'LISTADO ATM'!$A$2:$C$898,3,0)</f>
        <v>ESTE</v>
      </c>
      <c r="B96" s="101" t="s">
        <v>2625</v>
      </c>
      <c r="C96" s="95">
        <v>44246.551874999997</v>
      </c>
      <c r="D96" s="107" t="s">
        <v>2488</v>
      </c>
      <c r="E96" s="93">
        <v>111</v>
      </c>
      <c r="F96" s="84" t="str">
        <f>VLOOKUP(E96,VIP!$A$2:$O11470,2,0)</f>
        <v>DRBR111</v>
      </c>
      <c r="G96" s="92" t="str">
        <f>VLOOKUP(E96,'LISTADO ATM'!$A$2:$B$897,2,0)</f>
        <v xml:space="preserve">ATM Oficina San Pedro </v>
      </c>
      <c r="H96" s="92" t="str">
        <f>VLOOKUP(E96,VIP!$A$2:$O16391,7,FALSE)</f>
        <v>Si</v>
      </c>
      <c r="I96" s="92" t="str">
        <f>VLOOKUP(E96,VIP!$A$2:$O8356,8,FALSE)</f>
        <v>Si</v>
      </c>
      <c r="J96" s="92" t="str">
        <f>VLOOKUP(E96,VIP!$A$2:$O8306,8,FALSE)</f>
        <v>Si</v>
      </c>
      <c r="K96" s="92" t="str">
        <f>VLOOKUP(E96,VIP!$A$2:$O11880,6,0)</f>
        <v>SI</v>
      </c>
      <c r="L96" s="97" t="s">
        <v>2630</v>
      </c>
      <c r="M96" s="110" t="s">
        <v>2591</v>
      </c>
      <c r="N96" s="135" t="s">
        <v>2598</v>
      </c>
      <c r="O96" s="120" t="s">
        <v>2629</v>
      </c>
      <c r="P96" s="110" t="s">
        <v>2634</v>
      </c>
      <c r="Q96" s="135">
        <v>44246.766712962963</v>
      </c>
    </row>
    <row r="97" spans="1:17" s="111" customFormat="1" ht="17.399999999999999" x14ac:dyDescent="0.3">
      <c r="A97" s="107" t="str">
        <f>VLOOKUP(E97,'LISTADO ATM'!$A$2:$C$898,3,0)</f>
        <v>NORTE</v>
      </c>
      <c r="B97" s="101" t="s">
        <v>2624</v>
      </c>
      <c r="C97" s="95">
        <v>44246.553124999999</v>
      </c>
      <c r="D97" s="107" t="s">
        <v>2488</v>
      </c>
      <c r="E97" s="93">
        <v>4</v>
      </c>
      <c r="F97" s="84" t="str">
        <f>VLOOKUP(E97,VIP!$A$2:$O11469,2,0)</f>
        <v>DRBR004</v>
      </c>
      <c r="G97" s="92" t="str">
        <f>VLOOKUP(E97,'LISTADO ATM'!$A$2:$B$897,2,0)</f>
        <v>ATM Avenida Rivas</v>
      </c>
      <c r="H97" s="92" t="str">
        <f>VLOOKUP(E97,VIP!$A$2:$O16390,7,FALSE)</f>
        <v>Si</v>
      </c>
      <c r="I97" s="92" t="str">
        <f>VLOOKUP(E97,VIP!$A$2:$O8355,8,FALSE)</f>
        <v>Si</v>
      </c>
      <c r="J97" s="92" t="str">
        <f>VLOOKUP(E97,VIP!$A$2:$O8305,8,FALSE)</f>
        <v>Si</v>
      </c>
      <c r="K97" s="92" t="str">
        <f>VLOOKUP(E97,VIP!$A$2:$O11879,6,0)</f>
        <v>NO</v>
      </c>
      <c r="L97" s="97" t="s">
        <v>2630</v>
      </c>
      <c r="M97" s="110" t="s">
        <v>2591</v>
      </c>
      <c r="N97" s="135" t="s">
        <v>2598</v>
      </c>
      <c r="O97" s="120" t="s">
        <v>2629</v>
      </c>
      <c r="P97" s="110" t="s">
        <v>2634</v>
      </c>
      <c r="Q97" s="135">
        <v>44246.766712962963</v>
      </c>
    </row>
    <row r="98" spans="1:17" s="111" customFormat="1" ht="17.399999999999999" x14ac:dyDescent="0.3">
      <c r="A98" s="107" t="str">
        <f>VLOOKUP(E98,'LISTADO ATM'!$A$2:$C$898,3,0)</f>
        <v>DISTRITO NACIONAL</v>
      </c>
      <c r="B98" s="101" t="s">
        <v>2623</v>
      </c>
      <c r="C98" s="95">
        <v>44246.587847222225</v>
      </c>
      <c r="D98" s="107" t="s">
        <v>2488</v>
      </c>
      <c r="E98" s="93">
        <v>493</v>
      </c>
      <c r="F98" s="84" t="str">
        <f>VLOOKUP(E98,VIP!$A$2:$O11468,2,0)</f>
        <v>DRBR493</v>
      </c>
      <c r="G98" s="92" t="str">
        <f>VLOOKUP(E98,'LISTADO ATM'!$A$2:$B$897,2,0)</f>
        <v xml:space="preserve">ATM Oficina Haina Occidental II </v>
      </c>
      <c r="H98" s="92" t="str">
        <f>VLOOKUP(E98,VIP!$A$2:$O16389,7,FALSE)</f>
        <v>Si</v>
      </c>
      <c r="I98" s="92" t="str">
        <f>VLOOKUP(E98,VIP!$A$2:$O8354,8,FALSE)</f>
        <v>Si</v>
      </c>
      <c r="J98" s="92" t="str">
        <f>VLOOKUP(E98,VIP!$A$2:$O8304,8,FALSE)</f>
        <v>Si</v>
      </c>
      <c r="K98" s="92" t="str">
        <f>VLOOKUP(E98,VIP!$A$2:$O11878,6,0)</f>
        <v>NO</v>
      </c>
      <c r="L98" s="97" t="s">
        <v>2630</v>
      </c>
      <c r="M98" s="110" t="s">
        <v>2591</v>
      </c>
      <c r="N98" s="135" t="s">
        <v>2598</v>
      </c>
      <c r="O98" s="120" t="s">
        <v>2629</v>
      </c>
      <c r="P98" s="110" t="s">
        <v>2634</v>
      </c>
      <c r="Q98" s="135">
        <v>44246.766712962963</v>
      </c>
    </row>
    <row r="99" spans="1:17" s="111" customFormat="1" ht="17.399999999999999" x14ac:dyDescent="0.3">
      <c r="A99" s="107" t="str">
        <f>VLOOKUP(E99,'LISTADO ATM'!$A$2:$C$898,3,0)</f>
        <v>NORTE</v>
      </c>
      <c r="B99" s="101" t="s">
        <v>2622</v>
      </c>
      <c r="C99" s="95">
        <v>44246.591157407405</v>
      </c>
      <c r="D99" s="107" t="s">
        <v>2488</v>
      </c>
      <c r="E99" s="93">
        <v>604</v>
      </c>
      <c r="F99" s="84" t="str">
        <f>VLOOKUP(E99,VIP!$A$2:$O11467,2,0)</f>
        <v>DRBR401</v>
      </c>
      <c r="G99" s="92" t="str">
        <f>VLOOKUP(E99,'LISTADO ATM'!$A$2:$B$897,2,0)</f>
        <v xml:space="preserve">ATM Oficina Estancia Nueva (Moca) </v>
      </c>
      <c r="H99" s="92" t="str">
        <f>VLOOKUP(E99,VIP!$A$2:$O16388,7,FALSE)</f>
        <v>Si</v>
      </c>
      <c r="I99" s="92" t="str">
        <f>VLOOKUP(E99,VIP!$A$2:$O8353,8,FALSE)</f>
        <v>Si</v>
      </c>
      <c r="J99" s="92" t="str">
        <f>VLOOKUP(E99,VIP!$A$2:$O8303,8,FALSE)</f>
        <v>Si</v>
      </c>
      <c r="K99" s="92" t="str">
        <f>VLOOKUP(E99,VIP!$A$2:$O11877,6,0)</f>
        <v>NO</v>
      </c>
      <c r="L99" s="97" t="s">
        <v>2631</v>
      </c>
      <c r="M99" s="110" t="s">
        <v>2591</v>
      </c>
      <c r="N99" s="135" t="s">
        <v>2598</v>
      </c>
      <c r="O99" s="120" t="s">
        <v>2629</v>
      </c>
      <c r="P99" s="110" t="s">
        <v>2634</v>
      </c>
      <c r="Q99" s="135">
        <v>44246.766712962963</v>
      </c>
    </row>
    <row r="100" spans="1:17" s="111" customFormat="1" ht="17.399999999999999" x14ac:dyDescent="0.3">
      <c r="A100" s="107" t="str">
        <f>VLOOKUP(E100,'LISTADO ATM'!$A$2:$C$898,3,0)</f>
        <v>NORTE</v>
      </c>
      <c r="B100" s="101" t="s">
        <v>2621</v>
      </c>
      <c r="C100" s="95">
        <v>44246.593113425923</v>
      </c>
      <c r="D100" s="107" t="s">
        <v>2488</v>
      </c>
      <c r="E100" s="93">
        <v>88</v>
      </c>
      <c r="F100" s="84" t="str">
        <f>VLOOKUP(E100,VIP!$A$2:$O11466,2,0)</f>
        <v>DRBR088</v>
      </c>
      <c r="G100" s="92" t="str">
        <f>VLOOKUP(E100,'LISTADO ATM'!$A$2:$B$897,2,0)</f>
        <v xml:space="preserve">ATM S/M La Fuente (Santiago) </v>
      </c>
      <c r="H100" s="92" t="str">
        <f>VLOOKUP(E100,VIP!$A$2:$O16387,7,FALSE)</f>
        <v>Si</v>
      </c>
      <c r="I100" s="92" t="str">
        <f>VLOOKUP(E100,VIP!$A$2:$O8352,8,FALSE)</f>
        <v>Si</v>
      </c>
      <c r="J100" s="92" t="str">
        <f>VLOOKUP(E100,VIP!$A$2:$O8302,8,FALSE)</f>
        <v>Si</v>
      </c>
      <c r="K100" s="92" t="str">
        <f>VLOOKUP(E100,VIP!$A$2:$O11876,6,0)</f>
        <v>NO</v>
      </c>
      <c r="L100" s="97" t="s">
        <v>2630</v>
      </c>
      <c r="M100" s="110" t="s">
        <v>2591</v>
      </c>
      <c r="N100" s="135" t="s">
        <v>2598</v>
      </c>
      <c r="O100" s="120" t="s">
        <v>2629</v>
      </c>
      <c r="P100" s="110" t="s">
        <v>2634</v>
      </c>
      <c r="Q100" s="135">
        <v>44246.766712962963</v>
      </c>
    </row>
    <row r="101" spans="1:17" s="111" customFormat="1" ht="17.399999999999999" x14ac:dyDescent="0.3">
      <c r="A101" s="107" t="str">
        <f>VLOOKUP(E101,'LISTADO ATM'!$A$2:$C$898,3,0)</f>
        <v>NORTE</v>
      </c>
      <c r="B101" s="101" t="s">
        <v>2620</v>
      </c>
      <c r="C101" s="95">
        <v>44246.594270833331</v>
      </c>
      <c r="D101" s="107" t="s">
        <v>2488</v>
      </c>
      <c r="E101" s="93">
        <v>965</v>
      </c>
      <c r="F101" s="84" t="str">
        <f>VLOOKUP(E101,VIP!$A$2:$O11465,2,0)</f>
        <v>DRBR965</v>
      </c>
      <c r="G101" s="92" t="str">
        <f>VLOOKUP(E101,'LISTADO ATM'!$A$2:$B$897,2,0)</f>
        <v xml:space="preserve">ATM S/M La Fuente FUN (Santiago) </v>
      </c>
      <c r="H101" s="92" t="str">
        <f>VLOOKUP(E101,VIP!$A$2:$O16386,7,FALSE)</f>
        <v>Si</v>
      </c>
      <c r="I101" s="92" t="str">
        <f>VLOOKUP(E101,VIP!$A$2:$O8351,8,FALSE)</f>
        <v>Si</v>
      </c>
      <c r="J101" s="92" t="str">
        <f>VLOOKUP(E101,VIP!$A$2:$O8301,8,FALSE)</f>
        <v>Si</v>
      </c>
      <c r="K101" s="92" t="str">
        <f>VLOOKUP(E101,VIP!$A$2:$O11875,6,0)</f>
        <v>NO</v>
      </c>
      <c r="L101" s="97" t="s">
        <v>2630</v>
      </c>
      <c r="M101" s="110" t="s">
        <v>2591</v>
      </c>
      <c r="N101" s="135" t="s">
        <v>2598</v>
      </c>
      <c r="O101" s="120" t="s">
        <v>2629</v>
      </c>
      <c r="P101" s="110" t="s">
        <v>2634</v>
      </c>
      <c r="Q101" s="135">
        <v>44246.766712962963</v>
      </c>
    </row>
    <row r="102" spans="1:17" s="111" customFormat="1" ht="17.399999999999999" x14ac:dyDescent="0.3">
      <c r="A102" s="107" t="str">
        <f>VLOOKUP(E102,'LISTADO ATM'!$A$2:$C$898,3,0)</f>
        <v>NORTE</v>
      </c>
      <c r="B102" s="101" t="s">
        <v>2619</v>
      </c>
      <c r="C102" s="95">
        <v>44246.595613425925</v>
      </c>
      <c r="D102" s="107" t="s">
        <v>2488</v>
      </c>
      <c r="E102" s="93">
        <v>119</v>
      </c>
      <c r="F102" s="84" t="str">
        <f>VLOOKUP(E102,VIP!$A$2:$O11464,2,0)</f>
        <v>DRBR119</v>
      </c>
      <c r="G102" s="92" t="str">
        <f>VLOOKUP(E102,'LISTADO ATM'!$A$2:$B$897,2,0)</f>
        <v>ATM Oficina La Barranquita</v>
      </c>
      <c r="H102" s="92" t="str">
        <f>VLOOKUP(E102,VIP!$A$2:$O16385,7,FALSE)</f>
        <v>N/A</v>
      </c>
      <c r="I102" s="92" t="str">
        <f>VLOOKUP(E102,VIP!$A$2:$O8350,8,FALSE)</f>
        <v>N/A</v>
      </c>
      <c r="J102" s="92" t="str">
        <f>VLOOKUP(E102,VIP!$A$2:$O8300,8,FALSE)</f>
        <v>N/A</v>
      </c>
      <c r="K102" s="92" t="str">
        <f>VLOOKUP(E102,VIP!$A$2:$O11874,6,0)</f>
        <v>N/A</v>
      </c>
      <c r="L102" s="97" t="s">
        <v>2630</v>
      </c>
      <c r="M102" s="110" t="s">
        <v>2591</v>
      </c>
      <c r="N102" s="135" t="s">
        <v>2598</v>
      </c>
      <c r="O102" s="120" t="s">
        <v>2629</v>
      </c>
      <c r="P102" s="110" t="s">
        <v>2634</v>
      </c>
      <c r="Q102" s="135">
        <v>44246.766712962963</v>
      </c>
    </row>
    <row r="103" spans="1:17" s="111" customFormat="1" ht="17.399999999999999" x14ac:dyDescent="0.3">
      <c r="A103" s="107" t="str">
        <f>VLOOKUP(E103,'LISTADO ATM'!$A$2:$C$898,3,0)</f>
        <v>NORTE</v>
      </c>
      <c r="B103" s="101" t="s">
        <v>2618</v>
      </c>
      <c r="C103" s="95">
        <v>44246.597002314818</v>
      </c>
      <c r="D103" s="107" t="s">
        <v>2488</v>
      </c>
      <c r="E103" s="93">
        <v>380</v>
      </c>
      <c r="F103" s="84" t="str">
        <f>VLOOKUP(E103,VIP!$A$2:$O11463,2,0)</f>
        <v>DRBR380</v>
      </c>
      <c r="G103" s="92" t="str">
        <f>VLOOKUP(E103,'LISTADO ATM'!$A$2:$B$897,2,0)</f>
        <v xml:space="preserve">ATM Oficina Navarrete </v>
      </c>
      <c r="H103" s="92" t="str">
        <f>VLOOKUP(E103,VIP!$A$2:$O16384,7,FALSE)</f>
        <v>Si</v>
      </c>
      <c r="I103" s="92" t="str">
        <f>VLOOKUP(E103,VIP!$A$2:$O8349,8,FALSE)</f>
        <v>Si</v>
      </c>
      <c r="J103" s="92" t="str">
        <f>VLOOKUP(E103,VIP!$A$2:$O8299,8,FALSE)</f>
        <v>Si</v>
      </c>
      <c r="K103" s="92" t="str">
        <f>VLOOKUP(E103,VIP!$A$2:$O11873,6,0)</f>
        <v>NO</v>
      </c>
      <c r="L103" s="97" t="s">
        <v>2600</v>
      </c>
      <c r="M103" s="110" t="s">
        <v>2591</v>
      </c>
      <c r="N103" s="135" t="s">
        <v>2598</v>
      </c>
      <c r="O103" s="120" t="s">
        <v>2629</v>
      </c>
      <c r="P103" s="110" t="s">
        <v>2633</v>
      </c>
      <c r="Q103" s="135">
        <v>44246.766712962963</v>
      </c>
    </row>
    <row r="104" spans="1:17" s="111" customFormat="1" ht="17.399999999999999" x14ac:dyDescent="0.3">
      <c r="A104" s="107" t="str">
        <f>VLOOKUP(E104,'LISTADO ATM'!$A$2:$C$898,3,0)</f>
        <v>NORTE</v>
      </c>
      <c r="B104" s="101" t="s">
        <v>2603</v>
      </c>
      <c r="C104" s="95">
        <v>44246.608275462961</v>
      </c>
      <c r="D104" s="107" t="s">
        <v>2190</v>
      </c>
      <c r="E104" s="93">
        <v>864</v>
      </c>
      <c r="F104" s="84" t="str">
        <f>VLOOKUP(E104,VIP!$A$2:$O11451,2,0)</f>
        <v>DRBR864</v>
      </c>
      <c r="G104" s="92" t="str">
        <f>VLOOKUP(E104,'LISTADO ATM'!$A$2:$B$897,2,0)</f>
        <v xml:space="preserve">ATM Palmares Mall (San Francisco) </v>
      </c>
      <c r="H104" s="92" t="str">
        <f>VLOOKUP(E104,VIP!$A$2:$O16372,7,FALSE)</f>
        <v>Si</v>
      </c>
      <c r="I104" s="92" t="str">
        <f>VLOOKUP(E104,VIP!$A$2:$O8337,8,FALSE)</f>
        <v>Si</v>
      </c>
      <c r="J104" s="92" t="str">
        <f>VLOOKUP(E104,VIP!$A$2:$O8287,8,FALSE)</f>
        <v>Si</v>
      </c>
      <c r="K104" s="92" t="str">
        <f>VLOOKUP(E104,VIP!$A$2:$O11861,6,0)</f>
        <v>NO</v>
      </c>
      <c r="L104" s="97" t="s">
        <v>2501</v>
      </c>
      <c r="M104" s="110" t="s">
        <v>2591</v>
      </c>
      <c r="N104" s="121" t="s">
        <v>2477</v>
      </c>
      <c r="O104" s="120" t="s">
        <v>2498</v>
      </c>
      <c r="P104" s="110"/>
      <c r="Q104" s="135">
        <v>44246.766712962963</v>
      </c>
    </row>
    <row r="105" spans="1:17" s="111" customFormat="1" ht="17.399999999999999" x14ac:dyDescent="0.3">
      <c r="A105" s="107" t="str">
        <f>VLOOKUP(E105,'LISTADO ATM'!$A$2:$C$898,3,0)</f>
        <v>DISTRITO NACIONAL</v>
      </c>
      <c r="B105" s="101" t="s">
        <v>2586</v>
      </c>
      <c r="C105" s="95">
        <v>44246.376597222225</v>
      </c>
      <c r="D105" s="107" t="s">
        <v>2189</v>
      </c>
      <c r="E105" s="93">
        <v>628</v>
      </c>
      <c r="F105" s="84" t="str">
        <f>VLOOKUP(E105,VIP!$A$2:$O11456,2,0)</f>
        <v>DRBR086</v>
      </c>
      <c r="G105" s="92" t="str">
        <f>VLOOKUP(E105,'LISTADO ATM'!$A$2:$B$897,2,0)</f>
        <v xml:space="preserve">ATM Autobanco San Isidro </v>
      </c>
      <c r="H105" s="92" t="str">
        <f>VLOOKUP(E105,VIP!$A$2:$O16377,7,FALSE)</f>
        <v>Si</v>
      </c>
      <c r="I105" s="92" t="str">
        <f>VLOOKUP(E105,VIP!$A$2:$O8342,8,FALSE)</f>
        <v>Si</v>
      </c>
      <c r="J105" s="92" t="str">
        <f>VLOOKUP(E105,VIP!$A$2:$O8292,8,FALSE)</f>
        <v>Si</v>
      </c>
      <c r="K105" s="92" t="str">
        <f>VLOOKUP(E105,VIP!$A$2:$O11866,6,0)</f>
        <v>SI</v>
      </c>
      <c r="L105" s="97" t="s">
        <v>2435</v>
      </c>
      <c r="M105" s="96" t="s">
        <v>2470</v>
      </c>
      <c r="N105" s="121" t="s">
        <v>2477</v>
      </c>
      <c r="O105" s="120" t="s">
        <v>2479</v>
      </c>
      <c r="P105" s="110"/>
      <c r="Q105" s="135">
        <v>44246.799351851849</v>
      </c>
    </row>
    <row r="106" spans="1:17" s="111" customFormat="1" ht="17.399999999999999" x14ac:dyDescent="0.3">
      <c r="A106" s="107" t="str">
        <f>VLOOKUP(E106,'LISTADO ATM'!$A$2:$C$898,3,0)</f>
        <v>DISTRITO NACIONAL</v>
      </c>
      <c r="B106" s="101" t="s">
        <v>2520</v>
      </c>
      <c r="C106" s="95">
        <v>44245.421307870369</v>
      </c>
      <c r="D106" s="107" t="s">
        <v>2189</v>
      </c>
      <c r="E106" s="93">
        <v>378</v>
      </c>
      <c r="F106" s="84" t="str">
        <f>VLOOKUP(E106,VIP!$A$2:$O11439,2,0)</f>
        <v>DRBR378</v>
      </c>
      <c r="G106" s="92" t="str">
        <f>VLOOKUP(E106,'LISTADO ATM'!$A$2:$B$897,2,0)</f>
        <v>ATM UNP Villa Flores</v>
      </c>
      <c r="H106" s="92" t="str">
        <f>VLOOKUP(E106,VIP!$A$2:$O16360,7,FALSE)</f>
        <v>N/A</v>
      </c>
      <c r="I106" s="92" t="str">
        <f>VLOOKUP(E106,VIP!$A$2:$O8325,8,FALSE)</f>
        <v>N/A</v>
      </c>
      <c r="J106" s="92" t="str">
        <f>VLOOKUP(E106,VIP!$A$2:$O8275,8,FALSE)</f>
        <v>N/A</v>
      </c>
      <c r="K106" s="92" t="str">
        <f>VLOOKUP(E106,VIP!$A$2:$O11849,6,0)</f>
        <v>N/A</v>
      </c>
      <c r="L106" s="97" t="s">
        <v>2228</v>
      </c>
      <c r="M106" s="96" t="s">
        <v>2470</v>
      </c>
      <c r="N106" s="121" t="s">
        <v>2477</v>
      </c>
      <c r="O106" s="120" t="s">
        <v>2479</v>
      </c>
      <c r="P106" s="110"/>
      <c r="Q106" s="96" t="s">
        <v>2228</v>
      </c>
    </row>
    <row r="107" spans="1:17" s="111" customFormat="1" ht="17.399999999999999" x14ac:dyDescent="0.3">
      <c r="A107" s="107" t="str">
        <f>VLOOKUP(E107,'LISTADO ATM'!$A$2:$C$898,3,0)</f>
        <v>DISTRITO NACIONAL</v>
      </c>
      <c r="B107" s="101" t="s">
        <v>2518</v>
      </c>
      <c r="C107" s="95">
        <v>44245.566307870373</v>
      </c>
      <c r="D107" s="107" t="s">
        <v>2189</v>
      </c>
      <c r="E107" s="93">
        <v>517</v>
      </c>
      <c r="F107" s="84" t="str">
        <f>VLOOKUP(E107,VIP!$A$2:$O11433,2,0)</f>
        <v>DRBR517</v>
      </c>
      <c r="G107" s="92" t="str">
        <f>VLOOKUP(E107,'LISTADO ATM'!$A$2:$B$897,2,0)</f>
        <v xml:space="preserve">ATM Autobanco Oficina Sans Soucí </v>
      </c>
      <c r="H107" s="92" t="str">
        <f>VLOOKUP(E107,VIP!$A$2:$O16354,7,FALSE)</f>
        <v>Si</v>
      </c>
      <c r="I107" s="92" t="str">
        <f>VLOOKUP(E107,VIP!$A$2:$O8319,8,FALSE)</f>
        <v>Si</v>
      </c>
      <c r="J107" s="92" t="str">
        <f>VLOOKUP(E107,VIP!$A$2:$O8269,8,FALSE)</f>
        <v>Si</v>
      </c>
      <c r="K107" s="92" t="str">
        <f>VLOOKUP(E107,VIP!$A$2:$O11843,6,0)</f>
        <v>SI</v>
      </c>
      <c r="L107" s="97" t="s">
        <v>2228</v>
      </c>
      <c r="M107" s="96" t="s">
        <v>2470</v>
      </c>
      <c r="N107" s="121" t="s">
        <v>2477</v>
      </c>
      <c r="O107" s="120" t="s">
        <v>2479</v>
      </c>
      <c r="P107" s="110"/>
      <c r="Q107" s="96" t="s">
        <v>2228</v>
      </c>
    </row>
    <row r="108" spans="1:17" s="111" customFormat="1" ht="17.399999999999999" x14ac:dyDescent="0.3">
      <c r="A108" s="107" t="str">
        <f>VLOOKUP(E108,'LISTADO ATM'!$A$2:$C$898,3,0)</f>
        <v>DISTRITO NACIONAL</v>
      </c>
      <c r="B108" s="101" t="s">
        <v>2510</v>
      </c>
      <c r="C108" s="95">
        <v>44245.615381944444</v>
      </c>
      <c r="D108" s="107" t="s">
        <v>2189</v>
      </c>
      <c r="E108" s="93">
        <v>70</v>
      </c>
      <c r="F108" s="84" t="str">
        <f>VLOOKUP(E108,VIP!$A$2:$O11425,2,0)</f>
        <v>DRBR070</v>
      </c>
      <c r="G108" s="92" t="str">
        <f>VLOOKUP(E108,'LISTADO ATM'!$A$2:$B$897,2,0)</f>
        <v xml:space="preserve">ATM Autoservicio Plaza Lama Zona Oriental </v>
      </c>
      <c r="H108" s="92" t="str">
        <f>VLOOKUP(E108,VIP!$A$2:$O16346,7,FALSE)</f>
        <v>Si</v>
      </c>
      <c r="I108" s="92" t="str">
        <f>VLOOKUP(E108,VIP!$A$2:$O8311,8,FALSE)</f>
        <v>Si</v>
      </c>
      <c r="J108" s="92" t="str">
        <f>VLOOKUP(E108,VIP!$A$2:$O8261,8,FALSE)</f>
        <v>Si</v>
      </c>
      <c r="K108" s="92" t="str">
        <f>VLOOKUP(E108,VIP!$A$2:$O11835,6,0)</f>
        <v>NO</v>
      </c>
      <c r="L108" s="97" t="s">
        <v>2228</v>
      </c>
      <c r="M108" s="96" t="s">
        <v>2470</v>
      </c>
      <c r="N108" s="121" t="s">
        <v>2477</v>
      </c>
      <c r="O108" s="120" t="s">
        <v>2479</v>
      </c>
      <c r="P108" s="110"/>
      <c r="Q108" s="96" t="s">
        <v>2228</v>
      </c>
    </row>
    <row r="109" spans="1:17" s="111" customFormat="1" ht="17.399999999999999" x14ac:dyDescent="0.3">
      <c r="A109" s="107" t="str">
        <f>VLOOKUP(E109,'LISTADO ATM'!$A$2:$C$898,3,0)</f>
        <v>DISTRITO NACIONAL</v>
      </c>
      <c r="B109" s="101" t="s">
        <v>2535</v>
      </c>
      <c r="C109" s="95">
        <v>44245.731296296297</v>
      </c>
      <c r="D109" s="107" t="s">
        <v>2189</v>
      </c>
      <c r="E109" s="93">
        <v>686</v>
      </c>
      <c r="F109" s="84" t="str">
        <f>VLOOKUP(E109,VIP!$A$2:$O11454,2,0)</f>
        <v>DRBR686</v>
      </c>
      <c r="G109" s="92" t="str">
        <f>VLOOKUP(E109,'LISTADO ATM'!$A$2:$B$897,2,0)</f>
        <v>ATM Autoservicio Oficina Máximo Gómez</v>
      </c>
      <c r="H109" s="92" t="str">
        <f>VLOOKUP(E109,VIP!$A$2:$O16375,7,FALSE)</f>
        <v>Si</v>
      </c>
      <c r="I109" s="92" t="str">
        <f>VLOOKUP(E109,VIP!$A$2:$O8340,8,FALSE)</f>
        <v>Si</v>
      </c>
      <c r="J109" s="92" t="str">
        <f>VLOOKUP(E109,VIP!$A$2:$O8290,8,FALSE)</f>
        <v>Si</v>
      </c>
      <c r="K109" s="92" t="str">
        <f>VLOOKUP(E109,VIP!$A$2:$O11864,6,0)</f>
        <v>NO</v>
      </c>
      <c r="L109" s="97" t="s">
        <v>2228</v>
      </c>
      <c r="M109" s="96" t="s">
        <v>2470</v>
      </c>
      <c r="N109" s="121" t="s">
        <v>2477</v>
      </c>
      <c r="O109" s="120" t="s">
        <v>2479</v>
      </c>
      <c r="P109" s="110"/>
      <c r="Q109" s="96" t="s">
        <v>2228</v>
      </c>
    </row>
    <row r="110" spans="1:17" s="111" customFormat="1" ht="17.399999999999999" x14ac:dyDescent="0.3">
      <c r="A110" s="107" t="str">
        <f>VLOOKUP(E110,'LISTADO ATM'!$A$2:$C$898,3,0)</f>
        <v>SUR</v>
      </c>
      <c r="B110" s="101" t="s">
        <v>2592</v>
      </c>
      <c r="C110" s="95">
        <v>44246.460011574076</v>
      </c>
      <c r="D110" s="107" t="s">
        <v>2190</v>
      </c>
      <c r="E110" s="93">
        <v>873</v>
      </c>
      <c r="F110" s="84" t="str">
        <f>VLOOKUP(E110,VIP!$A$2:$O11449,2,0)</f>
        <v>DRBR873</v>
      </c>
      <c r="G110" s="92" t="str">
        <f>VLOOKUP(E110,'LISTADO ATM'!$A$2:$B$897,2,0)</f>
        <v xml:space="preserve">ATM Centro de Caja San Cristóbal II </v>
      </c>
      <c r="H110" s="92" t="str">
        <f>VLOOKUP(E110,VIP!$A$2:$O16370,7,FALSE)</f>
        <v>Si</v>
      </c>
      <c r="I110" s="92" t="str">
        <f>VLOOKUP(E110,VIP!$A$2:$O8335,8,FALSE)</f>
        <v>Si</v>
      </c>
      <c r="J110" s="92" t="str">
        <f>VLOOKUP(E110,VIP!$A$2:$O8285,8,FALSE)</f>
        <v>Si</v>
      </c>
      <c r="K110" s="92" t="str">
        <f>VLOOKUP(E110,VIP!$A$2:$O11859,6,0)</f>
        <v>SI</v>
      </c>
      <c r="L110" s="97" t="s">
        <v>2228</v>
      </c>
      <c r="M110" s="96" t="s">
        <v>2470</v>
      </c>
      <c r="N110" s="121" t="s">
        <v>2477</v>
      </c>
      <c r="O110" s="120" t="s">
        <v>2498</v>
      </c>
      <c r="P110" s="110"/>
      <c r="Q110" s="96" t="s">
        <v>2228</v>
      </c>
    </row>
    <row r="111" spans="1:17" s="111" customFormat="1" ht="17.399999999999999" x14ac:dyDescent="0.3">
      <c r="A111" s="107" t="str">
        <f>VLOOKUP(E111,'LISTADO ATM'!$A$2:$C$898,3,0)</f>
        <v>NORTE</v>
      </c>
      <c r="B111" s="101" t="s">
        <v>2602</v>
      </c>
      <c r="C111" s="95">
        <v>44246.461527777778</v>
      </c>
      <c r="D111" s="107" t="s">
        <v>2190</v>
      </c>
      <c r="E111" s="93">
        <v>520</v>
      </c>
      <c r="F111" s="84" t="str">
        <f>VLOOKUP(E111,VIP!$A$2:$O11451,2,0)</f>
        <v>DRBR520</v>
      </c>
      <c r="G111" s="92" t="str">
        <f>VLOOKUP(E111,'LISTADO ATM'!$A$2:$B$897,2,0)</f>
        <v xml:space="preserve">ATM Cooperativa Navarrete (COOPNAVA) </v>
      </c>
      <c r="H111" s="92" t="str">
        <f>VLOOKUP(E111,VIP!$A$2:$O16372,7,FALSE)</f>
        <v>Si</v>
      </c>
      <c r="I111" s="92" t="str">
        <f>VLOOKUP(E111,VIP!$A$2:$O8337,8,FALSE)</f>
        <v>Si</v>
      </c>
      <c r="J111" s="92" t="str">
        <f>VLOOKUP(E111,VIP!$A$2:$O8287,8,FALSE)</f>
        <v>Si</v>
      </c>
      <c r="K111" s="92" t="str">
        <f>VLOOKUP(E111,VIP!$A$2:$O11861,6,0)</f>
        <v>NO</v>
      </c>
      <c r="L111" s="97" t="s">
        <v>2228</v>
      </c>
      <c r="M111" s="96" t="s">
        <v>2470</v>
      </c>
      <c r="N111" s="121" t="s">
        <v>2477</v>
      </c>
      <c r="O111" s="120" t="s">
        <v>2498</v>
      </c>
      <c r="P111" s="110"/>
      <c r="Q111" s="96" t="s">
        <v>2228</v>
      </c>
    </row>
    <row r="112" spans="1:17" s="111" customFormat="1" ht="17.399999999999999" x14ac:dyDescent="0.3">
      <c r="A112" s="107" t="str">
        <f>VLOOKUP(E112,'LISTADO ATM'!$A$2:$C$898,3,0)</f>
        <v>NORTE</v>
      </c>
      <c r="B112" s="101" t="s">
        <v>2601</v>
      </c>
      <c r="C112" s="95">
        <v>44246.467361111114</v>
      </c>
      <c r="D112" s="107" t="s">
        <v>2190</v>
      </c>
      <c r="E112" s="93">
        <v>444</v>
      </c>
      <c r="F112" s="84" t="str">
        <f>VLOOKUP(E112,VIP!$A$2:$O11450,2,0)</f>
        <v>DRBR444</v>
      </c>
      <c r="G112" s="92" t="str">
        <f>VLOOKUP(E112,'LISTADO ATM'!$A$2:$B$897,2,0)</f>
        <v xml:space="preserve">ATM Hospital Metropolitano de (Santiago) (HOMS) </v>
      </c>
      <c r="H112" s="92" t="str">
        <f>VLOOKUP(E112,VIP!$A$2:$O16371,7,FALSE)</f>
        <v>Si</v>
      </c>
      <c r="I112" s="92" t="str">
        <f>VLOOKUP(E112,VIP!$A$2:$O8336,8,FALSE)</f>
        <v>Si</v>
      </c>
      <c r="J112" s="92" t="str">
        <f>VLOOKUP(E112,VIP!$A$2:$O8286,8,FALSE)</f>
        <v>Si</v>
      </c>
      <c r="K112" s="92" t="str">
        <f>VLOOKUP(E112,VIP!$A$2:$O11860,6,0)</f>
        <v>NO</v>
      </c>
      <c r="L112" s="97" t="s">
        <v>2228</v>
      </c>
      <c r="M112" s="96" t="s">
        <v>2470</v>
      </c>
      <c r="N112" s="121" t="s">
        <v>2477</v>
      </c>
      <c r="O112" s="120" t="s">
        <v>2498</v>
      </c>
      <c r="P112" s="110"/>
      <c r="Q112" s="96" t="s">
        <v>2228</v>
      </c>
    </row>
    <row r="113" spans="1:17" s="111" customFormat="1" ht="17.399999999999999" x14ac:dyDescent="0.3">
      <c r="A113" s="107" t="str">
        <f>VLOOKUP(E113,'LISTADO ATM'!$A$2:$C$898,3,0)</f>
        <v>DISTRITO NACIONAL</v>
      </c>
      <c r="B113" s="101" t="s">
        <v>2610</v>
      </c>
      <c r="C113" s="95">
        <v>44246.529074074075</v>
      </c>
      <c r="D113" s="107" t="s">
        <v>2189</v>
      </c>
      <c r="E113" s="93">
        <v>951</v>
      </c>
      <c r="F113" s="84" t="str">
        <f>VLOOKUP(E113,VIP!$A$2:$O11458,2,0)</f>
        <v>DRBR203</v>
      </c>
      <c r="G113" s="92" t="str">
        <f>VLOOKUP(E113,'LISTADO ATM'!$A$2:$B$897,2,0)</f>
        <v xml:space="preserve">ATM Oficina Plaza Haché JFK </v>
      </c>
      <c r="H113" s="92" t="str">
        <f>VLOOKUP(E113,VIP!$A$2:$O16379,7,FALSE)</f>
        <v>Si</v>
      </c>
      <c r="I113" s="92" t="str">
        <f>VLOOKUP(E113,VIP!$A$2:$O8344,8,FALSE)</f>
        <v>Si</v>
      </c>
      <c r="J113" s="92" t="str">
        <f>VLOOKUP(E113,VIP!$A$2:$O8294,8,FALSE)</f>
        <v>Si</v>
      </c>
      <c r="K113" s="92" t="str">
        <f>VLOOKUP(E113,VIP!$A$2:$O11868,6,0)</f>
        <v>NO</v>
      </c>
      <c r="L113" s="97" t="s">
        <v>2228</v>
      </c>
      <c r="M113" s="96" t="s">
        <v>2470</v>
      </c>
      <c r="N113" s="121" t="s">
        <v>2616</v>
      </c>
      <c r="O113" s="120" t="s">
        <v>2479</v>
      </c>
      <c r="P113" s="110"/>
      <c r="Q113" s="96" t="s">
        <v>2228</v>
      </c>
    </row>
    <row r="114" spans="1:17" s="111" customFormat="1" ht="17.399999999999999" x14ac:dyDescent="0.3">
      <c r="A114" s="107" t="str">
        <f>VLOOKUP(E114,'LISTADO ATM'!$A$2:$C$898,3,0)</f>
        <v>NORTE</v>
      </c>
      <c r="B114" s="101" t="s">
        <v>2604</v>
      </c>
      <c r="C114" s="95">
        <v>44246.604837962965</v>
      </c>
      <c r="D114" s="107" t="s">
        <v>2190</v>
      </c>
      <c r="E114" s="93">
        <v>380</v>
      </c>
      <c r="F114" s="84" t="str">
        <f>VLOOKUP(E114,VIP!$A$2:$O11452,2,0)</f>
        <v>DRBR380</v>
      </c>
      <c r="G114" s="92" t="str">
        <f>VLOOKUP(E114,'LISTADO ATM'!$A$2:$B$897,2,0)</f>
        <v xml:space="preserve">ATM Oficina Navarrete </v>
      </c>
      <c r="H114" s="92" t="str">
        <f>VLOOKUP(E114,VIP!$A$2:$O16373,7,FALSE)</f>
        <v>Si</v>
      </c>
      <c r="I114" s="92" t="str">
        <f>VLOOKUP(E114,VIP!$A$2:$O8338,8,FALSE)</f>
        <v>Si</v>
      </c>
      <c r="J114" s="92" t="str">
        <f>VLOOKUP(E114,VIP!$A$2:$O8288,8,FALSE)</f>
        <v>Si</v>
      </c>
      <c r="K114" s="92" t="str">
        <f>VLOOKUP(E114,VIP!$A$2:$O11862,6,0)</f>
        <v>NO</v>
      </c>
      <c r="L114" s="97" t="s">
        <v>2228</v>
      </c>
      <c r="M114" s="96" t="s">
        <v>2470</v>
      </c>
      <c r="N114" s="121" t="s">
        <v>2477</v>
      </c>
      <c r="O114" s="120" t="s">
        <v>2498</v>
      </c>
      <c r="P114" s="110"/>
      <c r="Q114" s="96" t="s">
        <v>2228</v>
      </c>
    </row>
    <row r="115" spans="1:17" s="111" customFormat="1" ht="17.399999999999999" x14ac:dyDescent="0.3">
      <c r="A115" s="107" t="str">
        <f>VLOOKUP(E115,'LISTADO ATM'!$A$2:$C$898,3,0)</f>
        <v>ESTE</v>
      </c>
      <c r="B115" s="101" t="s">
        <v>2663</v>
      </c>
      <c r="C115" s="95">
        <v>44246.703067129631</v>
      </c>
      <c r="D115" s="107" t="s">
        <v>2189</v>
      </c>
      <c r="E115" s="93">
        <v>630</v>
      </c>
      <c r="F115" s="84" t="str">
        <f>VLOOKUP(E115,VIP!$A$2:$O11475,2,0)</f>
        <v>DRBR112</v>
      </c>
      <c r="G115" s="92" t="str">
        <f>VLOOKUP(E115,'LISTADO ATM'!$A$2:$B$897,2,0)</f>
        <v xml:space="preserve">ATM Oficina Plaza Zaglul (SPM) </v>
      </c>
      <c r="H115" s="92" t="str">
        <f>VLOOKUP(E115,VIP!$A$2:$O16396,7,FALSE)</f>
        <v>Si</v>
      </c>
      <c r="I115" s="92" t="str">
        <f>VLOOKUP(E115,VIP!$A$2:$O8361,8,FALSE)</f>
        <v>Si</v>
      </c>
      <c r="J115" s="92" t="str">
        <f>VLOOKUP(E115,VIP!$A$2:$O8311,8,FALSE)</f>
        <v>Si</v>
      </c>
      <c r="K115" s="92" t="str">
        <f>VLOOKUP(E115,VIP!$A$2:$O11885,6,0)</f>
        <v>NO</v>
      </c>
      <c r="L115" s="97" t="s">
        <v>2228</v>
      </c>
      <c r="M115" s="96" t="s">
        <v>2470</v>
      </c>
      <c r="N115" s="121" t="s">
        <v>2477</v>
      </c>
      <c r="O115" s="120" t="s">
        <v>2479</v>
      </c>
      <c r="P115" s="110"/>
      <c r="Q115" s="96" t="s">
        <v>2228</v>
      </c>
    </row>
    <row r="116" spans="1:17" s="111" customFormat="1" ht="17.399999999999999" x14ac:dyDescent="0.3">
      <c r="A116" s="107" t="str">
        <f>VLOOKUP(E116,'LISTADO ATM'!$A$2:$C$898,3,0)</f>
        <v>DISTRITO NACIONAL</v>
      </c>
      <c r="B116" s="101" t="s">
        <v>2662</v>
      </c>
      <c r="C116" s="95">
        <v>44246.704155092593</v>
      </c>
      <c r="D116" s="107" t="s">
        <v>2189</v>
      </c>
      <c r="E116" s="93">
        <v>160</v>
      </c>
      <c r="F116" s="84" t="str">
        <f>VLOOKUP(E116,VIP!$A$2:$O11474,2,0)</f>
        <v>DRBR160</v>
      </c>
      <c r="G116" s="92" t="str">
        <f>VLOOKUP(E116,'LISTADO ATM'!$A$2:$B$897,2,0)</f>
        <v xml:space="preserve">ATM Oficina Herrera </v>
      </c>
      <c r="H116" s="92" t="str">
        <f>VLOOKUP(E116,VIP!$A$2:$O16395,7,FALSE)</f>
        <v>Si</v>
      </c>
      <c r="I116" s="92" t="str">
        <f>VLOOKUP(E116,VIP!$A$2:$O8360,8,FALSE)</f>
        <v>Si</v>
      </c>
      <c r="J116" s="92" t="str">
        <f>VLOOKUP(E116,VIP!$A$2:$O8310,8,FALSE)</f>
        <v>Si</v>
      </c>
      <c r="K116" s="92" t="str">
        <f>VLOOKUP(E116,VIP!$A$2:$O11884,6,0)</f>
        <v>NO</v>
      </c>
      <c r="L116" s="97" t="s">
        <v>2228</v>
      </c>
      <c r="M116" s="96" t="s">
        <v>2470</v>
      </c>
      <c r="N116" s="121" t="s">
        <v>2477</v>
      </c>
      <c r="O116" s="120" t="s">
        <v>2479</v>
      </c>
      <c r="P116" s="110"/>
      <c r="Q116" s="96" t="s">
        <v>2228</v>
      </c>
    </row>
    <row r="117" spans="1:17" s="111" customFormat="1" ht="17.399999999999999" x14ac:dyDescent="0.3">
      <c r="A117" s="107" t="str">
        <f>VLOOKUP(E117,'LISTADO ATM'!$A$2:$C$898,3,0)</f>
        <v>SUR</v>
      </c>
      <c r="B117" s="101" t="s">
        <v>2658</v>
      </c>
      <c r="C117" s="95">
        <v>44246.712650462963</v>
      </c>
      <c r="D117" s="107" t="s">
        <v>2189</v>
      </c>
      <c r="E117" s="93">
        <v>455</v>
      </c>
      <c r="F117" s="84" t="str">
        <f>VLOOKUP(E117,VIP!$A$2:$O11470,2,0)</f>
        <v>DRBR455</v>
      </c>
      <c r="G117" s="92" t="str">
        <f>VLOOKUP(E117,'LISTADO ATM'!$A$2:$B$897,2,0)</f>
        <v xml:space="preserve">ATM Oficina Baní II </v>
      </c>
      <c r="H117" s="92" t="str">
        <f>VLOOKUP(E117,VIP!$A$2:$O16391,7,FALSE)</f>
        <v>Si</v>
      </c>
      <c r="I117" s="92" t="str">
        <f>VLOOKUP(E117,VIP!$A$2:$O8356,8,FALSE)</f>
        <v>Si</v>
      </c>
      <c r="J117" s="92" t="str">
        <f>VLOOKUP(E117,VIP!$A$2:$O8306,8,FALSE)</f>
        <v>Si</v>
      </c>
      <c r="K117" s="92" t="str">
        <f>VLOOKUP(E117,VIP!$A$2:$O11880,6,0)</f>
        <v>NO</v>
      </c>
      <c r="L117" s="97" t="s">
        <v>2228</v>
      </c>
      <c r="M117" s="96" t="s">
        <v>2470</v>
      </c>
      <c r="N117" s="121" t="s">
        <v>2477</v>
      </c>
      <c r="O117" s="120" t="s">
        <v>2479</v>
      </c>
      <c r="P117" s="110"/>
      <c r="Q117" s="96" t="s">
        <v>2228</v>
      </c>
    </row>
    <row r="118" spans="1:17" s="111" customFormat="1" ht="17.399999999999999" x14ac:dyDescent="0.3">
      <c r="A118" s="107" t="str">
        <f>VLOOKUP(E118,'LISTADO ATM'!$A$2:$C$898,3,0)</f>
        <v>DISTRITO NACIONAL</v>
      </c>
      <c r="B118" s="101" t="s">
        <v>2657</v>
      </c>
      <c r="C118" s="95">
        <v>44246.713009259256</v>
      </c>
      <c r="D118" s="107" t="s">
        <v>2189</v>
      </c>
      <c r="E118" s="93">
        <v>485</v>
      </c>
      <c r="F118" s="84" t="str">
        <f>VLOOKUP(E118,VIP!$A$2:$O11469,2,0)</f>
        <v>DRBR485</v>
      </c>
      <c r="G118" s="92" t="str">
        <f>VLOOKUP(E118,'LISTADO ATM'!$A$2:$B$897,2,0)</f>
        <v xml:space="preserve">ATM CEDIMAT </v>
      </c>
      <c r="H118" s="92" t="str">
        <f>VLOOKUP(E118,VIP!$A$2:$O16390,7,FALSE)</f>
        <v>Si</v>
      </c>
      <c r="I118" s="92" t="str">
        <f>VLOOKUP(E118,VIP!$A$2:$O8355,8,FALSE)</f>
        <v>Si</v>
      </c>
      <c r="J118" s="92" t="str">
        <f>VLOOKUP(E118,VIP!$A$2:$O8305,8,FALSE)</f>
        <v>Si</v>
      </c>
      <c r="K118" s="92" t="str">
        <f>VLOOKUP(E118,VIP!$A$2:$O11879,6,0)</f>
        <v>NO</v>
      </c>
      <c r="L118" s="97" t="s">
        <v>2228</v>
      </c>
      <c r="M118" s="96" t="s">
        <v>2470</v>
      </c>
      <c r="N118" s="121" t="s">
        <v>2477</v>
      </c>
      <c r="O118" s="120" t="s">
        <v>2479</v>
      </c>
      <c r="P118" s="110"/>
      <c r="Q118" s="96" t="s">
        <v>2228</v>
      </c>
    </row>
    <row r="119" spans="1:17" s="111" customFormat="1" ht="17.399999999999999" x14ac:dyDescent="0.3">
      <c r="A119" s="107" t="str">
        <f>VLOOKUP(E119,'LISTADO ATM'!$A$2:$C$898,3,0)</f>
        <v>ESTE</v>
      </c>
      <c r="B119" s="101" t="s">
        <v>2656</v>
      </c>
      <c r="C119" s="95">
        <v>44246.714467592596</v>
      </c>
      <c r="D119" s="107" t="s">
        <v>2189</v>
      </c>
      <c r="E119" s="93">
        <v>521</v>
      </c>
      <c r="F119" s="84" t="str">
        <f>VLOOKUP(E119,VIP!$A$2:$O11468,2,0)</f>
        <v>DRBR521</v>
      </c>
      <c r="G119" s="92" t="str">
        <f>VLOOKUP(E119,'LISTADO ATM'!$A$2:$B$897,2,0)</f>
        <v xml:space="preserve">ATM UNP Bayahibe (La Romana) </v>
      </c>
      <c r="H119" s="92" t="str">
        <f>VLOOKUP(E119,VIP!$A$2:$O16389,7,FALSE)</f>
        <v>Si</v>
      </c>
      <c r="I119" s="92" t="str">
        <f>VLOOKUP(E119,VIP!$A$2:$O8354,8,FALSE)</f>
        <v>Si</v>
      </c>
      <c r="J119" s="92" t="str">
        <f>VLOOKUP(E119,VIP!$A$2:$O8304,8,FALSE)</f>
        <v>Si</v>
      </c>
      <c r="K119" s="92" t="str">
        <f>VLOOKUP(E119,VIP!$A$2:$O11878,6,0)</f>
        <v>NO</v>
      </c>
      <c r="L119" s="97" t="s">
        <v>2228</v>
      </c>
      <c r="M119" s="96" t="s">
        <v>2470</v>
      </c>
      <c r="N119" s="121" t="s">
        <v>2477</v>
      </c>
      <c r="O119" s="120" t="s">
        <v>2479</v>
      </c>
      <c r="P119" s="110"/>
      <c r="Q119" s="96" t="s">
        <v>2228</v>
      </c>
    </row>
    <row r="120" spans="1:17" s="111" customFormat="1" ht="17.399999999999999" x14ac:dyDescent="0.3">
      <c r="A120" s="107" t="str">
        <f>VLOOKUP(E120,'LISTADO ATM'!$A$2:$C$898,3,0)</f>
        <v>DISTRITO NACIONAL</v>
      </c>
      <c r="B120" s="101" t="s">
        <v>2655</v>
      </c>
      <c r="C120" s="95">
        <v>44246.714814814812</v>
      </c>
      <c r="D120" s="107" t="s">
        <v>2189</v>
      </c>
      <c r="E120" s="93">
        <v>915</v>
      </c>
      <c r="F120" s="84" t="str">
        <f>VLOOKUP(E120,VIP!$A$2:$O11467,2,0)</f>
        <v>DRBR24F</v>
      </c>
      <c r="G120" s="92" t="str">
        <f>VLOOKUP(E120,'LISTADO ATM'!$A$2:$B$897,2,0)</f>
        <v xml:space="preserve">ATM Multicentro La Sirena Aut. Duarte </v>
      </c>
      <c r="H120" s="92" t="str">
        <f>VLOOKUP(E120,VIP!$A$2:$O16388,7,FALSE)</f>
        <v>Si</v>
      </c>
      <c r="I120" s="92" t="str">
        <f>VLOOKUP(E120,VIP!$A$2:$O8353,8,FALSE)</f>
        <v>Si</v>
      </c>
      <c r="J120" s="92" t="str">
        <f>VLOOKUP(E120,VIP!$A$2:$O8303,8,FALSE)</f>
        <v>Si</v>
      </c>
      <c r="K120" s="92" t="str">
        <f>VLOOKUP(E120,VIP!$A$2:$O11877,6,0)</f>
        <v>SI</v>
      </c>
      <c r="L120" s="97" t="s">
        <v>2228</v>
      </c>
      <c r="M120" s="96" t="s">
        <v>2470</v>
      </c>
      <c r="N120" s="121" t="s">
        <v>2477</v>
      </c>
      <c r="O120" s="120" t="s">
        <v>2479</v>
      </c>
      <c r="P120" s="110"/>
      <c r="Q120" s="96" t="s">
        <v>2228</v>
      </c>
    </row>
    <row r="121" spans="1:17" s="111" customFormat="1" ht="17.399999999999999" x14ac:dyDescent="0.3">
      <c r="A121" s="107" t="str">
        <f>VLOOKUP(E121,'LISTADO ATM'!$A$2:$C$898,3,0)</f>
        <v>DISTRITO NACIONAL</v>
      </c>
      <c r="B121" s="101" t="s">
        <v>2654</v>
      </c>
      <c r="C121" s="95">
        <v>44246.718043981484</v>
      </c>
      <c r="D121" s="107" t="s">
        <v>2189</v>
      </c>
      <c r="E121" s="93">
        <v>244</v>
      </c>
      <c r="F121" s="84" t="str">
        <f>VLOOKUP(E121,VIP!$A$2:$O11466,2,0)</f>
        <v>DRBR244</v>
      </c>
      <c r="G121" s="92" t="str">
        <f>VLOOKUP(E121,'LISTADO ATM'!$A$2:$B$897,2,0)</f>
        <v xml:space="preserve">ATM Ministerio de Hacienda (antiguo Finanzas) </v>
      </c>
      <c r="H121" s="92" t="str">
        <f>VLOOKUP(E121,VIP!$A$2:$O16387,7,FALSE)</f>
        <v>Si</v>
      </c>
      <c r="I121" s="92" t="str">
        <f>VLOOKUP(E121,VIP!$A$2:$O8352,8,FALSE)</f>
        <v>Si</v>
      </c>
      <c r="J121" s="92" t="str">
        <f>VLOOKUP(E121,VIP!$A$2:$O8302,8,FALSE)</f>
        <v>Si</v>
      </c>
      <c r="K121" s="92" t="str">
        <f>VLOOKUP(E121,VIP!$A$2:$O11876,6,0)</f>
        <v>NO</v>
      </c>
      <c r="L121" s="97" t="s">
        <v>2228</v>
      </c>
      <c r="M121" s="96" t="s">
        <v>2470</v>
      </c>
      <c r="N121" s="121" t="s">
        <v>2477</v>
      </c>
      <c r="O121" s="120" t="s">
        <v>2479</v>
      </c>
      <c r="P121" s="110"/>
      <c r="Q121" s="96" t="s">
        <v>2228</v>
      </c>
    </row>
    <row r="122" spans="1:17" s="111" customFormat="1" ht="17.399999999999999" x14ac:dyDescent="0.3">
      <c r="A122" s="107" t="str">
        <f>VLOOKUP(E122,'LISTADO ATM'!$A$2:$C$898,3,0)</f>
        <v>DISTRITO NACIONAL</v>
      </c>
      <c r="B122" s="101" t="s">
        <v>2653</v>
      </c>
      <c r="C122" s="95">
        <v>44246.718506944446</v>
      </c>
      <c r="D122" s="107" t="s">
        <v>2189</v>
      </c>
      <c r="E122" s="93">
        <v>264</v>
      </c>
      <c r="F122" s="84" t="str">
        <f>VLOOKUP(E122,VIP!$A$2:$O11465,2,0)</f>
        <v>DRBR264</v>
      </c>
      <c r="G122" s="92" t="str">
        <f>VLOOKUP(E122,'LISTADO ATM'!$A$2:$B$897,2,0)</f>
        <v xml:space="preserve">ATM S/M Nacional Independencia </v>
      </c>
      <c r="H122" s="92" t="str">
        <f>VLOOKUP(E122,VIP!$A$2:$O16386,7,FALSE)</f>
        <v>Si</v>
      </c>
      <c r="I122" s="92" t="str">
        <f>VLOOKUP(E122,VIP!$A$2:$O8351,8,FALSE)</f>
        <v>Si</v>
      </c>
      <c r="J122" s="92" t="str">
        <f>VLOOKUP(E122,VIP!$A$2:$O8301,8,FALSE)</f>
        <v>Si</v>
      </c>
      <c r="K122" s="92" t="str">
        <f>VLOOKUP(E122,VIP!$A$2:$O11875,6,0)</f>
        <v>SI</v>
      </c>
      <c r="L122" s="97" t="s">
        <v>2228</v>
      </c>
      <c r="M122" s="96" t="s">
        <v>2470</v>
      </c>
      <c r="N122" s="121" t="s">
        <v>2477</v>
      </c>
      <c r="O122" s="120" t="s">
        <v>2479</v>
      </c>
      <c r="P122" s="110"/>
      <c r="Q122" s="96" t="s">
        <v>2228</v>
      </c>
    </row>
    <row r="123" spans="1:17" s="111" customFormat="1" ht="17.399999999999999" x14ac:dyDescent="0.3">
      <c r="A123" s="107" t="str">
        <f>VLOOKUP(E123,'LISTADO ATM'!$A$2:$C$898,3,0)</f>
        <v>NORTE</v>
      </c>
      <c r="B123" s="101" t="s">
        <v>2651</v>
      </c>
      <c r="C123" s="95">
        <v>44246.719641203701</v>
      </c>
      <c r="D123" s="107" t="s">
        <v>2190</v>
      </c>
      <c r="E123" s="93">
        <v>518</v>
      </c>
      <c r="F123" s="84" t="str">
        <f>VLOOKUP(E123,VIP!$A$2:$O11463,2,0)</f>
        <v>DRBR518</v>
      </c>
      <c r="G123" s="92" t="str">
        <f>VLOOKUP(E123,'LISTADO ATM'!$A$2:$B$897,2,0)</f>
        <v xml:space="preserve">ATM Autobanco Los Alamos </v>
      </c>
      <c r="H123" s="92" t="str">
        <f>VLOOKUP(E123,VIP!$A$2:$O16384,7,FALSE)</f>
        <v>Si</v>
      </c>
      <c r="I123" s="92" t="str">
        <f>VLOOKUP(E123,VIP!$A$2:$O8349,8,FALSE)</f>
        <v>Si</v>
      </c>
      <c r="J123" s="92" t="str">
        <f>VLOOKUP(E123,VIP!$A$2:$O8299,8,FALSE)</f>
        <v>Si</v>
      </c>
      <c r="K123" s="92" t="str">
        <f>VLOOKUP(E123,VIP!$A$2:$O11873,6,0)</f>
        <v>NO</v>
      </c>
      <c r="L123" s="97" t="s">
        <v>2228</v>
      </c>
      <c r="M123" s="96" t="s">
        <v>2470</v>
      </c>
      <c r="N123" s="121" t="s">
        <v>2477</v>
      </c>
      <c r="O123" s="120" t="s">
        <v>2617</v>
      </c>
      <c r="P123" s="110"/>
      <c r="Q123" s="96" t="s">
        <v>2228</v>
      </c>
    </row>
    <row r="124" spans="1:17" ht="17.399999999999999" x14ac:dyDescent="0.3">
      <c r="A124" s="107" t="str">
        <f>VLOOKUP(E124,'LISTADO ATM'!$A$2:$C$898,3,0)</f>
        <v>ESTE</v>
      </c>
      <c r="B124" s="101" t="s">
        <v>2650</v>
      </c>
      <c r="C124" s="95">
        <v>44246.720300925925</v>
      </c>
      <c r="D124" s="107" t="s">
        <v>2189</v>
      </c>
      <c r="E124" s="93">
        <v>867</v>
      </c>
      <c r="F124" s="84" t="str">
        <f>VLOOKUP(E124,VIP!$A$2:$O11462,2,0)</f>
        <v>DRBR867</v>
      </c>
      <c r="G124" s="92" t="str">
        <f>VLOOKUP(E124,'LISTADO ATM'!$A$2:$B$897,2,0)</f>
        <v xml:space="preserve">ATM Estación Combustible Autopista El Coral </v>
      </c>
      <c r="H124" s="92" t="str">
        <f>VLOOKUP(E124,VIP!$A$2:$O16383,7,FALSE)</f>
        <v>Si</v>
      </c>
      <c r="I124" s="92" t="str">
        <f>VLOOKUP(E124,VIP!$A$2:$O8348,8,FALSE)</f>
        <v>Si</v>
      </c>
      <c r="J124" s="92" t="str">
        <f>VLOOKUP(E124,VIP!$A$2:$O8298,8,FALSE)</f>
        <v>Si</v>
      </c>
      <c r="K124" s="92" t="str">
        <f>VLOOKUP(E124,VIP!$A$2:$O11872,6,0)</f>
        <v>NO</v>
      </c>
      <c r="L124" s="97" t="s">
        <v>2228</v>
      </c>
      <c r="M124" s="96" t="s">
        <v>2470</v>
      </c>
      <c r="N124" s="121" t="s">
        <v>2477</v>
      </c>
      <c r="O124" s="120" t="s">
        <v>2479</v>
      </c>
      <c r="P124" s="110"/>
      <c r="Q124" s="96" t="s">
        <v>2228</v>
      </c>
    </row>
    <row r="125" spans="1:17" ht="17.399999999999999" x14ac:dyDescent="0.3">
      <c r="A125" s="107" t="str">
        <f>VLOOKUP(E125,'LISTADO ATM'!$A$2:$C$898,3,0)</f>
        <v>DISTRITO NACIONAL</v>
      </c>
      <c r="B125" s="101" t="s">
        <v>2649</v>
      </c>
      <c r="C125" s="95">
        <v>44246.72111111111</v>
      </c>
      <c r="D125" s="107" t="s">
        <v>2189</v>
      </c>
      <c r="E125" s="93">
        <v>952</v>
      </c>
      <c r="F125" s="84" t="str">
        <f>VLOOKUP(E125,VIP!$A$2:$O11461,2,0)</f>
        <v>DRBR16L</v>
      </c>
      <c r="G125" s="92" t="str">
        <f>VLOOKUP(E125,'LISTADO ATM'!$A$2:$B$897,2,0)</f>
        <v xml:space="preserve">ATM Alvarez Rivas </v>
      </c>
      <c r="H125" s="92" t="str">
        <f>VLOOKUP(E125,VIP!$A$2:$O16382,7,FALSE)</f>
        <v>Si</v>
      </c>
      <c r="I125" s="92" t="str">
        <f>VLOOKUP(E125,VIP!$A$2:$O8347,8,FALSE)</f>
        <v>Si</v>
      </c>
      <c r="J125" s="92" t="str">
        <f>VLOOKUP(E125,VIP!$A$2:$O8297,8,FALSE)</f>
        <v>Si</v>
      </c>
      <c r="K125" s="92" t="str">
        <f>VLOOKUP(E125,VIP!$A$2:$O11871,6,0)</f>
        <v>NO</v>
      </c>
      <c r="L125" s="97" t="s">
        <v>2228</v>
      </c>
      <c r="M125" s="96" t="s">
        <v>2470</v>
      </c>
      <c r="N125" s="121" t="s">
        <v>2477</v>
      </c>
      <c r="O125" s="120" t="s">
        <v>2479</v>
      </c>
      <c r="P125" s="110"/>
      <c r="Q125" s="96" t="s">
        <v>2228</v>
      </c>
    </row>
    <row r="126" spans="1:17" ht="17.399999999999999" x14ac:dyDescent="0.3">
      <c r="A126" s="107" t="str">
        <f>VLOOKUP(E126,'LISTADO ATM'!$A$2:$C$898,3,0)</f>
        <v>DISTRITO NACIONAL</v>
      </c>
      <c r="B126" s="101" t="s">
        <v>2648</v>
      </c>
      <c r="C126" s="95">
        <v>44246.721597222226</v>
      </c>
      <c r="D126" s="107" t="s">
        <v>2189</v>
      </c>
      <c r="E126" s="93">
        <v>623</v>
      </c>
      <c r="F126" s="84" t="str">
        <f>VLOOKUP(E126,VIP!$A$2:$O11460,2,0)</f>
        <v>DRBR623</v>
      </c>
      <c r="G126" s="92" t="str">
        <f>VLOOKUP(E126,'LISTADO ATM'!$A$2:$B$897,2,0)</f>
        <v xml:space="preserve">ATM Operaciones Especiales (Manoguayabo) </v>
      </c>
      <c r="H126" s="92" t="str">
        <f>VLOOKUP(E126,VIP!$A$2:$O16381,7,FALSE)</f>
        <v>Si</v>
      </c>
      <c r="I126" s="92" t="str">
        <f>VLOOKUP(E126,VIP!$A$2:$O8346,8,FALSE)</f>
        <v>Si</v>
      </c>
      <c r="J126" s="92" t="str">
        <f>VLOOKUP(E126,VIP!$A$2:$O8296,8,FALSE)</f>
        <v>Si</v>
      </c>
      <c r="K126" s="92" t="str">
        <f>VLOOKUP(E126,VIP!$A$2:$O11870,6,0)</f>
        <v>No</v>
      </c>
      <c r="L126" s="97" t="s">
        <v>2228</v>
      </c>
      <c r="M126" s="96" t="s">
        <v>2470</v>
      </c>
      <c r="N126" s="121" t="s">
        <v>2477</v>
      </c>
      <c r="O126" s="120" t="s">
        <v>2479</v>
      </c>
      <c r="P126" s="110"/>
      <c r="Q126" s="96" t="s">
        <v>2228</v>
      </c>
    </row>
    <row r="127" spans="1:17" ht="17.399999999999999" x14ac:dyDescent="0.3">
      <c r="A127" s="107" t="str">
        <f>VLOOKUP(E127,'LISTADO ATM'!$A$2:$C$898,3,0)</f>
        <v>NORTE</v>
      </c>
      <c r="B127" s="101" t="s">
        <v>2647</v>
      </c>
      <c r="C127" s="95">
        <v>44246.730868055558</v>
      </c>
      <c r="D127" s="107" t="s">
        <v>2190</v>
      </c>
      <c r="E127" s="93">
        <v>88</v>
      </c>
      <c r="F127" s="84" t="str">
        <f>VLOOKUP(E127,VIP!$A$2:$O11459,2,0)</f>
        <v>DRBR088</v>
      </c>
      <c r="G127" s="92" t="str">
        <f>VLOOKUP(E127,'LISTADO ATM'!$A$2:$B$897,2,0)</f>
        <v xml:space="preserve">ATM S/M La Fuente (Santiago) </v>
      </c>
      <c r="H127" s="92" t="str">
        <f>VLOOKUP(E127,VIP!$A$2:$O16380,7,FALSE)</f>
        <v>Si</v>
      </c>
      <c r="I127" s="92" t="str">
        <f>VLOOKUP(E127,VIP!$A$2:$O8345,8,FALSE)</f>
        <v>Si</v>
      </c>
      <c r="J127" s="92" t="str">
        <f>VLOOKUP(E127,VIP!$A$2:$O8295,8,FALSE)</f>
        <v>Si</v>
      </c>
      <c r="K127" s="92" t="str">
        <f>VLOOKUP(E127,VIP!$A$2:$O11869,6,0)</f>
        <v>NO</v>
      </c>
      <c r="L127" s="97" t="s">
        <v>2228</v>
      </c>
      <c r="M127" s="96" t="s">
        <v>2470</v>
      </c>
      <c r="N127" s="121" t="s">
        <v>2477</v>
      </c>
      <c r="O127" s="120" t="s">
        <v>2617</v>
      </c>
      <c r="P127" s="110"/>
      <c r="Q127" s="96" t="s">
        <v>2228</v>
      </c>
    </row>
    <row r="128" spans="1:17" ht="17.399999999999999" x14ac:dyDescent="0.3">
      <c r="A128" s="107" t="str">
        <f>VLOOKUP(E128,'LISTADO ATM'!$A$2:$C$898,3,0)</f>
        <v>NORTE</v>
      </c>
      <c r="B128" s="101" t="s">
        <v>2646</v>
      </c>
      <c r="C128" s="95">
        <v>44246.742060185185</v>
      </c>
      <c r="D128" s="107" t="s">
        <v>2190</v>
      </c>
      <c r="E128" s="93">
        <v>142</v>
      </c>
      <c r="F128" s="84" t="str">
        <f>VLOOKUP(E128,VIP!$A$2:$O11458,2,0)</f>
        <v>DRBR142</v>
      </c>
      <c r="G128" s="92" t="str">
        <f>VLOOKUP(E128,'LISTADO ATM'!$A$2:$B$897,2,0)</f>
        <v xml:space="preserve">ATM Centro de Caja Galerías Bonao </v>
      </c>
      <c r="H128" s="92" t="str">
        <f>VLOOKUP(E128,VIP!$A$2:$O16379,7,FALSE)</f>
        <v>Si</v>
      </c>
      <c r="I128" s="92" t="str">
        <f>VLOOKUP(E128,VIP!$A$2:$O8344,8,FALSE)</f>
        <v>Si</v>
      </c>
      <c r="J128" s="92" t="str">
        <f>VLOOKUP(E128,VIP!$A$2:$O8294,8,FALSE)</f>
        <v>Si</v>
      </c>
      <c r="K128" s="92" t="str">
        <f>VLOOKUP(E128,VIP!$A$2:$O11868,6,0)</f>
        <v>SI</v>
      </c>
      <c r="L128" s="97" t="s">
        <v>2228</v>
      </c>
      <c r="M128" s="96" t="s">
        <v>2470</v>
      </c>
      <c r="N128" s="121" t="s">
        <v>2477</v>
      </c>
      <c r="O128" s="120" t="s">
        <v>2617</v>
      </c>
      <c r="P128" s="110"/>
      <c r="Q128" s="96" t="s">
        <v>2228</v>
      </c>
    </row>
    <row r="129" spans="1:17" ht="17.399999999999999" x14ac:dyDescent="0.3">
      <c r="A129" s="107" t="str">
        <f>VLOOKUP(E129,'LISTADO ATM'!$A$2:$C$898,3,0)</f>
        <v>ESTE</v>
      </c>
      <c r="B129" s="101" t="s">
        <v>2645</v>
      </c>
      <c r="C129" s="95">
        <v>44246.742534722223</v>
      </c>
      <c r="D129" s="107" t="s">
        <v>2189</v>
      </c>
      <c r="E129" s="93">
        <v>824</v>
      </c>
      <c r="F129" s="84" t="str">
        <f>VLOOKUP(E129,VIP!$A$2:$O11457,2,0)</f>
        <v>DRBR824</v>
      </c>
      <c r="G129" s="92" t="str">
        <f>VLOOKUP(E129,'LISTADO ATM'!$A$2:$B$897,2,0)</f>
        <v xml:space="preserve">ATM Multiplaza (Higuey) </v>
      </c>
      <c r="H129" s="92" t="str">
        <f>VLOOKUP(E129,VIP!$A$2:$O16378,7,FALSE)</f>
        <v>Si</v>
      </c>
      <c r="I129" s="92" t="str">
        <f>VLOOKUP(E129,VIP!$A$2:$O8343,8,FALSE)</f>
        <v>Si</v>
      </c>
      <c r="J129" s="92" t="str">
        <f>VLOOKUP(E129,VIP!$A$2:$O8293,8,FALSE)</f>
        <v>Si</v>
      </c>
      <c r="K129" s="92" t="str">
        <f>VLOOKUP(E129,VIP!$A$2:$O11867,6,0)</f>
        <v>NO</v>
      </c>
      <c r="L129" s="97" t="s">
        <v>2228</v>
      </c>
      <c r="M129" s="96" t="s">
        <v>2470</v>
      </c>
      <c r="N129" s="121" t="s">
        <v>2477</v>
      </c>
      <c r="O129" s="120" t="s">
        <v>2479</v>
      </c>
      <c r="P129" s="110"/>
      <c r="Q129" s="96" t="s">
        <v>2228</v>
      </c>
    </row>
    <row r="130" spans="1:17" ht="17.399999999999999" x14ac:dyDescent="0.3">
      <c r="A130" s="107" t="str">
        <f>VLOOKUP(E130,'LISTADO ATM'!$A$2:$C$898,3,0)</f>
        <v>DISTRITO NACIONAL</v>
      </c>
      <c r="B130" s="101" t="s">
        <v>2642</v>
      </c>
      <c r="C130" s="95">
        <v>44246.752511574072</v>
      </c>
      <c r="D130" s="107" t="s">
        <v>2189</v>
      </c>
      <c r="E130" s="93">
        <v>225</v>
      </c>
      <c r="F130" s="84" t="str">
        <f>VLOOKUP(E130,VIP!$A$2:$O11454,2,0)</f>
        <v>DRBR225</v>
      </c>
      <c r="G130" s="92" t="str">
        <f>VLOOKUP(E130,'LISTADO ATM'!$A$2:$B$897,2,0)</f>
        <v xml:space="preserve">ATM S/M Nacional Arroyo Hondo </v>
      </c>
      <c r="H130" s="92" t="str">
        <f>VLOOKUP(E130,VIP!$A$2:$O16375,7,FALSE)</f>
        <v>Si</v>
      </c>
      <c r="I130" s="92" t="str">
        <f>VLOOKUP(E130,VIP!$A$2:$O8340,8,FALSE)</f>
        <v>Si</v>
      </c>
      <c r="J130" s="92" t="str">
        <f>VLOOKUP(E130,VIP!$A$2:$O8290,8,FALSE)</f>
        <v>Si</v>
      </c>
      <c r="K130" s="92" t="str">
        <f>VLOOKUP(E130,VIP!$A$2:$O11864,6,0)</f>
        <v>NO</v>
      </c>
      <c r="L130" s="97" t="s">
        <v>2228</v>
      </c>
      <c r="M130" s="96" t="s">
        <v>2470</v>
      </c>
      <c r="N130" s="121" t="s">
        <v>2477</v>
      </c>
      <c r="O130" s="120" t="s">
        <v>2479</v>
      </c>
      <c r="P130" s="110"/>
      <c r="Q130" s="96" t="s">
        <v>2228</v>
      </c>
    </row>
    <row r="131" spans="1:17" ht="17.399999999999999" x14ac:dyDescent="0.3">
      <c r="A131" s="107" t="str">
        <f>VLOOKUP(E131,'LISTADO ATM'!$A$2:$C$898,3,0)</f>
        <v>DISTRITO NACIONAL</v>
      </c>
      <c r="B131" s="101" t="s">
        <v>2670</v>
      </c>
      <c r="C131" s="95">
        <v>44246.780381944445</v>
      </c>
      <c r="D131" s="107" t="s">
        <v>2189</v>
      </c>
      <c r="E131" s="93">
        <v>861</v>
      </c>
      <c r="F131" s="84" t="str">
        <f>VLOOKUP(E131,VIP!$A$2:$O11457,2,0)</f>
        <v>DRBR861</v>
      </c>
      <c r="G131" s="92" t="str">
        <f>VLOOKUP(E131,'LISTADO ATM'!$A$2:$B$897,2,0)</f>
        <v xml:space="preserve">ATM Oficina Bella Vista 27 de Febrero II </v>
      </c>
      <c r="H131" s="92" t="str">
        <f>VLOOKUP(E131,VIP!$A$2:$O16378,7,FALSE)</f>
        <v>Si</v>
      </c>
      <c r="I131" s="92" t="str">
        <f>VLOOKUP(E131,VIP!$A$2:$O8343,8,FALSE)</f>
        <v>Si</v>
      </c>
      <c r="J131" s="92" t="str">
        <f>VLOOKUP(E131,VIP!$A$2:$O8293,8,FALSE)</f>
        <v>Si</v>
      </c>
      <c r="K131" s="92" t="str">
        <f>VLOOKUP(E131,VIP!$A$2:$O11867,6,0)</f>
        <v>NO</v>
      </c>
      <c r="L131" s="97" t="s">
        <v>2228</v>
      </c>
      <c r="M131" s="96" t="s">
        <v>2470</v>
      </c>
      <c r="N131" s="121" t="s">
        <v>2477</v>
      </c>
      <c r="O131" s="120" t="s">
        <v>2479</v>
      </c>
      <c r="P131" s="110"/>
      <c r="Q131" s="96" t="s">
        <v>2228</v>
      </c>
    </row>
    <row r="132" spans="1:17" ht="17.399999999999999" x14ac:dyDescent="0.3">
      <c r="A132" s="107" t="str">
        <f>VLOOKUP(E132,'LISTADO ATM'!$A$2:$C$898,3,0)</f>
        <v>SUR</v>
      </c>
      <c r="B132" s="101" t="s">
        <v>2671</v>
      </c>
      <c r="C132" s="95">
        <v>44246.780069444445</v>
      </c>
      <c r="D132" s="107" t="s">
        <v>2189</v>
      </c>
      <c r="E132" s="93">
        <v>296</v>
      </c>
      <c r="F132" s="84" t="str">
        <f>VLOOKUP(E132,VIP!$A$2:$O11458,2,0)</f>
        <v>DRBR296</v>
      </c>
      <c r="G132" s="92" t="str">
        <f>VLOOKUP(E132,'LISTADO ATM'!$A$2:$B$897,2,0)</f>
        <v>ATM Estación BANICOMB (Baní)  ECO Petroleo</v>
      </c>
      <c r="H132" s="92" t="str">
        <f>VLOOKUP(E132,VIP!$A$2:$O16379,7,FALSE)</f>
        <v>Si</v>
      </c>
      <c r="I132" s="92" t="str">
        <f>VLOOKUP(E132,VIP!$A$2:$O8344,8,FALSE)</f>
        <v>Si</v>
      </c>
      <c r="J132" s="92" t="str">
        <f>VLOOKUP(E132,VIP!$A$2:$O8294,8,FALSE)</f>
        <v>Si</v>
      </c>
      <c r="K132" s="92" t="str">
        <f>VLOOKUP(E132,VIP!$A$2:$O11868,6,0)</f>
        <v>NO</v>
      </c>
      <c r="L132" s="97" t="s">
        <v>2228</v>
      </c>
      <c r="M132" s="96" t="s">
        <v>2470</v>
      </c>
      <c r="N132" s="121" t="s">
        <v>2477</v>
      </c>
      <c r="O132" s="120" t="s">
        <v>2479</v>
      </c>
      <c r="P132" s="110"/>
      <c r="Q132" s="96" t="s">
        <v>2228</v>
      </c>
    </row>
    <row r="133" spans="1:17" ht="17.399999999999999" x14ac:dyDescent="0.3">
      <c r="A133" s="107" t="str">
        <f>VLOOKUP(E133,'LISTADO ATM'!$A$2:$C$898,3,0)</f>
        <v>DISTRITO NACIONAL</v>
      </c>
      <c r="B133" s="101" t="s">
        <v>2672</v>
      </c>
      <c r="C133" s="95">
        <v>44246.779583333337</v>
      </c>
      <c r="D133" s="107" t="s">
        <v>2189</v>
      </c>
      <c r="E133" s="93">
        <v>113</v>
      </c>
      <c r="F133" s="84" t="str">
        <f>VLOOKUP(E133,VIP!$A$2:$O11459,2,0)</f>
        <v>DRBR113</v>
      </c>
      <c r="G133" s="92" t="str">
        <f>VLOOKUP(E133,'LISTADO ATM'!$A$2:$B$897,2,0)</f>
        <v xml:space="preserve">ATM Autoservicio Atalaya del Mar </v>
      </c>
      <c r="H133" s="92" t="str">
        <f>VLOOKUP(E133,VIP!$A$2:$O16380,7,FALSE)</f>
        <v>Si</v>
      </c>
      <c r="I133" s="92" t="str">
        <f>VLOOKUP(E133,VIP!$A$2:$O8345,8,FALSE)</f>
        <v>No</v>
      </c>
      <c r="J133" s="92" t="str">
        <f>VLOOKUP(E133,VIP!$A$2:$O8295,8,FALSE)</f>
        <v>No</v>
      </c>
      <c r="K133" s="92" t="str">
        <f>VLOOKUP(E133,VIP!$A$2:$O11869,6,0)</f>
        <v>NO</v>
      </c>
      <c r="L133" s="97" t="s">
        <v>2228</v>
      </c>
      <c r="M133" s="96" t="s">
        <v>2470</v>
      </c>
      <c r="N133" s="121" t="s">
        <v>2477</v>
      </c>
      <c r="O133" s="120" t="s">
        <v>2479</v>
      </c>
      <c r="P133" s="110"/>
      <c r="Q133" s="96" t="s">
        <v>2228</v>
      </c>
    </row>
    <row r="134" spans="1:17" ht="17.399999999999999" x14ac:dyDescent="0.3">
      <c r="A134" s="107" t="str">
        <f>VLOOKUP(E134,'LISTADO ATM'!$A$2:$C$898,3,0)</f>
        <v>DISTRITO NACIONAL</v>
      </c>
      <c r="B134" s="101" t="s">
        <v>2614</v>
      </c>
      <c r="C134" s="95">
        <v>44246.490358796298</v>
      </c>
      <c r="D134" s="107" t="s">
        <v>2189</v>
      </c>
      <c r="E134" s="93">
        <v>545</v>
      </c>
      <c r="F134" s="84" t="str">
        <f>VLOOKUP(E134,VIP!$A$2:$O11462,2,0)</f>
        <v>DRBR995</v>
      </c>
      <c r="G134" s="92" t="str">
        <f>VLOOKUP(E134,'LISTADO ATM'!$A$2:$B$897,2,0)</f>
        <v xml:space="preserve">ATM Oficina Isabel La Católica II  </v>
      </c>
      <c r="H134" s="92" t="str">
        <f>VLOOKUP(E134,VIP!$A$2:$O16383,7,FALSE)</f>
        <v>Si</v>
      </c>
      <c r="I134" s="92" t="str">
        <f>VLOOKUP(E134,VIP!$A$2:$O8348,8,FALSE)</f>
        <v>Si</v>
      </c>
      <c r="J134" s="92" t="str">
        <f>VLOOKUP(E134,VIP!$A$2:$O8298,8,FALSE)</f>
        <v>Si</v>
      </c>
      <c r="K134" s="92" t="str">
        <f>VLOOKUP(E134,VIP!$A$2:$O11872,6,0)</f>
        <v>NO</v>
      </c>
      <c r="L134" s="97" t="s">
        <v>2504</v>
      </c>
      <c r="M134" s="96" t="s">
        <v>2470</v>
      </c>
      <c r="N134" s="121" t="s">
        <v>2616</v>
      </c>
      <c r="O134" s="120" t="s">
        <v>2479</v>
      </c>
      <c r="P134" s="110"/>
      <c r="Q134" s="96" t="s">
        <v>2504</v>
      </c>
    </row>
    <row r="135" spans="1:17" ht="17.399999999999999" x14ac:dyDescent="0.3">
      <c r="A135" s="107" t="str">
        <f>VLOOKUP(E135,'LISTADO ATM'!$A$2:$C$898,3,0)</f>
        <v>DISTRITO NACIONAL</v>
      </c>
      <c r="B135" s="101" t="s">
        <v>2556</v>
      </c>
      <c r="C135" s="95">
        <v>44246.157581018517</v>
      </c>
      <c r="D135" s="107" t="s">
        <v>2189</v>
      </c>
      <c r="E135" s="93">
        <v>389</v>
      </c>
      <c r="F135" s="84" t="str">
        <f>VLOOKUP(E135,VIP!$A$2:$O11445,2,0)</f>
        <v>DRBR389</v>
      </c>
      <c r="G135" s="92" t="str">
        <f>VLOOKUP(E135,'LISTADO ATM'!$A$2:$B$897,2,0)</f>
        <v xml:space="preserve">ATM Casino Hotel Princess </v>
      </c>
      <c r="H135" s="92" t="str">
        <f>VLOOKUP(E135,VIP!$A$2:$O16366,7,FALSE)</f>
        <v>Si</v>
      </c>
      <c r="I135" s="92" t="str">
        <f>VLOOKUP(E135,VIP!$A$2:$O8331,8,FALSE)</f>
        <v>Si</v>
      </c>
      <c r="J135" s="92" t="str">
        <f>VLOOKUP(E135,VIP!$A$2:$O8281,8,FALSE)</f>
        <v>Si</v>
      </c>
      <c r="K135" s="92" t="str">
        <f>VLOOKUP(E135,VIP!$A$2:$O11855,6,0)</f>
        <v>NO</v>
      </c>
      <c r="L135" s="97" t="s">
        <v>2254</v>
      </c>
      <c r="M135" s="96" t="s">
        <v>2470</v>
      </c>
      <c r="N135" s="121" t="s">
        <v>2477</v>
      </c>
      <c r="O135" s="120" t="s">
        <v>2479</v>
      </c>
      <c r="P135" s="110"/>
      <c r="Q135" s="96" t="s">
        <v>2254</v>
      </c>
    </row>
    <row r="136" spans="1:17" ht="17.399999999999999" x14ac:dyDescent="0.3">
      <c r="A136" s="107" t="str">
        <f>VLOOKUP(E136,'LISTADO ATM'!$A$2:$C$898,3,0)</f>
        <v>NORTE</v>
      </c>
      <c r="B136" s="101" t="s">
        <v>2652</v>
      </c>
      <c r="C136" s="95">
        <v>44246.719178240739</v>
      </c>
      <c r="D136" s="107" t="s">
        <v>2190</v>
      </c>
      <c r="E136" s="93">
        <v>502</v>
      </c>
      <c r="F136" s="84" t="str">
        <f>VLOOKUP(E136,VIP!$A$2:$O11464,2,0)</f>
        <v>DRBR502</v>
      </c>
      <c r="G136" s="92" t="str">
        <f>VLOOKUP(E136,'LISTADO ATM'!$A$2:$B$897,2,0)</f>
        <v xml:space="preserve">ATM Materno Infantil de (Santiago) </v>
      </c>
      <c r="H136" s="92" t="str">
        <f>VLOOKUP(E136,VIP!$A$2:$O16385,7,FALSE)</f>
        <v>Si</v>
      </c>
      <c r="I136" s="92" t="str">
        <f>VLOOKUP(E136,VIP!$A$2:$O8350,8,FALSE)</f>
        <v>Si</v>
      </c>
      <c r="J136" s="92" t="str">
        <f>VLOOKUP(E136,VIP!$A$2:$O8300,8,FALSE)</f>
        <v>Si</v>
      </c>
      <c r="K136" s="92" t="str">
        <f>VLOOKUP(E136,VIP!$A$2:$O11874,6,0)</f>
        <v>NO</v>
      </c>
      <c r="L136" s="97" t="s">
        <v>2254</v>
      </c>
      <c r="M136" s="96" t="s">
        <v>2470</v>
      </c>
      <c r="N136" s="121" t="s">
        <v>2477</v>
      </c>
      <c r="O136" s="120" t="s">
        <v>2617</v>
      </c>
      <c r="P136" s="110"/>
      <c r="Q136" s="96" t="s">
        <v>2254</v>
      </c>
    </row>
    <row r="137" spans="1:17" ht="17.399999999999999" x14ac:dyDescent="0.3">
      <c r="A137" s="107" t="str">
        <f>VLOOKUP(E137,'LISTADO ATM'!$A$2:$C$898,3,0)</f>
        <v>DISTRITO NACIONAL</v>
      </c>
      <c r="B137" s="101" t="s">
        <v>2637</v>
      </c>
      <c r="C137" s="95">
        <v>44246.651516203703</v>
      </c>
      <c r="D137" s="107" t="s">
        <v>2473</v>
      </c>
      <c r="E137" s="93">
        <v>18</v>
      </c>
      <c r="F137" s="84" t="str">
        <f>VLOOKUP(E137,VIP!$A$2:$O11452,2,0)</f>
        <v>DRBR018</v>
      </c>
      <c r="G137" s="92" t="str">
        <f>VLOOKUP(E137,'LISTADO ATM'!$A$2:$B$897,2,0)</f>
        <v xml:space="preserve">ATM Oficina Haina Occidental I </v>
      </c>
      <c r="H137" s="92" t="str">
        <f>VLOOKUP(E137,VIP!$A$2:$O16373,7,FALSE)</f>
        <v>Si</v>
      </c>
      <c r="I137" s="92" t="str">
        <f>VLOOKUP(E137,VIP!$A$2:$O8338,8,FALSE)</f>
        <v>Si</v>
      </c>
      <c r="J137" s="92" t="str">
        <f>VLOOKUP(E137,VIP!$A$2:$O8288,8,FALSE)</f>
        <v>Si</v>
      </c>
      <c r="K137" s="92" t="str">
        <f>VLOOKUP(E137,VIP!$A$2:$O11862,6,0)</f>
        <v>SI</v>
      </c>
      <c r="L137" s="97" t="s">
        <v>2463</v>
      </c>
      <c r="M137" s="96" t="s">
        <v>2470</v>
      </c>
      <c r="N137" s="121" t="s">
        <v>2477</v>
      </c>
      <c r="O137" s="120" t="s">
        <v>2478</v>
      </c>
      <c r="P137" s="110"/>
      <c r="Q137" s="96" t="s">
        <v>2463</v>
      </c>
    </row>
    <row r="138" spans="1:17" ht="17.399999999999999" x14ac:dyDescent="0.3">
      <c r="A138" s="107" t="str">
        <f>VLOOKUP(E138,'LISTADO ATM'!$A$2:$C$898,3,0)</f>
        <v>DISTRITO NACIONAL</v>
      </c>
      <c r="B138" s="101" t="s">
        <v>2666</v>
      </c>
      <c r="C138" s="95">
        <v>44246.690636574072</v>
      </c>
      <c r="D138" s="107" t="s">
        <v>2473</v>
      </c>
      <c r="E138" s="93">
        <v>577</v>
      </c>
      <c r="F138" s="84" t="str">
        <f>VLOOKUP(E138,VIP!$A$2:$O11478,2,0)</f>
        <v>DRBR173</v>
      </c>
      <c r="G138" s="92" t="str">
        <f>VLOOKUP(E138,'LISTADO ATM'!$A$2:$B$897,2,0)</f>
        <v xml:space="preserve">ATM Olé Ave. Duarte </v>
      </c>
      <c r="H138" s="92" t="str">
        <f>VLOOKUP(E138,VIP!$A$2:$O16399,7,FALSE)</f>
        <v>Si</v>
      </c>
      <c r="I138" s="92" t="str">
        <f>VLOOKUP(E138,VIP!$A$2:$O8364,8,FALSE)</f>
        <v>Si</v>
      </c>
      <c r="J138" s="92" t="str">
        <f>VLOOKUP(E138,VIP!$A$2:$O8314,8,FALSE)</f>
        <v>Si</v>
      </c>
      <c r="K138" s="92" t="str">
        <f>VLOOKUP(E138,VIP!$A$2:$O11888,6,0)</f>
        <v>SI</v>
      </c>
      <c r="L138" s="97" t="s">
        <v>2463</v>
      </c>
      <c r="M138" s="96" t="s">
        <v>2470</v>
      </c>
      <c r="N138" s="121" t="s">
        <v>2477</v>
      </c>
      <c r="O138" s="120" t="s">
        <v>2478</v>
      </c>
      <c r="P138" s="110"/>
      <c r="Q138" s="96" t="s">
        <v>2463</v>
      </c>
    </row>
    <row r="139" spans="1:17" ht="17.399999999999999" x14ac:dyDescent="0.3">
      <c r="A139" s="107" t="str">
        <f>VLOOKUP(E139,'LISTADO ATM'!$A$2:$C$898,3,0)</f>
        <v>ESTE</v>
      </c>
      <c r="B139" s="101" t="s">
        <v>2638</v>
      </c>
      <c r="C139" s="95">
        <v>44246.649629629632</v>
      </c>
      <c r="D139" s="107" t="s">
        <v>2189</v>
      </c>
      <c r="E139" s="93">
        <v>462</v>
      </c>
      <c r="F139" s="84" t="str">
        <f>VLOOKUP(E139,VIP!$A$2:$O11453,2,0)</f>
        <v>DRBR462</v>
      </c>
      <c r="G139" s="92" t="str">
        <f>VLOOKUP(E139,'LISTADO ATM'!$A$2:$B$897,2,0)</f>
        <v>ATM Agrocafe Del Caribe</v>
      </c>
      <c r="H139" s="92" t="str">
        <f>VLOOKUP(E139,VIP!$A$2:$O16374,7,FALSE)</f>
        <v>Si</v>
      </c>
      <c r="I139" s="92" t="str">
        <f>VLOOKUP(E139,VIP!$A$2:$O8339,8,FALSE)</f>
        <v>Si</v>
      </c>
      <c r="J139" s="92" t="str">
        <f>VLOOKUP(E139,VIP!$A$2:$O8289,8,FALSE)</f>
        <v>Si</v>
      </c>
      <c r="K139" s="92" t="str">
        <f>VLOOKUP(E139,VIP!$A$2:$O11863,6,0)</f>
        <v>NO</v>
      </c>
      <c r="L139" s="97" t="s">
        <v>2441</v>
      </c>
      <c r="M139" s="96" t="s">
        <v>2470</v>
      </c>
      <c r="N139" s="121" t="s">
        <v>2477</v>
      </c>
      <c r="O139" s="120" t="s">
        <v>2479</v>
      </c>
      <c r="P139" s="110"/>
      <c r="Q139" s="96" t="s">
        <v>2441</v>
      </c>
    </row>
    <row r="140" spans="1:17" ht="17.399999999999999" x14ac:dyDescent="0.3">
      <c r="A140" s="107" t="str">
        <f>VLOOKUP(E140,'LISTADO ATM'!$A$2:$C$898,3,0)</f>
        <v>DISTRITO NACIONAL</v>
      </c>
      <c r="B140" s="101" t="s">
        <v>2641</v>
      </c>
      <c r="C140" s="95">
        <v>44246.764224537037</v>
      </c>
      <c r="D140" s="107" t="s">
        <v>2189</v>
      </c>
      <c r="E140" s="93">
        <v>628</v>
      </c>
      <c r="F140" s="84" t="str">
        <f>VLOOKUP(E140,VIP!$A$2:$O11453,2,0)</f>
        <v>DRBR086</v>
      </c>
      <c r="G140" s="92" t="str">
        <f>VLOOKUP(E140,'LISTADO ATM'!$A$2:$B$897,2,0)</f>
        <v xml:space="preserve">ATM Autobanco San Isidro </v>
      </c>
      <c r="H140" s="92" t="str">
        <f>VLOOKUP(E140,VIP!$A$2:$O16374,7,FALSE)</f>
        <v>Si</v>
      </c>
      <c r="I140" s="92" t="str">
        <f>VLOOKUP(E140,VIP!$A$2:$O8339,8,FALSE)</f>
        <v>Si</v>
      </c>
      <c r="J140" s="92" t="str">
        <f>VLOOKUP(E140,VIP!$A$2:$O8289,8,FALSE)</f>
        <v>Si</v>
      </c>
      <c r="K140" s="92" t="str">
        <f>VLOOKUP(E140,VIP!$A$2:$O11863,6,0)</f>
        <v>SI</v>
      </c>
      <c r="L140" s="97" t="s">
        <v>2435</v>
      </c>
      <c r="M140" s="96" t="s">
        <v>2470</v>
      </c>
      <c r="N140" s="121" t="s">
        <v>2477</v>
      </c>
      <c r="O140" s="120" t="s">
        <v>2479</v>
      </c>
      <c r="P140" s="110"/>
      <c r="Q140" s="96" t="s">
        <v>2435</v>
      </c>
    </row>
    <row r="141" spans="1:17" ht="17.399999999999999" x14ac:dyDescent="0.3">
      <c r="A141" s="107" t="str">
        <f>VLOOKUP(E141,'LISTADO ATM'!$A$2:$C$898,3,0)</f>
        <v>DISTRITO NACIONAL</v>
      </c>
      <c r="B141" s="101" t="s">
        <v>2667</v>
      </c>
      <c r="C141" s="95">
        <v>44246.797812500001</v>
      </c>
      <c r="D141" s="107" t="s">
        <v>2189</v>
      </c>
      <c r="E141" s="93">
        <v>583</v>
      </c>
      <c r="F141" s="84" t="str">
        <f>VLOOKUP(E141,VIP!$A$2:$O11454,2,0)</f>
        <v>DRBR431</v>
      </c>
      <c r="G141" s="92" t="str">
        <f>VLOOKUP(E141,'LISTADO ATM'!$A$2:$B$897,2,0)</f>
        <v xml:space="preserve">ATM Ministerio Fuerzas Armadas I </v>
      </c>
      <c r="H141" s="92" t="str">
        <f>VLOOKUP(E141,VIP!$A$2:$O16375,7,FALSE)</f>
        <v>Si</v>
      </c>
      <c r="I141" s="92" t="str">
        <f>VLOOKUP(E141,VIP!$A$2:$O8340,8,FALSE)</f>
        <v>Si</v>
      </c>
      <c r="J141" s="92" t="str">
        <f>VLOOKUP(E141,VIP!$A$2:$O8290,8,FALSE)</f>
        <v>Si</v>
      </c>
      <c r="K141" s="92" t="str">
        <f>VLOOKUP(E141,VIP!$A$2:$O11864,6,0)</f>
        <v>NO</v>
      </c>
      <c r="L141" s="97" t="s">
        <v>2435</v>
      </c>
      <c r="M141" s="96" t="s">
        <v>2470</v>
      </c>
      <c r="N141" s="121" t="s">
        <v>2477</v>
      </c>
      <c r="O141" s="120" t="s">
        <v>2479</v>
      </c>
      <c r="P141" s="110"/>
      <c r="Q141" s="96" t="s">
        <v>2435</v>
      </c>
    </row>
    <row r="142" spans="1:17" ht="17.399999999999999" x14ac:dyDescent="0.3">
      <c r="A142" s="107" t="str">
        <f>VLOOKUP(E142,'LISTADO ATM'!$A$2:$C$898,3,0)</f>
        <v>ESTE</v>
      </c>
      <c r="B142" s="101" t="s">
        <v>2668</v>
      </c>
      <c r="C142" s="95">
        <v>44246.797164351854</v>
      </c>
      <c r="D142" s="107" t="s">
        <v>2189</v>
      </c>
      <c r="E142" s="93">
        <v>742</v>
      </c>
      <c r="F142" s="84" t="str">
        <f>VLOOKUP(E142,VIP!$A$2:$O11455,2,0)</f>
        <v>DRBR990</v>
      </c>
      <c r="G142" s="92" t="str">
        <f>VLOOKUP(E142,'LISTADO ATM'!$A$2:$B$897,2,0)</f>
        <v xml:space="preserve">ATM Oficina Plaza del Rey (La Romana) </v>
      </c>
      <c r="H142" s="92" t="str">
        <f>VLOOKUP(E142,VIP!$A$2:$O16376,7,FALSE)</f>
        <v>Si</v>
      </c>
      <c r="I142" s="92" t="str">
        <f>VLOOKUP(E142,VIP!$A$2:$O8341,8,FALSE)</f>
        <v>Si</v>
      </c>
      <c r="J142" s="92" t="str">
        <f>VLOOKUP(E142,VIP!$A$2:$O8291,8,FALSE)</f>
        <v>Si</v>
      </c>
      <c r="K142" s="92" t="str">
        <f>VLOOKUP(E142,VIP!$A$2:$O11865,6,0)</f>
        <v>NO</v>
      </c>
      <c r="L142" s="97" t="s">
        <v>2435</v>
      </c>
      <c r="M142" s="96" t="s">
        <v>2470</v>
      </c>
      <c r="N142" s="121" t="s">
        <v>2477</v>
      </c>
      <c r="O142" s="120" t="s">
        <v>2479</v>
      </c>
      <c r="P142" s="110"/>
      <c r="Q142" s="96" t="s">
        <v>2435</v>
      </c>
    </row>
    <row r="143" spans="1:17" ht="17.399999999999999" x14ac:dyDescent="0.3">
      <c r="A143" s="107" t="str">
        <f>VLOOKUP(E143,'LISTADO ATM'!$A$2:$C$898,3,0)</f>
        <v>DISTRITO NACIONAL</v>
      </c>
      <c r="B143" s="101" t="s">
        <v>2515</v>
      </c>
      <c r="C143" s="95">
        <v>44245.584108796298</v>
      </c>
      <c r="D143" s="107" t="s">
        <v>2488</v>
      </c>
      <c r="E143" s="93">
        <v>24</v>
      </c>
      <c r="F143" s="84" t="str">
        <f>VLOOKUP(E143,VIP!$A$2:$O11430,2,0)</f>
        <v>DRBR024</v>
      </c>
      <c r="G143" s="92" t="str">
        <f>VLOOKUP(E143,'LISTADO ATM'!$A$2:$B$897,2,0)</f>
        <v xml:space="preserve">ATM Oficina Eusebio Manzueta </v>
      </c>
      <c r="H143" s="92" t="str">
        <f>VLOOKUP(E143,VIP!$A$2:$O16351,7,FALSE)</f>
        <v>No</v>
      </c>
      <c r="I143" s="92" t="str">
        <f>VLOOKUP(E143,VIP!$A$2:$O8316,8,FALSE)</f>
        <v>No</v>
      </c>
      <c r="J143" s="92" t="str">
        <f>VLOOKUP(E143,VIP!$A$2:$O8266,8,FALSE)</f>
        <v>No</v>
      </c>
      <c r="K143" s="92" t="str">
        <f>VLOOKUP(E143,VIP!$A$2:$O11840,6,0)</f>
        <v>NO</v>
      </c>
      <c r="L143" s="97" t="s">
        <v>2430</v>
      </c>
      <c r="M143" s="96" t="s">
        <v>2470</v>
      </c>
      <c r="N143" s="121" t="s">
        <v>2477</v>
      </c>
      <c r="O143" s="120" t="s">
        <v>2492</v>
      </c>
      <c r="P143" s="110"/>
      <c r="Q143" s="96" t="s">
        <v>2430</v>
      </c>
    </row>
    <row r="144" spans="1:17" ht="17.399999999999999" x14ac:dyDescent="0.3">
      <c r="A144" s="107" t="str">
        <f>VLOOKUP(E144,'LISTADO ATM'!$A$2:$C$898,3,0)</f>
        <v>SUR</v>
      </c>
      <c r="B144" s="101" t="s">
        <v>2562</v>
      </c>
      <c r="C144" s="95">
        <v>44246.030775462961</v>
      </c>
      <c r="D144" s="107" t="s">
        <v>2473</v>
      </c>
      <c r="E144" s="93">
        <v>881</v>
      </c>
      <c r="F144" s="84" t="str">
        <f>VLOOKUP(E144,VIP!$A$2:$O11451,2,0)</f>
        <v>DRBR881</v>
      </c>
      <c r="G144" s="92" t="str">
        <f>VLOOKUP(E144,'LISTADO ATM'!$A$2:$B$897,2,0)</f>
        <v xml:space="preserve">ATM UNP Yaguate (San Cristóbal) </v>
      </c>
      <c r="H144" s="92" t="str">
        <f>VLOOKUP(E144,VIP!$A$2:$O16372,7,FALSE)</f>
        <v>Si</v>
      </c>
      <c r="I144" s="92" t="str">
        <f>VLOOKUP(E144,VIP!$A$2:$O8337,8,FALSE)</f>
        <v>Si</v>
      </c>
      <c r="J144" s="92" t="str">
        <f>VLOOKUP(E144,VIP!$A$2:$O8287,8,FALSE)</f>
        <v>Si</v>
      </c>
      <c r="K144" s="92" t="str">
        <f>VLOOKUP(E144,VIP!$A$2:$O11861,6,0)</f>
        <v>NO</v>
      </c>
      <c r="L144" s="97" t="s">
        <v>2430</v>
      </c>
      <c r="M144" s="96" t="s">
        <v>2470</v>
      </c>
      <c r="N144" s="121" t="s">
        <v>2477</v>
      </c>
      <c r="O144" s="120" t="s">
        <v>2478</v>
      </c>
      <c r="P144" s="110"/>
      <c r="Q144" s="96" t="s">
        <v>2430</v>
      </c>
    </row>
    <row r="145" spans="1:17" ht="17.399999999999999" x14ac:dyDescent="0.3">
      <c r="A145" s="107" t="str">
        <f>VLOOKUP(E145,'LISTADO ATM'!$A$2:$C$898,3,0)</f>
        <v>DISTRITO NACIONAL</v>
      </c>
      <c r="B145" s="101" t="s">
        <v>2608</v>
      </c>
      <c r="C145" s="95">
        <v>44246.539085648146</v>
      </c>
      <c r="D145" s="107" t="s">
        <v>2473</v>
      </c>
      <c r="E145" s="93">
        <v>658</v>
      </c>
      <c r="F145" s="84" t="str">
        <f>VLOOKUP(E145,VIP!$A$2:$O11456,2,0)</f>
        <v>DRBR658</v>
      </c>
      <c r="G145" s="92" t="str">
        <f>VLOOKUP(E145,'LISTADO ATM'!$A$2:$B$897,2,0)</f>
        <v>ATM Cámara de Cuentas</v>
      </c>
      <c r="H145" s="92" t="str">
        <f>VLOOKUP(E145,VIP!$A$2:$O16377,7,FALSE)</f>
        <v>Si</v>
      </c>
      <c r="I145" s="92" t="str">
        <f>VLOOKUP(E145,VIP!$A$2:$O8342,8,FALSE)</f>
        <v>Si</v>
      </c>
      <c r="J145" s="92" t="str">
        <f>VLOOKUP(E145,VIP!$A$2:$O8292,8,FALSE)</f>
        <v>Si</v>
      </c>
      <c r="K145" s="92" t="str">
        <f>VLOOKUP(E145,VIP!$A$2:$O11866,6,0)</f>
        <v>NO</v>
      </c>
      <c r="L145" s="97" t="s">
        <v>2430</v>
      </c>
      <c r="M145" s="96" t="s">
        <v>2470</v>
      </c>
      <c r="N145" s="121" t="s">
        <v>2477</v>
      </c>
      <c r="O145" s="120" t="s">
        <v>2478</v>
      </c>
      <c r="P145" s="110"/>
      <c r="Q145" s="96" t="s">
        <v>2430</v>
      </c>
    </row>
    <row r="146" spans="1:17" ht="17.399999999999999" x14ac:dyDescent="0.3">
      <c r="A146" s="107" t="str">
        <f>VLOOKUP(E146,'LISTADO ATM'!$A$2:$C$898,3,0)</f>
        <v>DISTRITO NACIONAL</v>
      </c>
      <c r="B146" s="101" t="s">
        <v>2665</v>
      </c>
      <c r="C146" s="95">
        <v>44246.695092592592</v>
      </c>
      <c r="D146" s="107" t="s">
        <v>2473</v>
      </c>
      <c r="E146" s="93">
        <v>596</v>
      </c>
      <c r="F146" s="84" t="str">
        <f>VLOOKUP(E146,VIP!$A$2:$O11477,2,0)</f>
        <v>DRBR274</v>
      </c>
      <c r="G146" s="92" t="str">
        <f>VLOOKUP(E146,'LISTADO ATM'!$A$2:$B$897,2,0)</f>
        <v xml:space="preserve">ATM Autobanco Malecón Center </v>
      </c>
      <c r="H146" s="92" t="str">
        <f>VLOOKUP(E146,VIP!$A$2:$O16398,7,FALSE)</f>
        <v>Si</v>
      </c>
      <c r="I146" s="92" t="str">
        <f>VLOOKUP(E146,VIP!$A$2:$O8363,8,FALSE)</f>
        <v>Si</v>
      </c>
      <c r="J146" s="92" t="str">
        <f>VLOOKUP(E146,VIP!$A$2:$O8313,8,FALSE)</f>
        <v>Si</v>
      </c>
      <c r="K146" s="92" t="str">
        <f>VLOOKUP(E146,VIP!$A$2:$O11887,6,0)</f>
        <v>NO</v>
      </c>
      <c r="L146" s="97" t="s">
        <v>2430</v>
      </c>
      <c r="M146" s="96" t="s">
        <v>2470</v>
      </c>
      <c r="N146" s="121" t="s">
        <v>2477</v>
      </c>
      <c r="O146" s="120" t="s">
        <v>2478</v>
      </c>
      <c r="P146" s="110"/>
      <c r="Q146" s="96" t="s">
        <v>2430</v>
      </c>
    </row>
    <row r="147" spans="1:17" ht="17.399999999999999" x14ac:dyDescent="0.3">
      <c r="A147" s="107" t="str">
        <f>VLOOKUP(E147,'LISTADO ATM'!$A$2:$C$898,3,0)</f>
        <v>ESTE</v>
      </c>
      <c r="B147" s="101" t="s">
        <v>2660</v>
      </c>
      <c r="C147" s="95">
        <v>44246.710613425923</v>
      </c>
      <c r="D147" s="107" t="s">
        <v>2488</v>
      </c>
      <c r="E147" s="93">
        <v>294</v>
      </c>
      <c r="F147" s="84" t="str">
        <f>VLOOKUP(E147,VIP!$A$2:$O11472,2,0)</f>
        <v>DRBR294</v>
      </c>
      <c r="G147" s="92" t="str">
        <f>VLOOKUP(E147,'LISTADO ATM'!$A$2:$B$897,2,0)</f>
        <v xml:space="preserve">ATM Plaza Zaglul San Pedro II </v>
      </c>
      <c r="H147" s="92" t="str">
        <f>VLOOKUP(E147,VIP!$A$2:$O16393,7,FALSE)</f>
        <v>Si</v>
      </c>
      <c r="I147" s="92" t="str">
        <f>VLOOKUP(E147,VIP!$A$2:$O8358,8,FALSE)</f>
        <v>Si</v>
      </c>
      <c r="J147" s="92" t="str">
        <f>VLOOKUP(E147,VIP!$A$2:$O8308,8,FALSE)</f>
        <v>Si</v>
      </c>
      <c r="K147" s="92" t="str">
        <f>VLOOKUP(E147,VIP!$A$2:$O11882,6,0)</f>
        <v>NO</v>
      </c>
      <c r="L147" s="97" t="s">
        <v>2430</v>
      </c>
      <c r="M147" s="96" t="s">
        <v>2470</v>
      </c>
      <c r="N147" s="121" t="s">
        <v>2477</v>
      </c>
      <c r="O147" s="120" t="s">
        <v>2492</v>
      </c>
      <c r="P147" s="110"/>
      <c r="Q147" s="96" t="s">
        <v>2430</v>
      </c>
    </row>
    <row r="148" spans="1:17" ht="17.399999999999999" x14ac:dyDescent="0.3">
      <c r="A148" s="107" t="str">
        <f>VLOOKUP(E148,'LISTADO ATM'!$A$2:$C$898,3,0)</f>
        <v>ESTE</v>
      </c>
      <c r="B148" s="101" t="s">
        <v>2659</v>
      </c>
      <c r="C148" s="95">
        <v>44246.712604166663</v>
      </c>
      <c r="D148" s="107" t="s">
        <v>2488</v>
      </c>
      <c r="E148" s="93">
        <v>609</v>
      </c>
      <c r="F148" s="84" t="str">
        <f>VLOOKUP(E148,VIP!$A$2:$O11471,2,0)</f>
        <v>DRBR120</v>
      </c>
      <c r="G148" s="92" t="str">
        <f>VLOOKUP(E148,'LISTADO ATM'!$A$2:$B$897,2,0)</f>
        <v xml:space="preserve">ATM S/M Jumbo (San Pedro) </v>
      </c>
      <c r="H148" s="92" t="str">
        <f>VLOOKUP(E148,VIP!$A$2:$O16392,7,FALSE)</f>
        <v>Si</v>
      </c>
      <c r="I148" s="92" t="str">
        <f>VLOOKUP(E148,VIP!$A$2:$O8357,8,FALSE)</f>
        <v>Si</v>
      </c>
      <c r="J148" s="92" t="str">
        <f>VLOOKUP(E148,VIP!$A$2:$O8307,8,FALSE)</f>
        <v>Si</v>
      </c>
      <c r="K148" s="92" t="str">
        <f>VLOOKUP(E148,VIP!$A$2:$O11881,6,0)</f>
        <v>NO</v>
      </c>
      <c r="L148" s="97" t="s">
        <v>2430</v>
      </c>
      <c r="M148" s="96" t="s">
        <v>2470</v>
      </c>
      <c r="N148" s="121" t="s">
        <v>2477</v>
      </c>
      <c r="O148" s="120" t="s">
        <v>2492</v>
      </c>
      <c r="P148" s="110"/>
      <c r="Q148" s="96" t="s">
        <v>2430</v>
      </c>
    </row>
    <row r="149" spans="1:17" ht="17.399999999999999" x14ac:dyDescent="0.3">
      <c r="A149" s="107" t="str">
        <f>VLOOKUP(E149,'LISTADO ATM'!$A$2:$C$898,3,0)</f>
        <v>NORTE</v>
      </c>
      <c r="B149" s="101" t="s">
        <v>2640</v>
      </c>
      <c r="C149" s="95">
        <v>44246.615902777776</v>
      </c>
      <c r="D149" s="107" t="s">
        <v>2190</v>
      </c>
      <c r="E149" s="93">
        <v>944</v>
      </c>
      <c r="F149" s="84" t="str">
        <f>VLOOKUP(E149,VIP!$A$2:$O11455,2,0)</f>
        <v>DRBR944</v>
      </c>
      <c r="G149" s="92" t="str">
        <f>VLOOKUP(E149,'LISTADO ATM'!$A$2:$B$897,2,0)</f>
        <v xml:space="preserve">ATM UNP Mao </v>
      </c>
      <c r="H149" s="92" t="str">
        <f>VLOOKUP(E149,VIP!$A$2:$O16376,7,FALSE)</f>
        <v>Si</v>
      </c>
      <c r="I149" s="92" t="str">
        <f>VLOOKUP(E149,VIP!$A$2:$O8341,8,FALSE)</f>
        <v>Si</v>
      </c>
      <c r="J149" s="92" t="str">
        <f>VLOOKUP(E149,VIP!$A$2:$O8291,8,FALSE)</f>
        <v>Si</v>
      </c>
      <c r="K149" s="92" t="str">
        <f>VLOOKUP(E149,VIP!$A$2:$O11865,6,0)</f>
        <v>NO</v>
      </c>
      <c r="L149" s="97" t="s">
        <v>2501</v>
      </c>
      <c r="M149" s="96" t="s">
        <v>2470</v>
      </c>
      <c r="N149" s="121" t="s">
        <v>2477</v>
      </c>
      <c r="O149" s="120" t="s">
        <v>2498</v>
      </c>
      <c r="P149" s="110"/>
      <c r="Q149" s="96" t="s">
        <v>2501</v>
      </c>
    </row>
    <row r="150" spans="1:17" ht="17.399999999999999" x14ac:dyDescent="0.3">
      <c r="A150" s="107" t="str">
        <f>VLOOKUP(E150,'LISTADO ATM'!$A$2:$C$898,3,0)</f>
        <v>NORTE</v>
      </c>
      <c r="B150" s="101" t="s">
        <v>2639</v>
      </c>
      <c r="C150" s="95">
        <v>44246.630416666667</v>
      </c>
      <c r="D150" s="107" t="s">
        <v>2190</v>
      </c>
      <c r="E150" s="93">
        <v>351</v>
      </c>
      <c r="F150" s="84" t="str">
        <f>VLOOKUP(E150,VIP!$A$2:$O11454,2,0)</f>
        <v>DRBR351</v>
      </c>
      <c r="G150" s="92" t="str">
        <f>VLOOKUP(E150,'LISTADO ATM'!$A$2:$B$897,2,0)</f>
        <v xml:space="preserve">ATM S/M José Luís (Puerto Plata) </v>
      </c>
      <c r="H150" s="92" t="str">
        <f>VLOOKUP(E150,VIP!$A$2:$O16375,7,FALSE)</f>
        <v>Si</v>
      </c>
      <c r="I150" s="92" t="str">
        <f>VLOOKUP(E150,VIP!$A$2:$O8340,8,FALSE)</f>
        <v>Si</v>
      </c>
      <c r="J150" s="92" t="str">
        <f>VLOOKUP(E150,VIP!$A$2:$O8290,8,FALSE)</f>
        <v>Si</v>
      </c>
      <c r="K150" s="92" t="str">
        <f>VLOOKUP(E150,VIP!$A$2:$O11864,6,0)</f>
        <v>NO</v>
      </c>
      <c r="L150" s="97" t="s">
        <v>2501</v>
      </c>
      <c r="M150" s="96" t="s">
        <v>2470</v>
      </c>
      <c r="N150" s="121" t="s">
        <v>2477</v>
      </c>
      <c r="O150" s="120" t="s">
        <v>2498</v>
      </c>
      <c r="P150" s="110"/>
      <c r="Q150" s="96" t="s">
        <v>2501</v>
      </c>
    </row>
    <row r="151" spans="1:17" ht="17.399999999999999" x14ac:dyDescent="0.3">
      <c r="A151" s="107" t="str">
        <f>VLOOKUP(E151,'LISTADO ATM'!$A$2:$C$898,3,0)</f>
        <v>DISTRITO NACIONAL</v>
      </c>
      <c r="B151" s="101" t="s">
        <v>2661</v>
      </c>
      <c r="C151" s="95">
        <v>44246.705081018517</v>
      </c>
      <c r="D151" s="107" t="s">
        <v>2189</v>
      </c>
      <c r="E151" s="93">
        <v>906</v>
      </c>
      <c r="F151" s="84" t="str">
        <f>VLOOKUP(E151,VIP!$A$2:$O11473,2,0)</f>
        <v>DRBR906</v>
      </c>
      <c r="G151" s="92" t="str">
        <f>VLOOKUP(E151,'LISTADO ATM'!$A$2:$B$897,2,0)</f>
        <v xml:space="preserve">ATM MESCYT  </v>
      </c>
      <c r="H151" s="92" t="str">
        <f>VLOOKUP(E151,VIP!$A$2:$O16394,7,FALSE)</f>
        <v>Si</v>
      </c>
      <c r="I151" s="92" t="str">
        <f>VLOOKUP(E151,VIP!$A$2:$O8359,8,FALSE)</f>
        <v>Si</v>
      </c>
      <c r="J151" s="92" t="str">
        <f>VLOOKUP(E151,VIP!$A$2:$O8309,8,FALSE)</f>
        <v>Si</v>
      </c>
      <c r="K151" s="92" t="str">
        <f>VLOOKUP(E151,VIP!$A$2:$O11883,6,0)</f>
        <v>NO</v>
      </c>
      <c r="L151" s="97" t="s">
        <v>2501</v>
      </c>
      <c r="M151" s="96" t="s">
        <v>2470</v>
      </c>
      <c r="N151" s="121" t="s">
        <v>2477</v>
      </c>
      <c r="O151" s="120" t="s">
        <v>2479</v>
      </c>
      <c r="P151" s="110"/>
      <c r="Q151" s="96" t="s">
        <v>2501</v>
      </c>
    </row>
    <row r="152" spans="1:17" ht="17.399999999999999" x14ac:dyDescent="0.3">
      <c r="A152" s="107" t="str">
        <f>VLOOKUP(E152,'LISTADO ATM'!$A$2:$C$898,3,0)</f>
        <v>DISTRITO NACIONAL</v>
      </c>
      <c r="B152" s="101" t="s">
        <v>2644</v>
      </c>
      <c r="C152" s="95">
        <v>44246.743020833332</v>
      </c>
      <c r="D152" s="107" t="s">
        <v>2189</v>
      </c>
      <c r="E152" s="93">
        <v>235</v>
      </c>
      <c r="F152" s="84" t="str">
        <f>VLOOKUP(E152,VIP!$A$2:$O11456,2,0)</f>
        <v>DRBR235</v>
      </c>
      <c r="G152" s="92" t="str">
        <f>VLOOKUP(E152,'LISTADO ATM'!$A$2:$B$897,2,0)</f>
        <v xml:space="preserve">ATM Oficina Multicentro La Sirena San Isidro </v>
      </c>
      <c r="H152" s="92" t="str">
        <f>VLOOKUP(E152,VIP!$A$2:$O16377,7,FALSE)</f>
        <v>Si</v>
      </c>
      <c r="I152" s="92" t="str">
        <f>VLOOKUP(E152,VIP!$A$2:$O8342,8,FALSE)</f>
        <v>Si</v>
      </c>
      <c r="J152" s="92" t="str">
        <f>VLOOKUP(E152,VIP!$A$2:$O8292,8,FALSE)</f>
        <v>Si</v>
      </c>
      <c r="K152" s="92" t="str">
        <f>VLOOKUP(E152,VIP!$A$2:$O11866,6,0)</f>
        <v>SI</v>
      </c>
      <c r="L152" s="97" t="s">
        <v>2501</v>
      </c>
      <c r="M152" s="96" t="s">
        <v>2470</v>
      </c>
      <c r="N152" s="121" t="s">
        <v>2477</v>
      </c>
      <c r="O152" s="120" t="s">
        <v>2479</v>
      </c>
      <c r="P152" s="110"/>
      <c r="Q152" s="96" t="s">
        <v>2501</v>
      </c>
    </row>
    <row r="153" spans="1:17" ht="17.399999999999999" x14ac:dyDescent="0.3">
      <c r="A153" s="107" t="str">
        <f>VLOOKUP(E153,'LISTADO ATM'!$A$2:$C$898,3,0)</f>
        <v>DISTRITO NACIONAL</v>
      </c>
      <c r="B153" s="101" t="s">
        <v>2643</v>
      </c>
      <c r="C153" s="95">
        <v>44246.743298611109</v>
      </c>
      <c r="D153" s="107" t="s">
        <v>2189</v>
      </c>
      <c r="E153" s="93">
        <v>515</v>
      </c>
      <c r="F153" s="84" t="str">
        <f>VLOOKUP(E153,VIP!$A$2:$O11455,2,0)</f>
        <v>DRBR515</v>
      </c>
      <c r="G153" s="92" t="str">
        <f>VLOOKUP(E153,'LISTADO ATM'!$A$2:$B$897,2,0)</f>
        <v xml:space="preserve">ATM Oficina Agora Mall I </v>
      </c>
      <c r="H153" s="92" t="str">
        <f>VLOOKUP(E153,VIP!$A$2:$O16376,7,FALSE)</f>
        <v>Si</v>
      </c>
      <c r="I153" s="92" t="str">
        <f>VLOOKUP(E153,VIP!$A$2:$O8341,8,FALSE)</f>
        <v>Si</v>
      </c>
      <c r="J153" s="92" t="str">
        <f>VLOOKUP(E153,VIP!$A$2:$O8291,8,FALSE)</f>
        <v>Si</v>
      </c>
      <c r="K153" s="92" t="str">
        <f>VLOOKUP(E153,VIP!$A$2:$O11865,6,0)</f>
        <v>SI</v>
      </c>
      <c r="L153" s="97" t="s">
        <v>2501</v>
      </c>
      <c r="M153" s="96" t="s">
        <v>2470</v>
      </c>
      <c r="N153" s="121" t="s">
        <v>2477</v>
      </c>
      <c r="O153" s="120" t="s">
        <v>2479</v>
      </c>
      <c r="P153" s="110"/>
      <c r="Q153" s="96" t="s">
        <v>2501</v>
      </c>
    </row>
    <row r="154" spans="1:17" ht="17.399999999999999" x14ac:dyDescent="0.3">
      <c r="A154" s="107" t="str">
        <f>VLOOKUP(E154,'LISTADO ATM'!$A$2:$C$898,3,0)</f>
        <v>NORTE</v>
      </c>
      <c r="B154" s="101" t="s">
        <v>2669</v>
      </c>
      <c r="C154" s="95">
        <v>44246.780798611115</v>
      </c>
      <c r="D154" s="107" t="s">
        <v>2189</v>
      </c>
      <c r="E154" s="93">
        <v>691</v>
      </c>
      <c r="F154" s="84" t="str">
        <f>VLOOKUP(E154,VIP!$A$2:$O11456,2,0)</f>
        <v>DRBR691</v>
      </c>
      <c r="G154" s="92" t="str">
        <f>VLOOKUP(E154,'LISTADO ATM'!$A$2:$B$897,2,0)</f>
        <v>ATM Eco Petroleo Manzanillo</v>
      </c>
      <c r="H154" s="92" t="str">
        <f>VLOOKUP(E154,VIP!$A$2:$O16377,7,FALSE)</f>
        <v>Si</v>
      </c>
      <c r="I154" s="92" t="str">
        <f>VLOOKUP(E154,VIP!$A$2:$O8342,8,FALSE)</f>
        <v>Si</v>
      </c>
      <c r="J154" s="92" t="str">
        <f>VLOOKUP(E154,VIP!$A$2:$O8292,8,FALSE)</f>
        <v>Si</v>
      </c>
      <c r="K154" s="92" t="str">
        <f>VLOOKUP(E154,VIP!$A$2:$O11866,6,0)</f>
        <v>NO</v>
      </c>
      <c r="L154" s="97" t="s">
        <v>2501</v>
      </c>
      <c r="M154" s="96" t="s">
        <v>2470</v>
      </c>
      <c r="N154" s="121" t="s">
        <v>2477</v>
      </c>
      <c r="O154" s="120" t="s">
        <v>2479</v>
      </c>
      <c r="P154" s="110"/>
      <c r="Q154" s="96" t="s">
        <v>2501</v>
      </c>
    </row>
    <row r="155" spans="1:17" ht="17.399999999999999" x14ac:dyDescent="0.3">
      <c r="A155" s="107" t="str">
        <f>VLOOKUP(E155,'LISTADO ATM'!$A$2:$C$898,3,0)</f>
        <v>DISTRITO NACIONAL</v>
      </c>
      <c r="B155" s="101" t="s">
        <v>2664</v>
      </c>
      <c r="C155" s="95">
        <v>44246.700046296297</v>
      </c>
      <c r="D155" s="107" t="s">
        <v>2189</v>
      </c>
      <c r="E155" s="93">
        <v>797</v>
      </c>
      <c r="F155" s="84" t="e">
        <f>VLOOKUP(E155,VIP!$A$2:$O11476,2,0)</f>
        <v>#N/A</v>
      </c>
      <c r="G155" s="92" t="str">
        <f>VLOOKUP(E155,'LISTADO ATM'!$A$2:$B$897,2,0)</f>
        <v>ATM Dirección de Pensiones y Jubilaciones</v>
      </c>
      <c r="H155" s="92" t="e">
        <f>VLOOKUP(E155,VIP!$A$2:$O16397,7,FALSE)</f>
        <v>#N/A</v>
      </c>
      <c r="I155" s="92" t="e">
        <f>VLOOKUP(E155,VIP!$A$2:$O8362,8,FALSE)</f>
        <v>#N/A</v>
      </c>
      <c r="J155" s="92" t="e">
        <f>VLOOKUP(E155,VIP!$A$2:$O8312,8,FALSE)</f>
        <v>#N/A</v>
      </c>
      <c r="K155" s="92" t="e">
        <f>VLOOKUP(E155,VIP!$A$2:$O11886,6,0)</f>
        <v>#N/A</v>
      </c>
      <c r="L155" s="97" t="s">
        <v>2501</v>
      </c>
      <c r="M155" s="96" t="s">
        <v>2470</v>
      </c>
      <c r="N155" s="121" t="s">
        <v>2477</v>
      </c>
      <c r="O155" s="120" t="s">
        <v>2479</v>
      </c>
      <c r="P155" s="110"/>
      <c r="Q155" s="96" t="s">
        <v>2501</v>
      </c>
    </row>
    <row r="156" spans="1:17" x14ac:dyDescent="0.3">
      <c r="B156" s="111"/>
    </row>
    <row r="157" spans="1:17" x14ac:dyDescent="0.3">
      <c r="B157" s="111"/>
    </row>
    <row r="158" spans="1:17" x14ac:dyDescent="0.3">
      <c r="B158" s="111"/>
    </row>
    <row r="159" spans="1:17" x14ac:dyDescent="0.3">
      <c r="B159" s="111"/>
    </row>
    <row r="160" spans="1:17" x14ac:dyDescent="0.3">
      <c r="B160" s="111"/>
    </row>
    <row r="161" spans="2:2" x14ac:dyDescent="0.3">
      <c r="B161" s="111"/>
    </row>
    <row r="162" spans="2:2" x14ac:dyDescent="0.3">
      <c r="B162" s="111"/>
    </row>
    <row r="163" spans="2:2" x14ac:dyDescent="0.3">
      <c r="B163" s="111"/>
    </row>
    <row r="164" spans="2:2" x14ac:dyDescent="0.3">
      <c r="B164" s="111"/>
    </row>
    <row r="165" spans="2:2" x14ac:dyDescent="0.3">
      <c r="B165" s="111"/>
    </row>
    <row r="166" spans="2:2" x14ac:dyDescent="0.3">
      <c r="B166" s="111"/>
    </row>
    <row r="167" spans="2:2" x14ac:dyDescent="0.3">
      <c r="B167" s="111"/>
    </row>
    <row r="168" spans="2:2" x14ac:dyDescent="0.3">
      <c r="B168" s="111"/>
    </row>
    <row r="169" spans="2:2" x14ac:dyDescent="0.3">
      <c r="B169" s="111"/>
    </row>
    <row r="170" spans="2:2" x14ac:dyDescent="0.3">
      <c r="B170" s="111"/>
    </row>
    <row r="171" spans="2:2" x14ac:dyDescent="0.3">
      <c r="B171" s="111"/>
    </row>
    <row r="172" spans="2:2" x14ac:dyDescent="0.3">
      <c r="B172" s="111"/>
    </row>
    <row r="173" spans="2:2" x14ac:dyDescent="0.3">
      <c r="B173" s="111"/>
    </row>
    <row r="174" spans="2:2" x14ac:dyDescent="0.3">
      <c r="B174" s="111"/>
    </row>
    <row r="175" spans="2:2" x14ac:dyDescent="0.3">
      <c r="B175" s="111"/>
    </row>
    <row r="176" spans="2:2" x14ac:dyDescent="0.3">
      <c r="B176" s="111"/>
    </row>
    <row r="177" spans="2:2" x14ac:dyDescent="0.3">
      <c r="B177" s="111"/>
    </row>
    <row r="178" spans="2:2" x14ac:dyDescent="0.3">
      <c r="B178" s="111"/>
    </row>
    <row r="179" spans="2:2" x14ac:dyDescent="0.3">
      <c r="B179" s="111"/>
    </row>
    <row r="180" spans="2:2" x14ac:dyDescent="0.3">
      <c r="B180" s="111"/>
    </row>
    <row r="181" spans="2:2" x14ac:dyDescent="0.3">
      <c r="B181" s="111"/>
    </row>
    <row r="182" spans="2:2" x14ac:dyDescent="0.3">
      <c r="B182" s="111"/>
    </row>
    <row r="183" spans="2:2" x14ac:dyDescent="0.3">
      <c r="B183" s="111"/>
    </row>
    <row r="184" spans="2:2" x14ac:dyDescent="0.3">
      <c r="B184" s="111"/>
    </row>
    <row r="185" spans="2:2" x14ac:dyDescent="0.3">
      <c r="B185" s="111"/>
    </row>
    <row r="186" spans="2:2" x14ac:dyDescent="0.3">
      <c r="B186" s="111"/>
    </row>
    <row r="187" spans="2:2" x14ac:dyDescent="0.3">
      <c r="B187" s="111"/>
    </row>
    <row r="188" spans="2:2" x14ac:dyDescent="0.3">
      <c r="B188" s="111"/>
    </row>
    <row r="189" spans="2:2" x14ac:dyDescent="0.3">
      <c r="B189" s="111"/>
    </row>
    <row r="190" spans="2:2" x14ac:dyDescent="0.3">
      <c r="B190" s="111"/>
    </row>
    <row r="191" spans="2:2" x14ac:dyDescent="0.3">
      <c r="B191" s="111"/>
    </row>
    <row r="192" spans="2:2" x14ac:dyDescent="0.3">
      <c r="B192" s="111"/>
    </row>
    <row r="193" spans="2:2" x14ac:dyDescent="0.3">
      <c r="B193" s="111"/>
    </row>
    <row r="194" spans="2:2" x14ac:dyDescent="0.3">
      <c r="B194" s="111"/>
    </row>
    <row r="195" spans="2:2" x14ac:dyDescent="0.3">
      <c r="B195" s="111"/>
    </row>
    <row r="196" spans="2:2" x14ac:dyDescent="0.3">
      <c r="B196" s="111"/>
    </row>
    <row r="197" spans="2:2" x14ac:dyDescent="0.3">
      <c r="B197" s="111"/>
    </row>
    <row r="198" spans="2:2" x14ac:dyDescent="0.3">
      <c r="B198" s="111"/>
    </row>
    <row r="199" spans="2:2" x14ac:dyDescent="0.3">
      <c r="B199" s="111"/>
    </row>
    <row r="200" spans="2:2" x14ac:dyDescent="0.3">
      <c r="B200" s="111"/>
    </row>
    <row r="201" spans="2:2" x14ac:dyDescent="0.3">
      <c r="B201" s="111"/>
    </row>
    <row r="202" spans="2:2" x14ac:dyDescent="0.3">
      <c r="B202" s="111"/>
    </row>
    <row r="203" spans="2:2" x14ac:dyDescent="0.3">
      <c r="B203" s="111"/>
    </row>
    <row r="204" spans="2:2" x14ac:dyDescent="0.3">
      <c r="B204" s="111"/>
    </row>
    <row r="205" spans="2:2" x14ac:dyDescent="0.3">
      <c r="B205" s="111"/>
    </row>
    <row r="206" spans="2:2" x14ac:dyDescent="0.3">
      <c r="B206" s="111"/>
    </row>
    <row r="207" spans="2:2" x14ac:dyDescent="0.3">
      <c r="B207" s="111"/>
    </row>
    <row r="208" spans="2:2" x14ac:dyDescent="0.3">
      <c r="B208" s="111"/>
    </row>
    <row r="209" spans="2:2" x14ac:dyDescent="0.3">
      <c r="B209" s="111"/>
    </row>
    <row r="210" spans="2:2" x14ac:dyDescent="0.3">
      <c r="B210" s="111"/>
    </row>
    <row r="211" spans="2:2" x14ac:dyDescent="0.3">
      <c r="B211" s="111"/>
    </row>
    <row r="212" spans="2:2" x14ac:dyDescent="0.3">
      <c r="B212" s="111"/>
    </row>
    <row r="213" spans="2:2" x14ac:dyDescent="0.3">
      <c r="B213" s="111"/>
    </row>
    <row r="214" spans="2:2" x14ac:dyDescent="0.3">
      <c r="B214" s="111"/>
    </row>
    <row r="215" spans="2:2" x14ac:dyDescent="0.3">
      <c r="B215" s="111"/>
    </row>
    <row r="216" spans="2:2" x14ac:dyDescent="0.3">
      <c r="B216" s="111"/>
    </row>
    <row r="217" spans="2:2" x14ac:dyDescent="0.3">
      <c r="B217" s="111"/>
    </row>
    <row r="218" spans="2:2" x14ac:dyDescent="0.3">
      <c r="B218" s="111"/>
    </row>
    <row r="219" spans="2:2" x14ac:dyDescent="0.3">
      <c r="B219" s="111"/>
    </row>
    <row r="220" spans="2:2" x14ac:dyDescent="0.3">
      <c r="B220" s="111"/>
    </row>
    <row r="221" spans="2:2" x14ac:dyDescent="0.3">
      <c r="B221" s="111"/>
    </row>
    <row r="222" spans="2:2" x14ac:dyDescent="0.3">
      <c r="B222" s="111"/>
    </row>
    <row r="223" spans="2:2" x14ac:dyDescent="0.3">
      <c r="B223" s="111"/>
    </row>
    <row r="224" spans="2:2" x14ac:dyDescent="0.3">
      <c r="B224" s="111"/>
    </row>
    <row r="225" spans="2:2" x14ac:dyDescent="0.3">
      <c r="B225" s="111"/>
    </row>
    <row r="226" spans="2:2" x14ac:dyDescent="0.3">
      <c r="B226" s="111"/>
    </row>
    <row r="227" spans="2:2" x14ac:dyDescent="0.3">
      <c r="B227" s="111"/>
    </row>
    <row r="228" spans="2:2" x14ac:dyDescent="0.3">
      <c r="B228" s="111"/>
    </row>
    <row r="229" spans="2:2" x14ac:dyDescent="0.3">
      <c r="B229" s="111"/>
    </row>
    <row r="230" spans="2:2" x14ac:dyDescent="0.3">
      <c r="B230" s="111"/>
    </row>
    <row r="231" spans="2:2" x14ac:dyDescent="0.3">
      <c r="B231" s="111"/>
    </row>
    <row r="232" spans="2:2" x14ac:dyDescent="0.3">
      <c r="B232" s="111"/>
    </row>
    <row r="233" spans="2:2" x14ac:dyDescent="0.3">
      <c r="B233" s="111"/>
    </row>
    <row r="234" spans="2:2" x14ac:dyDescent="0.3">
      <c r="B234" s="111"/>
    </row>
    <row r="235" spans="2:2" x14ac:dyDescent="0.3">
      <c r="B235" s="111"/>
    </row>
    <row r="236" spans="2:2" x14ac:dyDescent="0.3">
      <c r="B236" s="111"/>
    </row>
    <row r="237" spans="2:2" x14ac:dyDescent="0.3">
      <c r="B237" s="111"/>
    </row>
    <row r="238" spans="2:2" x14ac:dyDescent="0.3">
      <c r="B238" s="111"/>
    </row>
    <row r="239" spans="2:2" x14ac:dyDescent="0.3">
      <c r="B239" s="111"/>
    </row>
    <row r="240" spans="2:2" x14ac:dyDescent="0.3">
      <c r="B240" s="111"/>
    </row>
    <row r="241" spans="2:2" x14ac:dyDescent="0.3">
      <c r="B241" s="111"/>
    </row>
    <row r="242" spans="2:2" x14ac:dyDescent="0.3">
      <c r="B242" s="111"/>
    </row>
    <row r="243" spans="2:2" x14ac:dyDescent="0.3">
      <c r="B243" s="111"/>
    </row>
    <row r="244" spans="2:2" x14ac:dyDescent="0.3">
      <c r="B244" s="111"/>
    </row>
    <row r="245" spans="2:2" x14ac:dyDescent="0.3">
      <c r="B245" s="111"/>
    </row>
    <row r="246" spans="2:2" x14ac:dyDescent="0.3">
      <c r="B246" s="111"/>
    </row>
    <row r="247" spans="2:2" x14ac:dyDescent="0.3">
      <c r="B247" s="111"/>
    </row>
    <row r="248" spans="2:2" x14ac:dyDescent="0.3">
      <c r="B248" s="111"/>
    </row>
    <row r="249" spans="2:2" x14ac:dyDescent="0.3">
      <c r="B249" s="111"/>
    </row>
    <row r="250" spans="2:2" x14ac:dyDescent="0.3">
      <c r="B250" s="111"/>
    </row>
    <row r="251" spans="2:2" x14ac:dyDescent="0.3">
      <c r="B251" s="111"/>
    </row>
    <row r="252" spans="2:2" x14ac:dyDescent="0.3">
      <c r="B252" s="111"/>
    </row>
    <row r="253" spans="2:2" x14ac:dyDescent="0.3">
      <c r="B253" s="111"/>
    </row>
    <row r="254" spans="2:2" x14ac:dyDescent="0.3">
      <c r="B254" s="111"/>
    </row>
    <row r="255" spans="2:2" x14ac:dyDescent="0.3">
      <c r="B255" s="111"/>
    </row>
    <row r="256" spans="2:2" x14ac:dyDescent="0.3">
      <c r="B256" s="111"/>
    </row>
    <row r="257" spans="2:2" x14ac:dyDescent="0.3">
      <c r="B257" s="111"/>
    </row>
    <row r="258" spans="2:2" x14ac:dyDescent="0.3">
      <c r="B258" s="111"/>
    </row>
    <row r="259" spans="2:2" x14ac:dyDescent="0.3">
      <c r="B259" s="111"/>
    </row>
    <row r="260" spans="2:2" x14ac:dyDescent="0.3">
      <c r="B260" s="111"/>
    </row>
    <row r="261" spans="2:2" x14ac:dyDescent="0.3">
      <c r="B261" s="111"/>
    </row>
    <row r="262" spans="2:2" x14ac:dyDescent="0.3">
      <c r="B262" s="111"/>
    </row>
    <row r="263" spans="2:2" x14ac:dyDescent="0.3">
      <c r="B263" s="111"/>
    </row>
    <row r="264" spans="2:2" x14ac:dyDescent="0.3">
      <c r="B264" s="111"/>
    </row>
    <row r="265" spans="2:2" x14ac:dyDescent="0.3">
      <c r="B265" s="111"/>
    </row>
    <row r="266" spans="2:2" x14ac:dyDescent="0.3">
      <c r="B266" s="111"/>
    </row>
    <row r="267" spans="2:2" x14ac:dyDescent="0.3">
      <c r="B267" s="111"/>
    </row>
    <row r="268" spans="2:2" x14ac:dyDescent="0.3">
      <c r="B268" s="111"/>
    </row>
    <row r="269" spans="2:2" x14ac:dyDescent="0.3">
      <c r="B269" s="111"/>
    </row>
    <row r="270" spans="2:2" x14ac:dyDescent="0.3">
      <c r="B270" s="111"/>
    </row>
    <row r="271" spans="2:2" x14ac:dyDescent="0.3">
      <c r="B271" s="111"/>
    </row>
    <row r="272" spans="2:2" x14ac:dyDescent="0.3">
      <c r="B272" s="111"/>
    </row>
    <row r="273" spans="2:2" x14ac:dyDescent="0.3">
      <c r="B273" s="111"/>
    </row>
    <row r="274" spans="2:2" x14ac:dyDescent="0.3">
      <c r="B274" s="111"/>
    </row>
    <row r="275" spans="2:2" x14ac:dyDescent="0.3">
      <c r="B275" s="111"/>
    </row>
    <row r="276" spans="2:2" x14ac:dyDescent="0.3">
      <c r="B276" s="111"/>
    </row>
    <row r="277" spans="2:2" x14ac:dyDescent="0.3">
      <c r="B277" s="111"/>
    </row>
    <row r="278" spans="2:2" x14ac:dyDescent="0.3">
      <c r="B278" s="111"/>
    </row>
    <row r="279" spans="2:2" x14ac:dyDescent="0.3">
      <c r="B279" s="111"/>
    </row>
    <row r="280" spans="2:2" x14ac:dyDescent="0.3">
      <c r="B280" s="111"/>
    </row>
    <row r="281" spans="2:2" x14ac:dyDescent="0.3">
      <c r="B281" s="111"/>
    </row>
    <row r="282" spans="2:2" x14ac:dyDescent="0.3">
      <c r="B282" s="111"/>
    </row>
    <row r="283" spans="2:2" x14ac:dyDescent="0.3">
      <c r="B283" s="111"/>
    </row>
    <row r="284" spans="2:2" x14ac:dyDescent="0.3">
      <c r="B284" s="111"/>
    </row>
    <row r="285" spans="2:2" x14ac:dyDescent="0.3">
      <c r="B285" s="111"/>
    </row>
    <row r="286" spans="2:2" x14ac:dyDescent="0.3">
      <c r="B286" s="111"/>
    </row>
    <row r="287" spans="2:2" x14ac:dyDescent="0.3">
      <c r="B287" s="111"/>
    </row>
    <row r="288" spans="2:2" x14ac:dyDescent="0.3">
      <c r="B288" s="111"/>
    </row>
    <row r="289" spans="2:2" x14ac:dyDescent="0.3">
      <c r="B289" s="111"/>
    </row>
    <row r="290" spans="2:2" x14ac:dyDescent="0.3">
      <c r="B290" s="111"/>
    </row>
    <row r="291" spans="2:2" x14ac:dyDescent="0.3">
      <c r="B291" s="111"/>
    </row>
    <row r="292" spans="2:2" x14ac:dyDescent="0.3">
      <c r="B292" s="111"/>
    </row>
    <row r="293" spans="2:2" x14ac:dyDescent="0.3">
      <c r="B293" s="111"/>
    </row>
    <row r="294" spans="2:2" x14ac:dyDescent="0.3">
      <c r="B294" s="111"/>
    </row>
    <row r="295" spans="2:2" x14ac:dyDescent="0.3">
      <c r="B295" s="111"/>
    </row>
    <row r="296" spans="2:2" x14ac:dyDescent="0.3">
      <c r="B296" s="111"/>
    </row>
    <row r="297" spans="2:2" x14ac:dyDescent="0.3">
      <c r="B297" s="111"/>
    </row>
    <row r="298" spans="2:2" x14ac:dyDescent="0.3">
      <c r="B298" s="111"/>
    </row>
    <row r="299" spans="2:2" x14ac:dyDescent="0.3">
      <c r="B299" s="111"/>
    </row>
    <row r="300" spans="2:2" x14ac:dyDescent="0.3">
      <c r="B300" s="111"/>
    </row>
    <row r="301" spans="2:2" x14ac:dyDescent="0.3">
      <c r="B301" s="111"/>
    </row>
    <row r="302" spans="2:2" x14ac:dyDescent="0.3">
      <c r="B302" s="111"/>
    </row>
    <row r="303" spans="2:2" x14ac:dyDescent="0.3">
      <c r="B303" s="111"/>
    </row>
    <row r="304" spans="2:2" x14ac:dyDescent="0.3">
      <c r="B304" s="111"/>
    </row>
    <row r="305" spans="2:2" x14ac:dyDescent="0.3">
      <c r="B305" s="111"/>
    </row>
    <row r="306" spans="2:2" x14ac:dyDescent="0.3">
      <c r="B306" s="111"/>
    </row>
    <row r="307" spans="2:2" x14ac:dyDescent="0.3">
      <c r="B307" s="111"/>
    </row>
    <row r="308" spans="2:2" x14ac:dyDescent="0.3">
      <c r="B308" s="111"/>
    </row>
    <row r="309" spans="2:2" x14ac:dyDescent="0.3">
      <c r="B309" s="111"/>
    </row>
    <row r="310" spans="2:2" x14ac:dyDescent="0.3">
      <c r="B310" s="111"/>
    </row>
    <row r="311" spans="2:2" x14ac:dyDescent="0.3">
      <c r="B311" s="111"/>
    </row>
    <row r="312" spans="2:2" x14ac:dyDescent="0.3">
      <c r="B312" s="111"/>
    </row>
    <row r="313" spans="2:2" x14ac:dyDescent="0.3">
      <c r="B313" s="111"/>
    </row>
    <row r="314" spans="2:2" x14ac:dyDescent="0.3">
      <c r="B314" s="111"/>
    </row>
    <row r="315" spans="2:2" x14ac:dyDescent="0.3">
      <c r="B315" s="111"/>
    </row>
    <row r="316" spans="2:2" x14ac:dyDescent="0.3">
      <c r="B316" s="111"/>
    </row>
    <row r="317" spans="2:2" x14ac:dyDescent="0.3">
      <c r="B317" s="111"/>
    </row>
    <row r="318" spans="2:2" x14ac:dyDescent="0.3">
      <c r="B318" s="111"/>
    </row>
    <row r="319" spans="2:2" x14ac:dyDescent="0.3">
      <c r="B319" s="111"/>
    </row>
    <row r="320" spans="2:2" x14ac:dyDescent="0.3">
      <c r="B320" s="111"/>
    </row>
    <row r="321" spans="2:2" x14ac:dyDescent="0.3">
      <c r="B321" s="111"/>
    </row>
    <row r="322" spans="2:2" x14ac:dyDescent="0.3">
      <c r="B322" s="111"/>
    </row>
    <row r="323" spans="2:2" x14ac:dyDescent="0.3">
      <c r="B323" s="111"/>
    </row>
    <row r="324" spans="2:2" x14ac:dyDescent="0.3">
      <c r="B324" s="111"/>
    </row>
    <row r="325" spans="2:2" x14ac:dyDescent="0.3">
      <c r="B325" s="111"/>
    </row>
    <row r="326" spans="2:2" x14ac:dyDescent="0.3">
      <c r="B326" s="111"/>
    </row>
    <row r="327" spans="2:2" x14ac:dyDescent="0.3">
      <c r="B327" s="111"/>
    </row>
    <row r="328" spans="2:2" x14ac:dyDescent="0.3">
      <c r="B328" s="111"/>
    </row>
    <row r="329" spans="2:2" x14ac:dyDescent="0.3">
      <c r="B329" s="111"/>
    </row>
    <row r="330" spans="2:2" x14ac:dyDescent="0.3">
      <c r="B330" s="111"/>
    </row>
    <row r="331" spans="2:2" x14ac:dyDescent="0.3">
      <c r="B331" s="111"/>
    </row>
    <row r="332" spans="2:2" x14ac:dyDescent="0.3">
      <c r="B332" s="111"/>
    </row>
    <row r="333" spans="2:2" x14ac:dyDescent="0.3">
      <c r="B333" s="111"/>
    </row>
    <row r="334" spans="2:2" x14ac:dyDescent="0.3">
      <c r="B334" s="111"/>
    </row>
    <row r="335" spans="2:2" x14ac:dyDescent="0.3">
      <c r="B335" s="111"/>
    </row>
    <row r="336" spans="2:2" x14ac:dyDescent="0.3">
      <c r="B336" s="111"/>
    </row>
    <row r="337" spans="2:2" x14ac:dyDescent="0.3">
      <c r="B337" s="111"/>
    </row>
    <row r="338" spans="2:2" x14ac:dyDescent="0.3">
      <c r="B338" s="111"/>
    </row>
    <row r="339" spans="2:2" x14ac:dyDescent="0.3">
      <c r="B339" s="111"/>
    </row>
    <row r="340" spans="2:2" x14ac:dyDescent="0.3">
      <c r="B340" s="111"/>
    </row>
    <row r="341" spans="2:2" x14ac:dyDescent="0.3">
      <c r="B341" s="111"/>
    </row>
    <row r="342" spans="2:2" x14ac:dyDescent="0.3">
      <c r="B342" s="111"/>
    </row>
    <row r="343" spans="2:2" x14ac:dyDescent="0.3">
      <c r="B343" s="111"/>
    </row>
    <row r="344" spans="2:2" x14ac:dyDescent="0.3">
      <c r="B344" s="111"/>
    </row>
    <row r="345" spans="2:2" x14ac:dyDescent="0.3">
      <c r="B345" s="111"/>
    </row>
    <row r="346" spans="2:2" x14ac:dyDescent="0.3">
      <c r="B346" s="111"/>
    </row>
    <row r="347" spans="2:2" x14ac:dyDescent="0.3">
      <c r="B347" s="111"/>
    </row>
    <row r="348" spans="2:2" x14ac:dyDescent="0.3">
      <c r="B348" s="111"/>
    </row>
    <row r="349" spans="2:2" x14ac:dyDescent="0.3">
      <c r="B349" s="111"/>
    </row>
    <row r="350" spans="2:2" x14ac:dyDescent="0.3">
      <c r="B350" s="111"/>
    </row>
    <row r="351" spans="2:2" x14ac:dyDescent="0.3">
      <c r="B351" s="111"/>
    </row>
    <row r="352" spans="2:2" x14ac:dyDescent="0.3">
      <c r="B352" s="111"/>
    </row>
    <row r="353" spans="2:2" x14ac:dyDescent="0.3">
      <c r="B353" s="111"/>
    </row>
    <row r="354" spans="2:2" x14ac:dyDescent="0.3">
      <c r="B354" s="111"/>
    </row>
    <row r="355" spans="2:2" x14ac:dyDescent="0.3">
      <c r="B355" s="111"/>
    </row>
    <row r="356" spans="2:2" x14ac:dyDescent="0.3">
      <c r="B356" s="111"/>
    </row>
    <row r="357" spans="2:2" x14ac:dyDescent="0.3">
      <c r="B357" s="111"/>
    </row>
    <row r="358" spans="2:2" x14ac:dyDescent="0.3">
      <c r="B358" s="111"/>
    </row>
    <row r="359" spans="2:2" x14ac:dyDescent="0.3">
      <c r="B359" s="111"/>
    </row>
    <row r="360" spans="2:2" x14ac:dyDescent="0.3">
      <c r="B360" s="111"/>
    </row>
    <row r="361" spans="2:2" x14ac:dyDescent="0.3">
      <c r="B361" s="111"/>
    </row>
    <row r="362" spans="2:2" x14ac:dyDescent="0.3">
      <c r="B362" s="111"/>
    </row>
    <row r="363" spans="2:2" x14ac:dyDescent="0.3">
      <c r="B363" s="111"/>
    </row>
    <row r="364" spans="2:2" x14ac:dyDescent="0.3">
      <c r="B364" s="111"/>
    </row>
    <row r="365" spans="2:2" x14ac:dyDescent="0.3">
      <c r="B365" s="111"/>
    </row>
    <row r="366" spans="2:2" x14ac:dyDescent="0.3">
      <c r="B366" s="111"/>
    </row>
    <row r="367" spans="2:2" x14ac:dyDescent="0.3">
      <c r="B367" s="111"/>
    </row>
    <row r="368" spans="2:2" x14ac:dyDescent="0.3">
      <c r="B368" s="111"/>
    </row>
    <row r="369" spans="2:2" x14ac:dyDescent="0.3">
      <c r="B369" s="111"/>
    </row>
    <row r="370" spans="2:2" x14ac:dyDescent="0.3">
      <c r="B370" s="111"/>
    </row>
    <row r="371" spans="2:2" x14ac:dyDescent="0.3">
      <c r="B371" s="111"/>
    </row>
    <row r="372" spans="2:2" x14ac:dyDescent="0.3">
      <c r="B372" s="111"/>
    </row>
    <row r="373" spans="2:2" x14ac:dyDescent="0.3">
      <c r="B373" s="111"/>
    </row>
    <row r="374" spans="2:2" x14ac:dyDescent="0.3">
      <c r="B374" s="111"/>
    </row>
    <row r="375" spans="2:2" x14ac:dyDescent="0.3">
      <c r="B375" s="111"/>
    </row>
    <row r="376" spans="2:2" x14ac:dyDescent="0.3">
      <c r="B376" s="111"/>
    </row>
    <row r="377" spans="2:2" x14ac:dyDescent="0.3">
      <c r="B377" s="111"/>
    </row>
    <row r="378" spans="2:2" x14ac:dyDescent="0.3">
      <c r="B378" s="111"/>
    </row>
    <row r="379" spans="2:2" x14ac:dyDescent="0.3">
      <c r="B379" s="111"/>
    </row>
    <row r="380" spans="2:2" x14ac:dyDescent="0.3">
      <c r="B380" s="111"/>
    </row>
    <row r="381" spans="2:2" x14ac:dyDescent="0.3">
      <c r="B381" s="111"/>
    </row>
    <row r="382" spans="2:2" x14ac:dyDescent="0.3">
      <c r="B382" s="111"/>
    </row>
    <row r="383" spans="2:2" x14ac:dyDescent="0.3">
      <c r="B383" s="111"/>
    </row>
    <row r="384" spans="2:2" x14ac:dyDescent="0.3">
      <c r="B384" s="111"/>
    </row>
    <row r="385" spans="2:2" x14ac:dyDescent="0.3">
      <c r="B385" s="111"/>
    </row>
    <row r="386" spans="2:2" x14ac:dyDescent="0.3">
      <c r="B386" s="111"/>
    </row>
    <row r="387" spans="2:2" x14ac:dyDescent="0.3">
      <c r="B387" s="111"/>
    </row>
    <row r="388" spans="2:2" x14ac:dyDescent="0.3">
      <c r="B388" s="111"/>
    </row>
    <row r="389" spans="2:2" x14ac:dyDescent="0.3">
      <c r="B389" s="111"/>
    </row>
    <row r="390" spans="2:2" x14ac:dyDescent="0.3">
      <c r="B390" s="111"/>
    </row>
    <row r="391" spans="2:2" x14ac:dyDescent="0.3">
      <c r="B391" s="111"/>
    </row>
    <row r="392" spans="2:2" x14ac:dyDescent="0.3">
      <c r="B392" s="111"/>
    </row>
    <row r="393" spans="2:2" x14ac:dyDescent="0.3">
      <c r="B393" s="111"/>
    </row>
    <row r="394" spans="2:2" x14ac:dyDescent="0.3">
      <c r="B394" s="111"/>
    </row>
    <row r="395" spans="2:2" x14ac:dyDescent="0.3">
      <c r="B395" s="111"/>
    </row>
    <row r="396" spans="2:2" x14ac:dyDescent="0.3">
      <c r="B396" s="111"/>
    </row>
    <row r="397" spans="2:2" x14ac:dyDescent="0.3">
      <c r="B397" s="111"/>
    </row>
    <row r="398" spans="2:2" x14ac:dyDescent="0.3">
      <c r="B398" s="111"/>
    </row>
    <row r="399" spans="2:2" x14ac:dyDescent="0.3">
      <c r="B399" s="111"/>
    </row>
    <row r="400" spans="2:2" x14ac:dyDescent="0.3">
      <c r="B400" s="111"/>
    </row>
    <row r="401" spans="2:2" x14ac:dyDescent="0.3">
      <c r="B401" s="111"/>
    </row>
    <row r="402" spans="2:2" x14ac:dyDescent="0.3">
      <c r="B402" s="111"/>
    </row>
    <row r="403" spans="2:2" x14ac:dyDescent="0.3">
      <c r="B403" s="111"/>
    </row>
    <row r="404" spans="2:2" x14ac:dyDescent="0.3">
      <c r="B404" s="111"/>
    </row>
    <row r="405" spans="2:2" x14ac:dyDescent="0.3">
      <c r="B405" s="111"/>
    </row>
    <row r="406" spans="2:2" x14ac:dyDescent="0.3">
      <c r="B406" s="111"/>
    </row>
    <row r="407" spans="2:2" x14ac:dyDescent="0.3">
      <c r="B407" s="111"/>
    </row>
    <row r="408" spans="2:2" x14ac:dyDescent="0.3">
      <c r="B408" s="111"/>
    </row>
    <row r="409" spans="2:2" x14ac:dyDescent="0.3">
      <c r="B409" s="111"/>
    </row>
    <row r="410" spans="2:2" x14ac:dyDescent="0.3">
      <c r="B410" s="111"/>
    </row>
    <row r="411" spans="2:2" x14ac:dyDescent="0.3">
      <c r="B411" s="111"/>
    </row>
    <row r="412" spans="2:2" x14ac:dyDescent="0.3">
      <c r="B412" s="111"/>
    </row>
    <row r="413" spans="2:2" x14ac:dyDescent="0.3">
      <c r="B413" s="111"/>
    </row>
    <row r="414" spans="2:2" x14ac:dyDescent="0.3">
      <c r="B414" s="111"/>
    </row>
    <row r="415" spans="2:2" x14ac:dyDescent="0.3">
      <c r="B415" s="111"/>
    </row>
    <row r="416" spans="2:2" x14ac:dyDescent="0.3">
      <c r="B416" s="111"/>
    </row>
    <row r="417" spans="2:2" x14ac:dyDescent="0.3">
      <c r="B417" s="111"/>
    </row>
    <row r="418" spans="2:2" x14ac:dyDescent="0.3">
      <c r="B418" s="111"/>
    </row>
    <row r="419" spans="2:2" x14ac:dyDescent="0.3">
      <c r="B419" s="111"/>
    </row>
    <row r="420" spans="2:2" x14ac:dyDescent="0.3">
      <c r="B420" s="111"/>
    </row>
    <row r="421" spans="2:2" x14ac:dyDescent="0.3">
      <c r="B421" s="111"/>
    </row>
    <row r="422" spans="2:2" x14ac:dyDescent="0.3">
      <c r="B422" s="111"/>
    </row>
    <row r="423" spans="2:2" x14ac:dyDescent="0.3">
      <c r="B423" s="111"/>
    </row>
    <row r="424" spans="2:2" x14ac:dyDescent="0.3">
      <c r="B424" s="111"/>
    </row>
    <row r="425" spans="2:2" x14ac:dyDescent="0.3">
      <c r="B425" s="111"/>
    </row>
    <row r="426" spans="2:2" x14ac:dyDescent="0.3">
      <c r="B426" s="111"/>
    </row>
    <row r="427" spans="2:2" x14ac:dyDescent="0.3">
      <c r="B427" s="111"/>
    </row>
    <row r="428" spans="2:2" x14ac:dyDescent="0.3">
      <c r="B428" s="111"/>
    </row>
    <row r="429" spans="2:2" x14ac:dyDescent="0.3">
      <c r="B429" s="111"/>
    </row>
    <row r="430" spans="2:2" x14ac:dyDescent="0.3">
      <c r="B430" s="111"/>
    </row>
    <row r="431" spans="2:2" x14ac:dyDescent="0.3">
      <c r="B431" s="111"/>
    </row>
    <row r="432" spans="2:2" x14ac:dyDescent="0.3">
      <c r="B432" s="111"/>
    </row>
    <row r="433" spans="2:2" x14ac:dyDescent="0.3">
      <c r="B433" s="111"/>
    </row>
    <row r="434" spans="2:2" x14ac:dyDescent="0.3">
      <c r="B434" s="111"/>
    </row>
    <row r="435" spans="2:2" x14ac:dyDescent="0.3">
      <c r="B435" s="111"/>
    </row>
    <row r="436" spans="2:2" x14ac:dyDescent="0.3">
      <c r="B436" s="111"/>
    </row>
    <row r="437" spans="2:2" x14ac:dyDescent="0.3">
      <c r="B437" s="111"/>
    </row>
    <row r="438" spans="2:2" x14ac:dyDescent="0.3">
      <c r="B438" s="111"/>
    </row>
    <row r="439" spans="2:2" x14ac:dyDescent="0.3">
      <c r="B439" s="111"/>
    </row>
    <row r="440" spans="2:2" x14ac:dyDescent="0.3">
      <c r="B440" s="111"/>
    </row>
    <row r="441" spans="2:2" x14ac:dyDescent="0.3">
      <c r="B441" s="111"/>
    </row>
    <row r="442" spans="2:2" x14ac:dyDescent="0.3">
      <c r="B442" s="111"/>
    </row>
    <row r="443" spans="2:2" x14ac:dyDescent="0.3">
      <c r="B443" s="111"/>
    </row>
    <row r="444" spans="2:2" x14ac:dyDescent="0.3">
      <c r="B444" s="111"/>
    </row>
    <row r="445" spans="2:2" x14ac:dyDescent="0.3">
      <c r="B445" s="111"/>
    </row>
    <row r="446" spans="2:2" x14ac:dyDescent="0.3">
      <c r="B446" s="111"/>
    </row>
    <row r="447" spans="2:2" x14ac:dyDescent="0.3">
      <c r="B447" s="111"/>
    </row>
    <row r="448" spans="2:2" x14ac:dyDescent="0.3">
      <c r="B448" s="111"/>
    </row>
    <row r="449" spans="2:2" x14ac:dyDescent="0.3">
      <c r="B449" s="111"/>
    </row>
    <row r="450" spans="2:2" x14ac:dyDescent="0.3">
      <c r="B450" s="111"/>
    </row>
    <row r="451" spans="2:2" x14ac:dyDescent="0.3">
      <c r="B451" s="111"/>
    </row>
    <row r="452" spans="2:2" x14ac:dyDescent="0.3">
      <c r="B452" s="111"/>
    </row>
    <row r="453" spans="2:2" x14ac:dyDescent="0.3">
      <c r="B453" s="111"/>
    </row>
    <row r="454" spans="2:2" x14ac:dyDescent="0.3">
      <c r="B454" s="111"/>
    </row>
    <row r="455" spans="2:2" x14ac:dyDescent="0.3">
      <c r="B455" s="111"/>
    </row>
    <row r="456" spans="2:2" x14ac:dyDescent="0.3">
      <c r="B456" s="111"/>
    </row>
    <row r="457" spans="2:2" x14ac:dyDescent="0.3">
      <c r="B457" s="111"/>
    </row>
    <row r="458" spans="2:2" x14ac:dyDescent="0.3">
      <c r="B458" s="111"/>
    </row>
    <row r="459" spans="2:2" x14ac:dyDescent="0.3">
      <c r="B459" s="111"/>
    </row>
    <row r="460" spans="2:2" x14ac:dyDescent="0.3">
      <c r="B460" s="111"/>
    </row>
    <row r="461" spans="2:2" x14ac:dyDescent="0.3">
      <c r="B461" s="111"/>
    </row>
    <row r="462" spans="2:2" x14ac:dyDescent="0.3">
      <c r="B462" s="111"/>
    </row>
    <row r="463" spans="2:2" x14ac:dyDescent="0.3">
      <c r="B463" s="111"/>
    </row>
    <row r="464" spans="2:2" x14ac:dyDescent="0.3">
      <c r="B464" s="111"/>
    </row>
    <row r="465" spans="2:2" x14ac:dyDescent="0.3">
      <c r="B465" s="111"/>
    </row>
    <row r="466" spans="2:2" x14ac:dyDescent="0.3">
      <c r="B466" s="111"/>
    </row>
    <row r="467" spans="2:2" x14ac:dyDescent="0.3">
      <c r="B467" s="111"/>
    </row>
    <row r="468" spans="2:2" x14ac:dyDescent="0.3">
      <c r="B468" s="111"/>
    </row>
    <row r="469" spans="2:2" x14ac:dyDescent="0.3">
      <c r="B469" s="111"/>
    </row>
    <row r="470" spans="2:2" x14ac:dyDescent="0.3">
      <c r="B470" s="111"/>
    </row>
    <row r="471" spans="2:2" x14ac:dyDescent="0.3">
      <c r="B471" s="111"/>
    </row>
    <row r="472" spans="2:2" x14ac:dyDescent="0.3">
      <c r="B472" s="111"/>
    </row>
    <row r="473" spans="2:2" x14ac:dyDescent="0.3">
      <c r="B473" s="111"/>
    </row>
    <row r="474" spans="2:2" x14ac:dyDescent="0.3">
      <c r="B474" s="111"/>
    </row>
    <row r="475" spans="2:2" x14ac:dyDescent="0.3">
      <c r="B475" s="111"/>
    </row>
    <row r="476" spans="2:2" x14ac:dyDescent="0.3">
      <c r="B476" s="111"/>
    </row>
    <row r="477" spans="2:2" x14ac:dyDescent="0.3">
      <c r="B477" s="111"/>
    </row>
    <row r="478" spans="2:2" x14ac:dyDescent="0.3">
      <c r="B478" s="111"/>
    </row>
    <row r="479" spans="2:2" x14ac:dyDescent="0.3">
      <c r="B479" s="111"/>
    </row>
    <row r="480" spans="2:2" x14ac:dyDescent="0.3">
      <c r="B480" s="111"/>
    </row>
    <row r="481" spans="2:2" x14ac:dyDescent="0.3">
      <c r="B481" s="111"/>
    </row>
    <row r="482" spans="2:2" x14ac:dyDescent="0.3">
      <c r="B482" s="111"/>
    </row>
    <row r="483" spans="2:2" x14ac:dyDescent="0.3">
      <c r="B483" s="111"/>
    </row>
    <row r="484" spans="2:2" x14ac:dyDescent="0.3">
      <c r="B484" s="111"/>
    </row>
    <row r="485" spans="2:2" x14ac:dyDescent="0.3">
      <c r="B485" s="111"/>
    </row>
    <row r="486" spans="2:2" x14ac:dyDescent="0.3">
      <c r="B486" s="111"/>
    </row>
    <row r="487" spans="2:2" x14ac:dyDescent="0.3">
      <c r="B487" s="111"/>
    </row>
    <row r="488" spans="2:2" x14ac:dyDescent="0.3">
      <c r="B488" s="111"/>
    </row>
    <row r="489" spans="2:2" x14ac:dyDescent="0.3">
      <c r="B489" s="111"/>
    </row>
    <row r="490" spans="2:2" x14ac:dyDescent="0.3">
      <c r="B490" s="111"/>
    </row>
    <row r="491" spans="2:2" x14ac:dyDescent="0.3">
      <c r="B491" s="111"/>
    </row>
    <row r="492" spans="2:2" x14ac:dyDescent="0.3">
      <c r="B492" s="111"/>
    </row>
    <row r="493" spans="2:2" x14ac:dyDescent="0.3">
      <c r="B493" s="111"/>
    </row>
    <row r="494" spans="2:2" x14ac:dyDescent="0.3">
      <c r="B494" s="111"/>
    </row>
    <row r="495" spans="2:2" x14ac:dyDescent="0.3">
      <c r="B495" s="111"/>
    </row>
    <row r="496" spans="2:2" x14ac:dyDescent="0.3">
      <c r="B496" s="111"/>
    </row>
    <row r="497" spans="2:2" x14ac:dyDescent="0.3">
      <c r="B497" s="111"/>
    </row>
    <row r="498" spans="2:2" x14ac:dyDescent="0.3">
      <c r="B498" s="111"/>
    </row>
    <row r="499" spans="2:2" x14ac:dyDescent="0.3">
      <c r="B499" s="111"/>
    </row>
    <row r="500" spans="2:2" x14ac:dyDescent="0.3">
      <c r="B500" s="111"/>
    </row>
    <row r="501" spans="2:2" x14ac:dyDescent="0.3">
      <c r="B501" s="111"/>
    </row>
    <row r="502" spans="2:2" x14ac:dyDescent="0.3">
      <c r="B502" s="111"/>
    </row>
    <row r="503" spans="2:2" x14ac:dyDescent="0.3">
      <c r="B503" s="111"/>
    </row>
    <row r="504" spans="2:2" x14ac:dyDescent="0.3">
      <c r="B504" s="111"/>
    </row>
    <row r="505" spans="2:2" x14ac:dyDescent="0.3">
      <c r="B505" s="111"/>
    </row>
    <row r="506" spans="2:2" x14ac:dyDescent="0.3">
      <c r="B506" s="111"/>
    </row>
    <row r="507" spans="2:2" x14ac:dyDescent="0.3">
      <c r="B507" s="111"/>
    </row>
    <row r="508" spans="2:2" x14ac:dyDescent="0.3">
      <c r="B508" s="111"/>
    </row>
    <row r="509" spans="2:2" x14ac:dyDescent="0.3">
      <c r="B509" s="111"/>
    </row>
    <row r="510" spans="2:2" x14ac:dyDescent="0.3">
      <c r="B510" s="111"/>
    </row>
    <row r="511" spans="2:2" x14ac:dyDescent="0.3">
      <c r="B511" s="111"/>
    </row>
    <row r="512" spans="2:2" x14ac:dyDescent="0.3">
      <c r="B512" s="111"/>
    </row>
    <row r="513" spans="2:2" x14ac:dyDescent="0.3">
      <c r="B513" s="111"/>
    </row>
    <row r="514" spans="2:2" x14ac:dyDescent="0.3">
      <c r="B514" s="111"/>
    </row>
    <row r="515" spans="2:2" x14ac:dyDescent="0.3">
      <c r="B515" s="111"/>
    </row>
    <row r="516" spans="2:2" x14ac:dyDescent="0.3">
      <c r="B516" s="111"/>
    </row>
    <row r="517" spans="2:2" x14ac:dyDescent="0.3">
      <c r="B517" s="111"/>
    </row>
    <row r="518" spans="2:2" x14ac:dyDescent="0.3">
      <c r="B518" s="111"/>
    </row>
    <row r="519" spans="2:2" x14ac:dyDescent="0.3">
      <c r="B519" s="111"/>
    </row>
    <row r="520" spans="2:2" x14ac:dyDescent="0.3">
      <c r="B520" s="111"/>
    </row>
    <row r="521" spans="2:2" x14ac:dyDescent="0.3">
      <c r="B521" s="111"/>
    </row>
    <row r="522" spans="2:2" x14ac:dyDescent="0.3">
      <c r="B522" s="111"/>
    </row>
    <row r="523" spans="2:2" x14ac:dyDescent="0.3">
      <c r="B523" s="111"/>
    </row>
    <row r="524" spans="2:2" x14ac:dyDescent="0.3">
      <c r="B524" s="111"/>
    </row>
    <row r="525" spans="2:2" x14ac:dyDescent="0.3">
      <c r="B525" s="111"/>
    </row>
    <row r="526" spans="2:2" x14ac:dyDescent="0.3">
      <c r="B526" s="111"/>
    </row>
    <row r="527" spans="2:2" x14ac:dyDescent="0.3">
      <c r="B527" s="111"/>
    </row>
    <row r="528" spans="2:2" x14ac:dyDescent="0.3">
      <c r="B528" s="111"/>
    </row>
    <row r="529" spans="2:2" x14ac:dyDescent="0.3">
      <c r="B529" s="111"/>
    </row>
    <row r="530" spans="2:2" x14ac:dyDescent="0.3">
      <c r="B530" s="111"/>
    </row>
    <row r="531" spans="2:2" x14ac:dyDescent="0.3">
      <c r="B531" s="111"/>
    </row>
    <row r="532" spans="2:2" x14ac:dyDescent="0.3">
      <c r="B532" s="111"/>
    </row>
    <row r="533" spans="2:2" x14ac:dyDescent="0.3">
      <c r="B533" s="111"/>
    </row>
    <row r="534" spans="2:2" x14ac:dyDescent="0.3">
      <c r="B534" s="111"/>
    </row>
    <row r="535" spans="2:2" x14ac:dyDescent="0.3">
      <c r="B535" s="111"/>
    </row>
    <row r="536" spans="2:2" x14ac:dyDescent="0.3">
      <c r="B536" s="111"/>
    </row>
    <row r="537" spans="2:2" x14ac:dyDescent="0.3">
      <c r="B537" s="111"/>
    </row>
    <row r="538" spans="2:2" x14ac:dyDescent="0.3">
      <c r="B538" s="111"/>
    </row>
    <row r="539" spans="2:2" x14ac:dyDescent="0.3">
      <c r="B539" s="111"/>
    </row>
    <row r="540" spans="2:2" x14ac:dyDescent="0.3">
      <c r="B540" s="111"/>
    </row>
    <row r="541" spans="2:2" x14ac:dyDescent="0.3">
      <c r="B541" s="111"/>
    </row>
    <row r="542" spans="2:2" x14ac:dyDescent="0.3">
      <c r="B542" s="111"/>
    </row>
    <row r="543" spans="2:2" x14ac:dyDescent="0.3">
      <c r="B543" s="111"/>
    </row>
    <row r="544" spans="2:2" x14ac:dyDescent="0.3">
      <c r="B544" s="111"/>
    </row>
    <row r="545" spans="2:2" x14ac:dyDescent="0.3">
      <c r="B545" s="111"/>
    </row>
    <row r="546" spans="2:2" x14ac:dyDescent="0.3">
      <c r="B546" s="111"/>
    </row>
    <row r="547" spans="2:2" x14ac:dyDescent="0.3">
      <c r="B547" s="111"/>
    </row>
    <row r="548" spans="2:2" x14ac:dyDescent="0.3">
      <c r="B548" s="111"/>
    </row>
    <row r="549" spans="2:2" x14ac:dyDescent="0.3">
      <c r="B549" s="111"/>
    </row>
    <row r="550" spans="2:2" x14ac:dyDescent="0.3">
      <c r="B550" s="111"/>
    </row>
    <row r="551" spans="2:2" x14ac:dyDescent="0.3">
      <c r="B551" s="111"/>
    </row>
    <row r="552" spans="2:2" x14ac:dyDescent="0.3">
      <c r="B552" s="111"/>
    </row>
    <row r="553" spans="2:2" x14ac:dyDescent="0.3">
      <c r="B553" s="111"/>
    </row>
    <row r="554" spans="2:2" x14ac:dyDescent="0.3">
      <c r="B554" s="111"/>
    </row>
    <row r="555" spans="2:2" x14ac:dyDescent="0.3">
      <c r="B555" s="111"/>
    </row>
    <row r="556" spans="2:2" x14ac:dyDescent="0.3">
      <c r="B556" s="111"/>
    </row>
    <row r="557" spans="2:2" x14ac:dyDescent="0.3">
      <c r="B557" s="111"/>
    </row>
    <row r="558" spans="2:2" x14ac:dyDescent="0.3">
      <c r="B558" s="111"/>
    </row>
  </sheetData>
  <autoFilter ref="A4:Q4">
    <sortState ref="A5:Q155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6:B1048576 B1:B4">
    <cfRule type="duplicateValues" dxfId="233" priority="373945"/>
  </conditionalFormatting>
  <conditionalFormatting sqref="B156:B1048576">
    <cfRule type="duplicateValues" dxfId="232" priority="373949"/>
  </conditionalFormatting>
  <conditionalFormatting sqref="B156:B1048576 B1:B4">
    <cfRule type="duplicateValues" dxfId="231" priority="373953"/>
    <cfRule type="duplicateValues" dxfId="230" priority="373954"/>
    <cfRule type="duplicateValues" dxfId="229" priority="373955"/>
  </conditionalFormatting>
  <conditionalFormatting sqref="B156:B1048576 B1:B4">
    <cfRule type="duplicateValues" dxfId="228" priority="373965"/>
    <cfRule type="duplicateValues" dxfId="227" priority="373966"/>
  </conditionalFormatting>
  <conditionalFormatting sqref="B156:B1048576">
    <cfRule type="duplicateValues" dxfId="226" priority="373973"/>
    <cfRule type="duplicateValues" dxfId="225" priority="373974"/>
    <cfRule type="duplicateValues" dxfId="224" priority="373975"/>
  </conditionalFormatting>
  <conditionalFormatting sqref="B156:B1048576">
    <cfRule type="duplicateValues" dxfId="223" priority="373985"/>
    <cfRule type="duplicateValues" dxfId="222" priority="373986"/>
  </conditionalFormatting>
  <conditionalFormatting sqref="B156:B1048576">
    <cfRule type="duplicateValues" dxfId="221" priority="299"/>
  </conditionalFormatting>
  <conditionalFormatting sqref="B15">
    <cfRule type="duplicateValues" dxfId="220" priority="199"/>
  </conditionalFormatting>
  <conditionalFormatting sqref="B15">
    <cfRule type="duplicateValues" dxfId="219" priority="198"/>
  </conditionalFormatting>
  <conditionalFormatting sqref="B15">
    <cfRule type="duplicateValues" dxfId="218" priority="195"/>
    <cfRule type="duplicateValues" dxfId="217" priority="196"/>
    <cfRule type="duplicateValues" dxfId="216" priority="197"/>
  </conditionalFormatting>
  <conditionalFormatting sqref="B15">
    <cfRule type="duplicateValues" dxfId="215" priority="193"/>
    <cfRule type="duplicateValues" dxfId="214" priority="194"/>
  </conditionalFormatting>
  <conditionalFormatting sqref="B15">
    <cfRule type="duplicateValues" dxfId="213" priority="190"/>
    <cfRule type="duplicateValues" dxfId="212" priority="191"/>
    <cfRule type="duplicateValues" dxfId="211" priority="192"/>
  </conditionalFormatting>
  <conditionalFormatting sqref="B15">
    <cfRule type="duplicateValues" dxfId="210" priority="188"/>
    <cfRule type="duplicateValues" dxfId="209" priority="189"/>
  </conditionalFormatting>
  <conditionalFormatting sqref="B15">
    <cfRule type="duplicateValues" dxfId="208" priority="180"/>
  </conditionalFormatting>
  <conditionalFormatting sqref="B15">
    <cfRule type="duplicateValues" dxfId="207" priority="177"/>
    <cfRule type="duplicateValues" dxfId="206" priority="178"/>
    <cfRule type="duplicateValues" dxfId="205" priority="179"/>
  </conditionalFormatting>
  <conditionalFormatting sqref="B15">
    <cfRule type="duplicateValues" dxfId="204" priority="175"/>
    <cfRule type="duplicateValues" dxfId="203" priority="176"/>
  </conditionalFormatting>
  <conditionalFormatting sqref="B15">
    <cfRule type="duplicateValues" dxfId="202" priority="167"/>
  </conditionalFormatting>
  <conditionalFormatting sqref="B16:B21">
    <cfRule type="duplicateValues" dxfId="201" priority="165"/>
  </conditionalFormatting>
  <conditionalFormatting sqref="B16:B21">
    <cfRule type="duplicateValues" dxfId="200" priority="164"/>
  </conditionalFormatting>
  <conditionalFormatting sqref="B16:B21">
    <cfRule type="duplicateValues" dxfId="199" priority="161"/>
    <cfRule type="duplicateValues" dxfId="198" priority="162"/>
    <cfRule type="duplicateValues" dxfId="197" priority="163"/>
  </conditionalFormatting>
  <conditionalFormatting sqref="B16:B21">
    <cfRule type="duplicateValues" dxfId="196" priority="159"/>
    <cfRule type="duplicateValues" dxfId="195" priority="160"/>
  </conditionalFormatting>
  <conditionalFormatting sqref="B16:B21">
    <cfRule type="duplicateValues" dxfId="194" priority="156"/>
    <cfRule type="duplicateValues" dxfId="193" priority="157"/>
    <cfRule type="duplicateValues" dxfId="192" priority="158"/>
  </conditionalFormatting>
  <conditionalFormatting sqref="B16:B21">
    <cfRule type="duplicateValues" dxfId="191" priority="154"/>
    <cfRule type="duplicateValues" dxfId="190" priority="155"/>
  </conditionalFormatting>
  <conditionalFormatting sqref="B16:B21">
    <cfRule type="duplicateValues" dxfId="189" priority="146"/>
  </conditionalFormatting>
  <conditionalFormatting sqref="B16:B21">
    <cfRule type="duplicateValues" dxfId="188" priority="143"/>
    <cfRule type="duplicateValues" dxfId="187" priority="144"/>
    <cfRule type="duplicateValues" dxfId="186" priority="145"/>
  </conditionalFormatting>
  <conditionalFormatting sqref="B16:B21">
    <cfRule type="duplicateValues" dxfId="185" priority="141"/>
    <cfRule type="duplicateValues" dxfId="184" priority="142"/>
  </conditionalFormatting>
  <conditionalFormatting sqref="B16:B21">
    <cfRule type="duplicateValues" dxfId="183" priority="133"/>
  </conditionalFormatting>
  <conditionalFormatting sqref="B5:B14">
    <cfRule type="duplicateValues" dxfId="182" priority="377976"/>
  </conditionalFormatting>
  <conditionalFormatting sqref="B5:B14">
    <cfRule type="duplicateValues" dxfId="181" priority="377978"/>
    <cfRule type="duplicateValues" dxfId="180" priority="377979"/>
    <cfRule type="duplicateValues" dxfId="179" priority="377980"/>
  </conditionalFormatting>
  <conditionalFormatting sqref="B5:B14">
    <cfRule type="duplicateValues" dxfId="178" priority="377981"/>
    <cfRule type="duplicateValues" dxfId="177" priority="377982"/>
  </conditionalFormatting>
  <conditionalFormatting sqref="B56:B64">
    <cfRule type="duplicateValues" dxfId="176" priority="111"/>
  </conditionalFormatting>
  <conditionalFormatting sqref="B56:B64">
    <cfRule type="duplicateValues" dxfId="175" priority="108"/>
    <cfRule type="duplicateValues" dxfId="174" priority="109"/>
    <cfRule type="duplicateValues" dxfId="173" priority="110"/>
  </conditionalFormatting>
  <conditionalFormatting sqref="B56:B64">
    <cfRule type="duplicateValues" dxfId="172" priority="106"/>
    <cfRule type="duplicateValues" dxfId="171" priority="107"/>
  </conditionalFormatting>
  <conditionalFormatting sqref="B72:B76">
    <cfRule type="duplicateValues" dxfId="170" priority="99"/>
  </conditionalFormatting>
  <conditionalFormatting sqref="B72:B76">
    <cfRule type="duplicateValues" dxfId="169" priority="96"/>
    <cfRule type="duplicateValues" dxfId="168" priority="97"/>
    <cfRule type="duplicateValues" dxfId="167" priority="98"/>
  </conditionalFormatting>
  <conditionalFormatting sqref="B72:B76">
    <cfRule type="duplicateValues" dxfId="166" priority="94"/>
    <cfRule type="duplicateValues" dxfId="165" priority="95"/>
  </conditionalFormatting>
  <conditionalFormatting sqref="B77:B88">
    <cfRule type="duplicateValues" dxfId="164" priority="93"/>
  </conditionalFormatting>
  <conditionalFormatting sqref="B77:B88">
    <cfRule type="duplicateValues" dxfId="163" priority="90"/>
    <cfRule type="duplicateValues" dxfId="162" priority="91"/>
    <cfRule type="duplicateValues" dxfId="161" priority="92"/>
  </conditionalFormatting>
  <conditionalFormatting sqref="B77:B88">
    <cfRule type="duplicateValues" dxfId="160" priority="88"/>
    <cfRule type="duplicateValues" dxfId="159" priority="89"/>
  </conditionalFormatting>
  <conditionalFormatting sqref="B89:B94">
    <cfRule type="duplicateValues" dxfId="158" priority="87"/>
  </conditionalFormatting>
  <conditionalFormatting sqref="B89:B94">
    <cfRule type="duplicateValues" dxfId="157" priority="84"/>
    <cfRule type="duplicateValues" dxfId="156" priority="85"/>
    <cfRule type="duplicateValues" dxfId="155" priority="86"/>
  </conditionalFormatting>
  <conditionalFormatting sqref="B89:B94">
    <cfRule type="duplicateValues" dxfId="154" priority="82"/>
    <cfRule type="duplicateValues" dxfId="153" priority="83"/>
  </conditionalFormatting>
  <conditionalFormatting sqref="B156:B1048576 B1:B94">
    <cfRule type="duplicateValues" dxfId="152" priority="81"/>
  </conditionalFormatting>
  <conditionalFormatting sqref="B22:B55">
    <cfRule type="duplicateValues" dxfId="151" priority="377990"/>
  </conditionalFormatting>
  <conditionalFormatting sqref="B22:B55">
    <cfRule type="duplicateValues" dxfId="150" priority="377992"/>
    <cfRule type="duplicateValues" dxfId="149" priority="377993"/>
    <cfRule type="duplicateValues" dxfId="148" priority="377994"/>
  </conditionalFormatting>
  <conditionalFormatting sqref="B22:B55">
    <cfRule type="duplicateValues" dxfId="147" priority="377998"/>
    <cfRule type="duplicateValues" dxfId="146" priority="377999"/>
  </conditionalFormatting>
  <conditionalFormatting sqref="B95:B96">
    <cfRule type="duplicateValues" dxfId="145" priority="78"/>
  </conditionalFormatting>
  <conditionalFormatting sqref="B95:B96">
    <cfRule type="duplicateValues" dxfId="144" priority="75"/>
    <cfRule type="duplicateValues" dxfId="143" priority="76"/>
    <cfRule type="duplicateValues" dxfId="142" priority="77"/>
  </conditionalFormatting>
  <conditionalFormatting sqref="B95:B96">
    <cfRule type="duplicateValues" dxfId="141" priority="73"/>
    <cfRule type="duplicateValues" dxfId="140" priority="74"/>
  </conditionalFormatting>
  <conditionalFormatting sqref="B95:B96">
    <cfRule type="duplicateValues" dxfId="139" priority="72"/>
  </conditionalFormatting>
  <conditionalFormatting sqref="B156:B1048576 B1:B96">
    <cfRule type="duplicateValues" dxfId="138" priority="68"/>
  </conditionalFormatting>
  <conditionalFormatting sqref="B108:B118">
    <cfRule type="duplicateValues" dxfId="137" priority="56"/>
  </conditionalFormatting>
  <conditionalFormatting sqref="B108:B118">
    <cfRule type="duplicateValues" dxfId="136" priority="53"/>
    <cfRule type="duplicateValues" dxfId="135" priority="54"/>
    <cfRule type="duplicateValues" dxfId="134" priority="55"/>
  </conditionalFormatting>
  <conditionalFormatting sqref="B108:B118">
    <cfRule type="duplicateValues" dxfId="133" priority="51"/>
    <cfRule type="duplicateValues" dxfId="132" priority="52"/>
  </conditionalFormatting>
  <conditionalFormatting sqref="B108:B118">
    <cfRule type="duplicateValues" dxfId="131" priority="50"/>
  </conditionalFormatting>
  <conditionalFormatting sqref="B108:B118">
    <cfRule type="duplicateValues" dxfId="130" priority="46"/>
  </conditionalFormatting>
  <conditionalFormatting sqref="B65:B71">
    <cfRule type="duplicateValues" dxfId="129" priority="378006"/>
  </conditionalFormatting>
  <conditionalFormatting sqref="B65:B71">
    <cfRule type="duplicateValues" dxfId="128" priority="378007"/>
    <cfRule type="duplicateValues" dxfId="127" priority="378008"/>
    <cfRule type="duplicateValues" dxfId="126" priority="378009"/>
  </conditionalFormatting>
  <conditionalFormatting sqref="B65:B71">
    <cfRule type="duplicateValues" dxfId="125" priority="378010"/>
    <cfRule type="duplicateValues" dxfId="124" priority="378011"/>
  </conditionalFormatting>
  <conditionalFormatting sqref="B97:B107">
    <cfRule type="duplicateValues" dxfId="123" priority="378023"/>
  </conditionalFormatting>
  <conditionalFormatting sqref="B97:B107">
    <cfRule type="duplicateValues" dxfId="122" priority="378025"/>
    <cfRule type="duplicateValues" dxfId="121" priority="378026"/>
    <cfRule type="duplicateValues" dxfId="120" priority="378027"/>
  </conditionalFormatting>
  <conditionalFormatting sqref="B97:B107">
    <cfRule type="duplicateValues" dxfId="119" priority="378031"/>
    <cfRule type="duplicateValues" dxfId="118" priority="378032"/>
  </conditionalFormatting>
  <conditionalFormatting sqref="B1:B118 B156:B1048576">
    <cfRule type="duplicateValues" dxfId="117" priority="42"/>
  </conditionalFormatting>
  <conditionalFormatting sqref="B119">
    <cfRule type="duplicateValues" dxfId="116" priority="41"/>
  </conditionalFormatting>
  <conditionalFormatting sqref="B119">
    <cfRule type="duplicateValues" dxfId="115" priority="38"/>
    <cfRule type="duplicateValues" dxfId="114" priority="39"/>
    <cfRule type="duplicateValues" dxfId="113" priority="40"/>
  </conditionalFormatting>
  <conditionalFormatting sqref="B119">
    <cfRule type="duplicateValues" dxfId="112" priority="36"/>
    <cfRule type="duplicateValues" dxfId="111" priority="37"/>
  </conditionalFormatting>
  <conditionalFormatting sqref="B119">
    <cfRule type="duplicateValues" dxfId="110" priority="35"/>
  </conditionalFormatting>
  <conditionalFormatting sqref="B119">
    <cfRule type="duplicateValues" dxfId="109" priority="31"/>
  </conditionalFormatting>
  <conditionalFormatting sqref="B119">
    <cfRule type="duplicateValues" dxfId="108" priority="28"/>
  </conditionalFormatting>
  <conditionalFormatting sqref="B120:B122">
    <cfRule type="duplicateValues" dxfId="107" priority="27"/>
  </conditionalFormatting>
  <conditionalFormatting sqref="B120:B122">
    <cfRule type="duplicateValues" dxfId="106" priority="24"/>
    <cfRule type="duplicateValues" dxfId="105" priority="25"/>
    <cfRule type="duplicateValues" dxfId="104" priority="26"/>
  </conditionalFormatting>
  <conditionalFormatting sqref="B120:B122">
    <cfRule type="duplicateValues" dxfId="103" priority="22"/>
    <cfRule type="duplicateValues" dxfId="102" priority="23"/>
  </conditionalFormatting>
  <conditionalFormatting sqref="B120:B122">
    <cfRule type="duplicateValues" dxfId="101" priority="21"/>
  </conditionalFormatting>
  <conditionalFormatting sqref="B120:B122">
    <cfRule type="duplicateValues" dxfId="100" priority="20"/>
  </conditionalFormatting>
  <conditionalFormatting sqref="B120:B122">
    <cfRule type="duplicateValues" dxfId="99" priority="19"/>
  </conditionalFormatting>
  <conditionalFormatting sqref="B123:B148">
    <cfRule type="duplicateValues" dxfId="17" priority="18"/>
  </conditionalFormatting>
  <conditionalFormatting sqref="B123:B148">
    <cfRule type="duplicateValues" dxfId="16" priority="15"/>
    <cfRule type="duplicateValues" dxfId="15" priority="16"/>
    <cfRule type="duplicateValues" dxfId="14" priority="17"/>
  </conditionalFormatting>
  <conditionalFormatting sqref="B123:B148">
    <cfRule type="duplicateValues" dxfId="13" priority="13"/>
    <cfRule type="duplicateValues" dxfId="12" priority="14"/>
  </conditionalFormatting>
  <conditionalFormatting sqref="B123:B148">
    <cfRule type="duplicateValues" dxfId="11" priority="12"/>
  </conditionalFormatting>
  <conditionalFormatting sqref="B123:B148">
    <cfRule type="duplicateValues" dxfId="10" priority="11"/>
  </conditionalFormatting>
  <conditionalFormatting sqref="B123:B148">
    <cfRule type="duplicateValues" dxfId="9" priority="10"/>
  </conditionalFormatting>
  <conditionalFormatting sqref="B149:B155">
    <cfRule type="duplicateValues" dxfId="8" priority="9"/>
  </conditionalFormatting>
  <conditionalFormatting sqref="B149:B155">
    <cfRule type="duplicateValues" dxfId="7" priority="6"/>
    <cfRule type="duplicateValues" dxfId="6" priority="7"/>
    <cfRule type="duplicateValues" dxfId="5" priority="8"/>
  </conditionalFormatting>
  <conditionalFormatting sqref="B149:B155">
    <cfRule type="duplicateValues" dxfId="4" priority="4"/>
    <cfRule type="duplicateValues" dxfId="3" priority="5"/>
  </conditionalFormatting>
  <conditionalFormatting sqref="B149:B155">
    <cfRule type="duplicateValues" dxfId="2" priority="3"/>
  </conditionalFormatting>
  <conditionalFormatting sqref="B149:B155">
    <cfRule type="duplicateValues" dxfId="1" priority="2"/>
  </conditionalFormatting>
  <conditionalFormatting sqref="B149:B15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E103"/>
  <sheetViews>
    <sheetView topLeftCell="A43" zoomScale="80" zoomScaleNormal="80" workbookViewId="0">
      <selection activeCell="B104" sqref="B104"/>
    </sheetView>
  </sheetViews>
  <sheetFormatPr baseColWidth="10" defaultColWidth="52.6640625" defaultRowHeight="14.4" x14ac:dyDescent="0.3"/>
  <cols>
    <col min="1" max="1" width="25.6640625" style="111" bestFit="1" customWidth="1"/>
    <col min="2" max="2" width="18" style="98" bestFit="1" customWidth="1"/>
    <col min="3" max="3" width="64.5546875" style="111" customWidth="1"/>
    <col min="4" max="4" width="39" style="111" customWidth="1"/>
    <col min="5" max="5" width="13" style="111" bestFit="1" customWidth="1"/>
    <col min="6" max="16384" width="52.6640625" style="111"/>
  </cols>
  <sheetData>
    <row r="32" spans="1:5" ht="23.4" x14ac:dyDescent="0.3">
      <c r="A32" s="158" t="s">
        <v>2475</v>
      </c>
      <c r="B32" s="159"/>
      <c r="C32" s="159"/>
      <c r="D32" s="159"/>
      <c r="E32" s="160"/>
    </row>
    <row r="33" spans="1:5" ht="23.4" x14ac:dyDescent="0.3">
      <c r="A33" s="158" t="s">
        <v>2158</v>
      </c>
      <c r="B33" s="159"/>
      <c r="C33" s="159"/>
      <c r="D33" s="159"/>
      <c r="E33" s="160"/>
    </row>
    <row r="34" spans="1:5" ht="26.4" x14ac:dyDescent="0.3">
      <c r="A34" s="155" t="s">
        <v>2475</v>
      </c>
      <c r="B34" s="156"/>
      <c r="C34" s="156"/>
      <c r="D34" s="156"/>
      <c r="E34" s="157"/>
    </row>
    <row r="35" spans="1:5" ht="17.399999999999999" x14ac:dyDescent="0.3">
      <c r="B35" s="86"/>
      <c r="C35" s="86"/>
      <c r="D35" s="86"/>
      <c r="E35" s="122"/>
    </row>
    <row r="36" spans="1:5" ht="18" thickBot="1" x14ac:dyDescent="0.35">
      <c r="A36" s="123" t="s">
        <v>2423</v>
      </c>
      <c r="B36" s="124">
        <v>44246.25</v>
      </c>
      <c r="C36" s="132"/>
      <c r="D36" s="86"/>
      <c r="E36" s="125"/>
    </row>
    <row r="37" spans="1:5" ht="18" thickBot="1" x14ac:dyDescent="0.35">
      <c r="A37" s="123" t="s">
        <v>2424</v>
      </c>
      <c r="B37" s="124">
        <v>44246.708333333336</v>
      </c>
      <c r="C37" s="132"/>
      <c r="D37" s="86"/>
      <c r="E37" s="125"/>
    </row>
    <row r="38" spans="1:5" ht="17.399999999999999" x14ac:dyDescent="0.3">
      <c r="B38" s="86"/>
      <c r="C38" s="86"/>
      <c r="D38" s="86"/>
      <c r="E38" s="126"/>
    </row>
    <row r="39" spans="1:5" ht="17.399999999999999" x14ac:dyDescent="0.3">
      <c r="A39" s="152" t="s">
        <v>2425</v>
      </c>
      <c r="B39" s="152"/>
      <c r="C39" s="152"/>
      <c r="D39" s="152"/>
      <c r="E39" s="152"/>
    </row>
    <row r="40" spans="1:5" ht="17.399999999999999" x14ac:dyDescent="0.3">
      <c r="A40" s="87" t="s">
        <v>15</v>
      </c>
      <c r="B40" s="87" t="s">
        <v>2426</v>
      </c>
      <c r="C40" s="88" t="s">
        <v>46</v>
      </c>
      <c r="D40" s="133" t="s">
        <v>2433</v>
      </c>
      <c r="E40" s="127" t="s">
        <v>2427</v>
      </c>
    </row>
    <row r="41" spans="1:5" ht="17.399999999999999" x14ac:dyDescent="0.3">
      <c r="A41" s="113" t="str">
        <f>VLOOKUP(B41,'[1]LISTADO ATM'!$A$2:$C$817,3,0)</f>
        <v>DISTRITO NACIONAL</v>
      </c>
      <c r="B41" s="112">
        <v>718</v>
      </c>
      <c r="C41" s="113" t="str">
        <f>VLOOKUP(B41,'[1]LISTADO ATM'!$A$2:$B$816,2,0)</f>
        <v xml:space="preserve">ATM Feria Ganadera </v>
      </c>
      <c r="D41" s="116" t="s">
        <v>2491</v>
      </c>
      <c r="E41" s="134">
        <v>335797110</v>
      </c>
    </row>
    <row r="42" spans="1:5" ht="17.399999999999999" x14ac:dyDescent="0.3">
      <c r="A42" s="113" t="str">
        <f>VLOOKUP(B42,'[1]LISTADO ATM'!$A$2:$C$817,3,0)</f>
        <v>DISTRITO NACIONAL</v>
      </c>
      <c r="B42" s="112">
        <v>387</v>
      </c>
      <c r="C42" s="113" t="str">
        <f>VLOOKUP(B42,'[1]LISTADO ATM'!$A$2:$B$816,2,0)</f>
        <v xml:space="preserve">ATM S/M La Cadena San Vicente de Paul </v>
      </c>
      <c r="D42" s="116" t="s">
        <v>2491</v>
      </c>
      <c r="E42" s="134">
        <v>335797239</v>
      </c>
    </row>
    <row r="43" spans="1:5" ht="17.399999999999999" x14ac:dyDescent="0.3">
      <c r="A43" s="113" t="str">
        <f>VLOOKUP(B43,'[1]LISTADO ATM'!$A$2:$C$817,3,0)</f>
        <v>ESTE</v>
      </c>
      <c r="B43" s="112">
        <v>399</v>
      </c>
      <c r="C43" s="113" t="str">
        <f>VLOOKUP(B43,'[1]LISTADO ATM'!$A$2:$B$816,2,0)</f>
        <v xml:space="preserve">ATM Oficina La Romana II </v>
      </c>
      <c r="D43" s="116" t="s">
        <v>2491</v>
      </c>
      <c r="E43" s="134">
        <v>335797240</v>
      </c>
    </row>
    <row r="44" spans="1:5" ht="17.399999999999999" x14ac:dyDescent="0.3">
      <c r="A44" s="113" t="str">
        <f>VLOOKUP(B44,'[1]LISTADO ATM'!$A$2:$C$817,3,0)</f>
        <v>ESTE</v>
      </c>
      <c r="B44" s="112">
        <v>211</v>
      </c>
      <c r="C44" s="113" t="str">
        <f>VLOOKUP(B44,'[1]LISTADO ATM'!$A$2:$B$816,2,0)</f>
        <v xml:space="preserve">ATM Oficina La Romana I </v>
      </c>
      <c r="D44" s="116" t="s">
        <v>2491</v>
      </c>
      <c r="E44" s="134">
        <v>335797286</v>
      </c>
    </row>
    <row r="45" spans="1:5" ht="17.399999999999999" x14ac:dyDescent="0.3">
      <c r="A45" s="113" t="str">
        <f>VLOOKUP(B45,'[1]LISTADO ATM'!$A$2:$C$817,3,0)</f>
        <v>DISTRITO NACIONAL</v>
      </c>
      <c r="B45" s="112">
        <v>524</v>
      </c>
      <c r="C45" s="113" t="str">
        <f>VLOOKUP(B45,'[1]LISTADO ATM'!$A$2:$B$816,2,0)</f>
        <v xml:space="preserve">ATM DNCD </v>
      </c>
      <c r="D45" s="116" t="s">
        <v>2491</v>
      </c>
      <c r="E45" s="134">
        <v>335797367</v>
      </c>
    </row>
    <row r="46" spans="1:5" ht="17.399999999999999" x14ac:dyDescent="0.3">
      <c r="A46" s="113" t="str">
        <f>VLOOKUP(B46,'[1]LISTADO ATM'!$A$2:$C$817,3,0)</f>
        <v>DISTRITO NACIONAL</v>
      </c>
      <c r="B46" s="112">
        <v>152</v>
      </c>
      <c r="C46" s="113" t="str">
        <f>VLOOKUP(B46,'[1]LISTADO ATM'!$A$2:$B$816,2,0)</f>
        <v xml:space="preserve">ATM Kiosco Megacentro II </v>
      </c>
      <c r="D46" s="116" t="s">
        <v>2491</v>
      </c>
      <c r="E46" s="134" t="s">
        <v>2555</v>
      </c>
    </row>
    <row r="47" spans="1:5" ht="17.399999999999999" x14ac:dyDescent="0.3">
      <c r="A47" s="113" t="str">
        <f>VLOOKUP(B47,'[1]LISTADO ATM'!$A$2:$C$817,3,0)</f>
        <v>DISTRITO NACIONAL</v>
      </c>
      <c r="B47" s="112">
        <v>29</v>
      </c>
      <c r="C47" s="113" t="str">
        <f>VLOOKUP(B47,'[1]LISTADO ATM'!$A$2:$B$816,2,0)</f>
        <v xml:space="preserve">ATM AFP </v>
      </c>
      <c r="D47" s="116" t="s">
        <v>2491</v>
      </c>
      <c r="E47" s="134">
        <v>335797054</v>
      </c>
    </row>
    <row r="48" spans="1:5" ht="17.399999999999999" x14ac:dyDescent="0.3">
      <c r="A48" s="113" t="str">
        <f>VLOOKUP(B48,'[1]LISTADO ATM'!$A$2:$C$817,3,0)</f>
        <v>SUR</v>
      </c>
      <c r="B48" s="112">
        <v>584</v>
      </c>
      <c r="C48" s="113" t="str">
        <f>VLOOKUP(B48,'[1]LISTADO ATM'!$A$2:$B$816,2,0)</f>
        <v xml:space="preserve">ATM Oficina San Cristóbal I </v>
      </c>
      <c r="D48" s="116" t="s">
        <v>2491</v>
      </c>
      <c r="E48" s="134">
        <v>335797242</v>
      </c>
    </row>
    <row r="49" spans="1:5" ht="17.399999999999999" x14ac:dyDescent="0.3">
      <c r="A49" s="113" t="str">
        <f>VLOOKUP(B49,'[1]LISTADO ATM'!$A$2:$C$817,3,0)</f>
        <v>DISTRITO NACIONAL</v>
      </c>
      <c r="B49" s="112">
        <v>338</v>
      </c>
      <c r="C49" s="113" t="str">
        <f>VLOOKUP(B49,'[1]LISTADO ATM'!$A$2:$B$816,2,0)</f>
        <v>ATM S/M Aprezio Pantoja</v>
      </c>
      <c r="D49" s="116" t="s">
        <v>2491</v>
      </c>
      <c r="E49" s="134">
        <v>335797295</v>
      </c>
    </row>
    <row r="50" spans="1:5" ht="17.399999999999999" x14ac:dyDescent="0.3">
      <c r="A50" s="113" t="str">
        <f>VLOOKUP(B50,'[1]LISTADO ATM'!$A$2:$C$817,3,0)</f>
        <v>DISTRITO NACIONAL</v>
      </c>
      <c r="B50" s="112">
        <v>347</v>
      </c>
      <c r="C50" s="113" t="str">
        <f>VLOOKUP(B50,'[1]LISTADO ATM'!$A$2:$B$816,2,0)</f>
        <v>ATM Patio de Colombia</v>
      </c>
      <c r="D50" s="116" t="s">
        <v>2491</v>
      </c>
      <c r="E50" s="134">
        <v>335797297</v>
      </c>
    </row>
    <row r="51" spans="1:5" ht="17.399999999999999" x14ac:dyDescent="0.3">
      <c r="A51" s="113" t="str">
        <f>VLOOKUP(B51,'[1]LISTADO ATM'!$A$2:$C$817,3,0)</f>
        <v>SUR</v>
      </c>
      <c r="B51" s="112">
        <v>592</v>
      </c>
      <c r="C51" s="113" t="str">
        <f>VLOOKUP(B51,'[1]LISTADO ATM'!$A$2:$B$816,2,0)</f>
        <v xml:space="preserve">ATM Centro de Caja San Cristóbal I </v>
      </c>
      <c r="D51" s="116" t="s">
        <v>2491</v>
      </c>
      <c r="E51" s="134">
        <v>335797437</v>
      </c>
    </row>
    <row r="52" spans="1:5" ht="17.399999999999999" x14ac:dyDescent="0.3">
      <c r="A52" s="113" t="str">
        <f>VLOOKUP(B52,'[1]LISTADO ATM'!$A$2:$C$817,3,0)</f>
        <v>DISTRITO NACIONAL</v>
      </c>
      <c r="B52" s="112">
        <v>904</v>
      </c>
      <c r="C52" s="113" t="str">
        <f>VLOOKUP(B52,'[1]LISTADO ATM'!$A$2:$B$816,2,0)</f>
        <v xml:space="preserve">ATM Oficina Multicentro La Sirena Churchill </v>
      </c>
      <c r="D52" s="116" t="s">
        <v>2491</v>
      </c>
      <c r="E52" s="134">
        <v>335797584</v>
      </c>
    </row>
    <row r="53" spans="1:5" ht="17.399999999999999" x14ac:dyDescent="0.3">
      <c r="A53" s="113" t="str">
        <f>VLOOKUP(B53,'[1]LISTADO ATM'!$A$2:$C$817,3,0)</f>
        <v>DISTRITO NACIONAL</v>
      </c>
      <c r="B53" s="112">
        <v>791</v>
      </c>
      <c r="C53" s="113" t="str">
        <f>VLOOKUP(B53,'[1]LISTADO ATM'!$A$2:$B$816,2,0)</f>
        <v xml:space="preserve">ATM Oficina Sans Soucí </v>
      </c>
      <c r="D53" s="116" t="s">
        <v>2491</v>
      </c>
      <c r="E53" s="134">
        <v>335797652</v>
      </c>
    </row>
    <row r="54" spans="1:5" ht="17.399999999999999" x14ac:dyDescent="0.3">
      <c r="A54" s="113" t="str">
        <f>VLOOKUP(B54,'[1]LISTADO ATM'!$A$2:$C$817,3,0)</f>
        <v>DISTRITO NACIONAL</v>
      </c>
      <c r="B54" s="112">
        <v>967</v>
      </c>
      <c r="C54" s="113" t="str">
        <f>VLOOKUP(B54,'[1]LISTADO ATM'!$A$2:$B$816,2,0)</f>
        <v xml:space="preserve">ATM UNP Hiper Olé Autopista Duarte </v>
      </c>
      <c r="D54" s="116" t="s">
        <v>2491</v>
      </c>
      <c r="E54" s="134">
        <v>335797669</v>
      </c>
    </row>
    <row r="55" spans="1:5" ht="17.399999999999999" x14ac:dyDescent="0.3">
      <c r="A55" s="113" t="str">
        <f>VLOOKUP(B55,'[1]LISTADO ATM'!$A$2:$C$817,3,0)</f>
        <v>SUR</v>
      </c>
      <c r="B55" s="112">
        <v>873</v>
      </c>
      <c r="C55" s="113" t="str">
        <f>VLOOKUP(B55,'[1]LISTADO ATM'!$A$2:$B$816,2,0)</f>
        <v xml:space="preserve">ATM Centro de Caja San Cristóbal II </v>
      </c>
      <c r="D55" s="116" t="s">
        <v>2491</v>
      </c>
      <c r="E55" s="134">
        <v>335797673</v>
      </c>
    </row>
    <row r="56" spans="1:5" ht="17.399999999999999" x14ac:dyDescent="0.3">
      <c r="A56" s="113" t="str">
        <f>VLOOKUP(B56,'[1]LISTADO ATM'!$A$2:$C$817,3,0)</f>
        <v>DISTRITO NACIONAL</v>
      </c>
      <c r="B56" s="112">
        <v>243</v>
      </c>
      <c r="C56" s="113" t="str">
        <f>VLOOKUP(B56,'[1]LISTADO ATM'!$A$2:$B$816,2,0)</f>
        <v xml:space="preserve">ATM Autoservicio Plaza Central  </v>
      </c>
      <c r="D56" s="116" t="s">
        <v>2491</v>
      </c>
      <c r="E56" s="134" t="s">
        <v>2506</v>
      </c>
    </row>
    <row r="57" spans="1:5" ht="17.399999999999999" x14ac:dyDescent="0.3">
      <c r="A57" s="113" t="str">
        <f>VLOOKUP(B57,'[1]LISTADO ATM'!$A$2:$C$817,3,0)</f>
        <v>SUR</v>
      </c>
      <c r="B57" s="112">
        <v>995</v>
      </c>
      <c r="C57" s="113" t="e">
        <f>VLOOKUP(B57,'[1]LISTADO ATM'!$A$2:$B$816,2,0)</f>
        <v>#N/A</v>
      </c>
      <c r="D57" s="116" t="s">
        <v>2491</v>
      </c>
      <c r="E57" s="134">
        <v>335796817</v>
      </c>
    </row>
    <row r="58" spans="1:5" ht="17.399999999999999" x14ac:dyDescent="0.3">
      <c r="A58" s="113" t="e">
        <f>VLOOKUP(B58,'[1]LISTADO ATM'!$A$2:$C$817,3,0)</f>
        <v>#N/A</v>
      </c>
      <c r="B58" s="112"/>
      <c r="C58" s="113" t="e">
        <f>VLOOKUP(B58,'[1]LISTADO ATM'!$A$2:$B$816,2,0)</f>
        <v>#N/A</v>
      </c>
      <c r="D58" s="116"/>
      <c r="E58" s="134"/>
    </row>
    <row r="59" spans="1:5" ht="17.399999999999999" x14ac:dyDescent="0.3">
      <c r="A59" s="113" t="e">
        <f>VLOOKUP(B59,'[1]LISTADO ATM'!$A$2:$C$817,3,0)</f>
        <v>#N/A</v>
      </c>
      <c r="B59" s="112"/>
      <c r="C59" s="113" t="e">
        <f>VLOOKUP(B59,'[1]LISTADO ATM'!$A$2:$B$816,2,0)</f>
        <v>#N/A</v>
      </c>
      <c r="D59" s="116"/>
      <c r="E59" s="134"/>
    </row>
    <row r="60" spans="1:5" ht="18" thickBot="1" x14ac:dyDescent="0.35">
      <c r="A60" s="89" t="s">
        <v>2428</v>
      </c>
      <c r="B60" s="115">
        <f>COUNT(B41:B57)</f>
        <v>17</v>
      </c>
      <c r="C60" s="153"/>
      <c r="D60" s="154"/>
      <c r="E60" s="142"/>
    </row>
    <row r="61" spans="1:5" ht="15" thickBot="1" x14ac:dyDescent="0.35">
      <c r="E61" s="98"/>
    </row>
    <row r="62" spans="1:5" ht="18" thickBot="1" x14ac:dyDescent="0.35">
      <c r="A62" s="143" t="s">
        <v>2430</v>
      </c>
      <c r="B62" s="144"/>
      <c r="C62" s="144"/>
      <c r="D62" s="144"/>
      <c r="E62" s="145"/>
    </row>
    <row r="63" spans="1:5" ht="17.399999999999999" x14ac:dyDescent="0.3">
      <c r="A63" s="87" t="s">
        <v>15</v>
      </c>
      <c r="B63" s="87" t="s">
        <v>2426</v>
      </c>
      <c r="C63" s="88" t="s">
        <v>46</v>
      </c>
      <c r="D63" s="88" t="s">
        <v>2433</v>
      </c>
      <c r="E63" s="88" t="s">
        <v>2427</v>
      </c>
    </row>
    <row r="64" spans="1:5" ht="17.399999999999999" x14ac:dyDescent="0.3">
      <c r="A64" s="113" t="str">
        <f>VLOOKUP(B64,'[1]LISTADO ATM'!$A$2:$C$817,3,0)</f>
        <v>DISTRITO NACIONAL</v>
      </c>
      <c r="B64" s="112">
        <v>24</v>
      </c>
      <c r="C64" s="113" t="str">
        <f>VLOOKUP(B64,'[1]LISTADO ATM'!$A$2:$B$816,2,0)</f>
        <v xml:space="preserve">ATM Oficina Eusebio Manzueta </v>
      </c>
      <c r="D64" s="114" t="s">
        <v>2455</v>
      </c>
      <c r="E64" s="134" t="s">
        <v>2507</v>
      </c>
    </row>
    <row r="65" spans="1:5" ht="17.399999999999999" x14ac:dyDescent="0.3">
      <c r="A65" s="113" t="str">
        <f>VLOOKUP(B65,'[1]LISTADO ATM'!$A$2:$C$817,3,0)</f>
        <v>SUR</v>
      </c>
      <c r="B65" s="112">
        <v>881</v>
      </c>
      <c r="C65" s="113" t="str">
        <f>VLOOKUP(B65,'[1]LISTADO ATM'!$A$2:$B$816,2,0)</f>
        <v xml:space="preserve">ATM UNP Yaguate (San Cristóbal) </v>
      </c>
      <c r="D65" s="114" t="s">
        <v>2455</v>
      </c>
      <c r="E65" s="134">
        <v>335797241</v>
      </c>
    </row>
    <row r="66" spans="1:5" ht="17.399999999999999" x14ac:dyDescent="0.3">
      <c r="A66" s="113" t="str">
        <f>VLOOKUP(B66,'[1]LISTADO ATM'!$A$2:$C$817,3,0)</f>
        <v>NORTE</v>
      </c>
      <c r="B66" s="112">
        <v>809</v>
      </c>
      <c r="C66" s="113" t="str">
        <f>VLOOKUP(B66,'[1]LISTADO ATM'!$A$2:$B$816,2,0)</f>
        <v>ATM Yoma (Cotuí)</v>
      </c>
      <c r="D66" s="114" t="s">
        <v>2455</v>
      </c>
      <c r="E66" s="134">
        <v>335797916</v>
      </c>
    </row>
    <row r="67" spans="1:5" ht="17.399999999999999" x14ac:dyDescent="0.3">
      <c r="A67" s="113" t="str">
        <f>VLOOKUP(B67,'[1]LISTADO ATM'!$A$2:$C$817,3,0)</f>
        <v>DISTRITO NACIONAL</v>
      </c>
      <c r="B67" s="112">
        <v>658</v>
      </c>
      <c r="C67" s="113" t="str">
        <f>VLOOKUP(B67,'[1]LISTADO ATM'!$A$2:$B$816,2,0)</f>
        <v>ATM Cámara de Cuentas</v>
      </c>
      <c r="D67" s="114" t="s">
        <v>2455</v>
      </c>
      <c r="E67" s="134">
        <v>335797917</v>
      </c>
    </row>
    <row r="68" spans="1:5" ht="17.399999999999999" x14ac:dyDescent="0.3">
      <c r="A68" s="113" t="str">
        <f>VLOOKUP(B68,'[1]LISTADO ATM'!$A$2:$C$817,3,0)</f>
        <v>DISTRITO NACIONAL</v>
      </c>
      <c r="B68" s="112">
        <v>527</v>
      </c>
      <c r="C68" s="113" t="str">
        <f>VLOOKUP(B68,'[1]LISTADO ATM'!$A$2:$B$816,2,0)</f>
        <v>ATM Oficina Zona Oriental II</v>
      </c>
      <c r="D68" s="114" t="s">
        <v>2455</v>
      </c>
      <c r="E68" s="134">
        <v>335797925</v>
      </c>
    </row>
    <row r="69" spans="1:5" ht="17.399999999999999" x14ac:dyDescent="0.3">
      <c r="A69" s="113" t="e">
        <f>VLOOKUP(B69,'[1]LISTADO ATM'!$A$2:$C$817,3,0)</f>
        <v>#N/A</v>
      </c>
      <c r="B69" s="112"/>
      <c r="C69" s="113" t="e">
        <f>VLOOKUP(B69,'[1]LISTADO ATM'!$A$2:$B$816,2,0)</f>
        <v>#N/A</v>
      </c>
      <c r="D69" s="114"/>
      <c r="E69" s="134"/>
    </row>
    <row r="70" spans="1:5" ht="17.399999999999999" x14ac:dyDescent="0.3">
      <c r="A70" s="113" t="e">
        <f>VLOOKUP(B70,'[1]LISTADO ATM'!$A$2:$C$817,3,0)</f>
        <v>#N/A</v>
      </c>
      <c r="B70" s="112"/>
      <c r="C70" s="113" t="e">
        <f>VLOOKUP(B70,'[1]LISTADO ATM'!$A$2:$B$816,2,0)</f>
        <v>#N/A</v>
      </c>
      <c r="D70" s="114"/>
      <c r="E70" s="134"/>
    </row>
    <row r="71" spans="1:5" ht="17.399999999999999" x14ac:dyDescent="0.3">
      <c r="A71" s="113" t="e">
        <f>VLOOKUP(B71,'[1]LISTADO ATM'!$A$2:$C$817,3,0)</f>
        <v>#N/A</v>
      </c>
      <c r="B71" s="112"/>
      <c r="C71" s="113" t="e">
        <f>VLOOKUP(B71,'[1]LISTADO ATM'!$A$2:$B$816,2,0)</f>
        <v>#N/A</v>
      </c>
      <c r="D71" s="114"/>
      <c r="E71" s="134"/>
    </row>
    <row r="72" spans="1:5" ht="17.399999999999999" x14ac:dyDescent="0.3">
      <c r="A72" s="113" t="e">
        <f>VLOOKUP(B72,'[1]LISTADO ATM'!$A$2:$C$817,3,0)</f>
        <v>#N/A</v>
      </c>
      <c r="B72" s="112"/>
      <c r="C72" s="113" t="e">
        <f>VLOOKUP(B72,'[1]LISTADO ATM'!$A$2:$B$816,2,0)</f>
        <v>#N/A</v>
      </c>
      <c r="D72" s="114"/>
      <c r="E72" s="134"/>
    </row>
    <row r="73" spans="1:5" ht="18" thickBot="1" x14ac:dyDescent="0.35">
      <c r="A73" s="108" t="s">
        <v>2428</v>
      </c>
      <c r="B73" s="115">
        <f>COUNT(B64:B68)</f>
        <v>5</v>
      </c>
      <c r="C73" s="109"/>
      <c r="D73" s="109"/>
      <c r="E73" s="109"/>
    </row>
    <row r="74" spans="1:5" ht="15" thickBot="1" x14ac:dyDescent="0.35">
      <c r="E74" s="98"/>
    </row>
    <row r="75" spans="1:5" ht="18" thickBot="1" x14ac:dyDescent="0.35">
      <c r="A75" s="143" t="s">
        <v>2431</v>
      </c>
      <c r="B75" s="144"/>
      <c r="C75" s="144"/>
      <c r="D75" s="144"/>
      <c r="E75" s="145"/>
    </row>
    <row r="76" spans="1:5" ht="17.399999999999999" x14ac:dyDescent="0.3">
      <c r="A76" s="87" t="s">
        <v>15</v>
      </c>
      <c r="B76" s="87" t="s">
        <v>2426</v>
      </c>
      <c r="C76" s="88" t="s">
        <v>46</v>
      </c>
      <c r="D76" s="88" t="s">
        <v>2433</v>
      </c>
      <c r="E76" s="88" t="s">
        <v>2427</v>
      </c>
    </row>
    <row r="77" spans="1:5" ht="17.399999999999999" x14ac:dyDescent="0.3">
      <c r="A77" s="113" t="e">
        <f>VLOOKUP(B77,'[1]LISTADO ATM'!$A$2:$C$817,3,0)</f>
        <v>#N/A</v>
      </c>
      <c r="B77" s="112"/>
      <c r="C77" s="113" t="e">
        <f>VLOOKUP(B77,'[1]LISTADO ATM'!$A$2:$B$816,2,0)</f>
        <v>#N/A</v>
      </c>
      <c r="D77" s="112" t="s">
        <v>2636</v>
      </c>
      <c r="E77" s="134"/>
    </row>
    <row r="78" spans="1:5" ht="17.399999999999999" x14ac:dyDescent="0.3">
      <c r="A78" s="113" t="e">
        <f>VLOOKUP(B78,'[1]LISTADO ATM'!$A$2:$C$817,3,0)</f>
        <v>#N/A</v>
      </c>
      <c r="B78" s="112"/>
      <c r="C78" s="113" t="e">
        <f>VLOOKUP(B78,'[1]LISTADO ATM'!$A$2:$B$816,2,0)</f>
        <v>#N/A</v>
      </c>
      <c r="D78" s="112" t="s">
        <v>2636</v>
      </c>
      <c r="E78" s="134"/>
    </row>
    <row r="79" spans="1:5" ht="17.399999999999999" x14ac:dyDescent="0.3">
      <c r="A79" s="113" t="e">
        <f>VLOOKUP(B79,'[1]LISTADO ATM'!$A$2:$C$817,3,0)</f>
        <v>#N/A</v>
      </c>
      <c r="B79" s="112"/>
      <c r="C79" s="113" t="e">
        <f>VLOOKUP(B79,'[1]LISTADO ATM'!$A$2:$B$816,2,0)</f>
        <v>#N/A</v>
      </c>
      <c r="D79" s="112" t="s">
        <v>2636</v>
      </c>
      <c r="E79" s="134"/>
    </row>
    <row r="80" spans="1:5" ht="18" thickBot="1" x14ac:dyDescent="0.35">
      <c r="A80" s="89" t="s">
        <v>2428</v>
      </c>
      <c r="B80" s="115">
        <f>COUNT(#REF!:#REF!)</f>
        <v>0</v>
      </c>
      <c r="C80" s="129"/>
      <c r="D80" s="117"/>
      <c r="E80" s="118"/>
    </row>
    <row r="81" spans="1:5" ht="15" thickBot="1" x14ac:dyDescent="0.35">
      <c r="E81" s="98"/>
    </row>
    <row r="82" spans="1:5" ht="18" thickBot="1" x14ac:dyDescent="0.35">
      <c r="A82" s="146" t="s">
        <v>2429</v>
      </c>
      <c r="B82" s="147"/>
      <c r="E82" s="98"/>
    </row>
    <row r="83" spans="1:5" ht="18" thickBot="1" x14ac:dyDescent="0.35">
      <c r="A83" s="148">
        <f>+B73+B80</f>
        <v>5</v>
      </c>
      <c r="B83" s="149"/>
      <c r="E83" s="98"/>
    </row>
    <row r="84" spans="1:5" ht="15" thickBot="1" x14ac:dyDescent="0.35">
      <c r="E84" s="98"/>
    </row>
    <row r="85" spans="1:5" ht="18" thickBot="1" x14ac:dyDescent="0.35">
      <c r="A85" s="143" t="s">
        <v>2432</v>
      </c>
      <c r="B85" s="144"/>
      <c r="C85" s="144"/>
      <c r="D85" s="144"/>
      <c r="E85" s="145"/>
    </row>
    <row r="86" spans="1:5" ht="17.399999999999999" x14ac:dyDescent="0.3">
      <c r="A86" s="128"/>
      <c r="B86" s="128" t="s">
        <v>2426</v>
      </c>
      <c r="C86" s="90" t="s">
        <v>46</v>
      </c>
      <c r="D86" s="150" t="s">
        <v>2433</v>
      </c>
      <c r="E86" s="151"/>
    </row>
    <row r="87" spans="1:5" ht="17.399999999999999" x14ac:dyDescent="0.3">
      <c r="A87" s="112" t="str">
        <f>VLOOKUP(B87,'[1]LISTADO ATM'!$A$2:$C$817,3,0)</f>
        <v>NORTE</v>
      </c>
      <c r="B87" s="112">
        <v>774</v>
      </c>
      <c r="C87" s="113" t="str">
        <f>VLOOKUP(B87,'[1]LISTADO ATM'!$A$2:$B$816,2,0)</f>
        <v xml:space="preserve">ATM Oficina Montecristi </v>
      </c>
      <c r="D87" s="139" t="s">
        <v>2496</v>
      </c>
      <c r="E87" s="140"/>
    </row>
    <row r="88" spans="1:5" ht="17.399999999999999" x14ac:dyDescent="0.3">
      <c r="A88" s="112" t="str">
        <f>VLOOKUP(B88,'[1]LISTADO ATM'!$A$2:$C$817,3,0)</f>
        <v>DISTRITO NACIONAL</v>
      </c>
      <c r="B88" s="112">
        <v>784</v>
      </c>
      <c r="C88" s="113" t="str">
        <f>VLOOKUP(B88,'[1]LISTADO ATM'!$A$2:$B$816,2,0)</f>
        <v xml:space="preserve">ATM Tribunal Superior Electoral </v>
      </c>
      <c r="D88" s="139" t="s">
        <v>2496</v>
      </c>
      <c r="E88" s="140"/>
    </row>
    <row r="89" spans="1:5" ht="17.399999999999999" x14ac:dyDescent="0.3">
      <c r="A89" s="112" t="str">
        <f>VLOOKUP(B89,'[1]LISTADO ATM'!$A$2:$C$817,3,0)</f>
        <v>DISTRITO NACIONAL</v>
      </c>
      <c r="B89" s="112">
        <v>239</v>
      </c>
      <c r="C89" s="113" t="str">
        <f>VLOOKUP(B89,'[1]LISTADO ATM'!$A$2:$B$816,2,0)</f>
        <v xml:space="preserve">ATM Autobanco Charles de Gaulle </v>
      </c>
      <c r="D89" s="139" t="s">
        <v>2496</v>
      </c>
      <c r="E89" s="140"/>
    </row>
    <row r="90" spans="1:5" ht="17.399999999999999" x14ac:dyDescent="0.3">
      <c r="A90" s="112" t="str">
        <f>VLOOKUP(B90,'[1]LISTADO ATM'!$A$2:$C$817,3,0)</f>
        <v>ESTE</v>
      </c>
      <c r="B90" s="112">
        <v>294</v>
      </c>
      <c r="C90" s="113" t="str">
        <f>VLOOKUP(B90,'[1]LISTADO ATM'!$A$2:$B$816,2,0)</f>
        <v xml:space="preserve">ATM Plaza Zaglul San Pedro II </v>
      </c>
      <c r="D90" s="139" t="s">
        <v>2496</v>
      </c>
      <c r="E90" s="140"/>
    </row>
    <row r="91" spans="1:5" ht="17.399999999999999" x14ac:dyDescent="0.3">
      <c r="A91" s="112" t="str">
        <f>VLOOKUP(B91,'[1]LISTADO ATM'!$A$2:$C$817,3,0)</f>
        <v>ESTE</v>
      </c>
      <c r="B91" s="112">
        <v>912</v>
      </c>
      <c r="C91" s="113" t="str">
        <f>VLOOKUP(B91,'[1]LISTADO ATM'!$A$2:$B$816,2,0)</f>
        <v xml:space="preserve">ATM Oficina San Pedro II </v>
      </c>
      <c r="D91" s="139" t="s">
        <v>2496</v>
      </c>
      <c r="E91" s="140"/>
    </row>
    <row r="92" spans="1:5" ht="17.399999999999999" x14ac:dyDescent="0.3">
      <c r="A92" s="112" t="str">
        <f>VLOOKUP(B92,'[1]LISTADO ATM'!$A$2:$C$817,3,0)</f>
        <v>NORTE</v>
      </c>
      <c r="B92" s="112">
        <v>138</v>
      </c>
      <c r="C92" s="113" t="str">
        <f>VLOOKUP(B92,'[1]LISTADO ATM'!$A$2:$B$816,2,0)</f>
        <v xml:space="preserve">ATM UNP Fantino </v>
      </c>
      <c r="D92" s="139" t="s">
        <v>2496</v>
      </c>
      <c r="E92" s="140"/>
    </row>
    <row r="93" spans="1:5" ht="17.399999999999999" x14ac:dyDescent="0.3">
      <c r="A93" s="112" t="str">
        <f>VLOOKUP(B93,'[1]LISTADO ATM'!$A$2:$C$817,3,0)</f>
        <v>ESTE</v>
      </c>
      <c r="B93" s="112">
        <v>268</v>
      </c>
      <c r="C93" s="113" t="str">
        <f>VLOOKUP(B93,'[1]LISTADO ATM'!$A$2:$B$816,2,0)</f>
        <v xml:space="preserve">ATM Autobanco La Altagracia (Higuey) </v>
      </c>
      <c r="D93" s="139" t="s">
        <v>2496</v>
      </c>
      <c r="E93" s="140"/>
    </row>
    <row r="94" spans="1:5" ht="17.399999999999999" x14ac:dyDescent="0.3">
      <c r="A94" s="112" t="str">
        <f>VLOOKUP(B94,'[1]LISTADO ATM'!$A$2:$C$817,3,0)</f>
        <v>NORTE</v>
      </c>
      <c r="B94" s="112">
        <v>307</v>
      </c>
      <c r="C94" s="113" t="str">
        <f>VLOOKUP(B94,'[1]LISTADO ATM'!$A$2:$B$816,2,0)</f>
        <v>ATM Oficina Nagua II</v>
      </c>
      <c r="D94" s="139" t="s">
        <v>2496</v>
      </c>
      <c r="E94" s="140"/>
    </row>
    <row r="95" spans="1:5" ht="17.399999999999999" x14ac:dyDescent="0.3">
      <c r="A95" s="112" t="str">
        <f>VLOOKUP(B95,'[1]LISTADO ATM'!$A$2:$C$817,3,0)</f>
        <v>DISTRITO NACIONAL</v>
      </c>
      <c r="B95" s="112">
        <v>409</v>
      </c>
      <c r="C95" s="113" t="str">
        <f>VLOOKUP(B95,'[1]LISTADO ATM'!$A$2:$B$816,2,0)</f>
        <v xml:space="preserve">ATM Oficina Las Palmas de Herrera I </v>
      </c>
      <c r="D95" s="139" t="s">
        <v>2496</v>
      </c>
      <c r="E95" s="140"/>
    </row>
    <row r="96" spans="1:5" ht="17.399999999999999" x14ac:dyDescent="0.3">
      <c r="A96" s="112" t="str">
        <f>VLOOKUP(B96,'[1]LISTADO ATM'!$A$2:$C$817,3,0)</f>
        <v>ESTE</v>
      </c>
      <c r="B96" s="112">
        <v>609</v>
      </c>
      <c r="C96" s="113" t="str">
        <f>VLOOKUP(B96,'[1]LISTADO ATM'!$A$2:$B$816,2,0)</f>
        <v xml:space="preserve">ATM S/M Jumbo (San Pedro) </v>
      </c>
      <c r="D96" s="139" t="s">
        <v>2496</v>
      </c>
      <c r="E96" s="140"/>
    </row>
    <row r="97" spans="1:5" ht="17.399999999999999" x14ac:dyDescent="0.3">
      <c r="A97" s="112" t="str">
        <f>VLOOKUP(B97,'[1]LISTADO ATM'!$A$2:$C$817,3,0)</f>
        <v>NORTE</v>
      </c>
      <c r="B97" s="112">
        <v>649</v>
      </c>
      <c r="C97" s="113" t="str">
        <f>VLOOKUP(B97,'[1]LISTADO ATM'!$A$2:$B$816,2,0)</f>
        <v xml:space="preserve">ATM Oficina Galería 56 (San Francisco de Macorís) </v>
      </c>
      <c r="D97" s="139" t="s">
        <v>2496</v>
      </c>
      <c r="E97" s="140"/>
    </row>
    <row r="98" spans="1:5" ht="17.399999999999999" x14ac:dyDescent="0.3">
      <c r="A98" s="112" t="e">
        <f>VLOOKUP(B98,'[1]LISTADO ATM'!$A$2:$C$817,3,0)</f>
        <v>#N/A</v>
      </c>
      <c r="B98" s="112"/>
      <c r="C98" s="113" t="e">
        <f>VLOOKUP(B98,'[1]LISTADO ATM'!$A$2:$B$816,2,0)</f>
        <v>#N/A</v>
      </c>
      <c r="D98" s="130"/>
      <c r="E98" s="131"/>
    </row>
    <row r="99" spans="1:5" ht="17.399999999999999" x14ac:dyDescent="0.3">
      <c r="A99" s="112" t="e">
        <f>VLOOKUP(B99,'[1]LISTADO ATM'!$A$2:$C$817,3,0)</f>
        <v>#N/A</v>
      </c>
      <c r="B99" s="112"/>
      <c r="C99" s="113" t="e">
        <f>VLOOKUP(B99,'[1]LISTADO ATM'!$A$2:$B$816,2,0)</f>
        <v>#N/A</v>
      </c>
      <c r="D99" s="130"/>
      <c r="E99" s="131"/>
    </row>
    <row r="100" spans="1:5" ht="17.399999999999999" x14ac:dyDescent="0.3">
      <c r="A100" s="112" t="e">
        <f>VLOOKUP(B100,'[1]LISTADO ATM'!$A$2:$C$817,3,0)</f>
        <v>#N/A</v>
      </c>
      <c r="B100" s="112"/>
      <c r="C100" s="113" t="e">
        <f>VLOOKUP(B100,'[1]LISTADO ATM'!$A$2:$B$816,2,0)</f>
        <v>#N/A</v>
      </c>
      <c r="D100" s="130"/>
      <c r="E100" s="131"/>
    </row>
    <row r="101" spans="1:5" ht="17.399999999999999" x14ac:dyDescent="0.3">
      <c r="A101" s="112" t="e">
        <f>VLOOKUP(B101,'[1]LISTADO ATM'!$A$2:$C$817,3,0)</f>
        <v>#N/A</v>
      </c>
      <c r="B101" s="112"/>
      <c r="C101" s="113" t="e">
        <f>VLOOKUP(B101,'[1]LISTADO ATM'!$A$2:$B$816,2,0)</f>
        <v>#N/A</v>
      </c>
      <c r="D101" s="130"/>
      <c r="E101" s="131"/>
    </row>
    <row r="102" spans="1:5" ht="17.399999999999999" x14ac:dyDescent="0.3">
      <c r="A102" s="112" t="e">
        <f>VLOOKUP(B102,'[1]LISTADO ATM'!$A$2:$C$817,3,0)</f>
        <v>#N/A</v>
      </c>
      <c r="B102" s="112"/>
      <c r="C102" s="113" t="e">
        <f>VLOOKUP(B102,'[1]LISTADO ATM'!$A$2:$B$816,2,0)</f>
        <v>#N/A</v>
      </c>
      <c r="D102" s="130"/>
      <c r="E102" s="131"/>
    </row>
    <row r="103" spans="1:5" ht="18" thickBot="1" x14ac:dyDescent="0.35">
      <c r="A103" s="89" t="s">
        <v>2428</v>
      </c>
      <c r="B103" s="115">
        <f>COUNT(B87:B98)</f>
        <v>11</v>
      </c>
      <c r="C103" s="129"/>
      <c r="D103" s="141"/>
      <c r="E103" s="142"/>
    </row>
  </sheetData>
  <mergeCells count="23">
    <mergeCell ref="A39:E39"/>
    <mergeCell ref="C60:E60"/>
    <mergeCell ref="A62:E62"/>
    <mergeCell ref="A34:E34"/>
    <mergeCell ref="A32:E32"/>
    <mergeCell ref="A33:E33"/>
    <mergeCell ref="A75:E75"/>
    <mergeCell ref="A82:B82"/>
    <mergeCell ref="A83:B83"/>
    <mergeCell ref="A85:E85"/>
    <mergeCell ref="D86:E86"/>
    <mergeCell ref="D87:E87"/>
    <mergeCell ref="D88:E88"/>
    <mergeCell ref="D89:E89"/>
    <mergeCell ref="D90:E90"/>
    <mergeCell ref="D91:E91"/>
    <mergeCell ref="D97:E97"/>
    <mergeCell ref="D103:E103"/>
    <mergeCell ref="D92:E92"/>
    <mergeCell ref="D93:E93"/>
    <mergeCell ref="D94:E94"/>
    <mergeCell ref="D95:E95"/>
    <mergeCell ref="D96:E96"/>
  </mergeCells>
  <phoneticPr fontId="47" type="noConversion"/>
  <conditionalFormatting sqref="B103 B60:B62 B64 B77:B86 B32:B39 B73:B75">
    <cfRule type="duplicateValues" dxfId="98" priority="16"/>
  </conditionalFormatting>
  <conditionalFormatting sqref="B103">
    <cfRule type="duplicateValues" dxfId="97" priority="15"/>
  </conditionalFormatting>
  <conditionalFormatting sqref="B41:B59">
    <cfRule type="duplicateValues" dxfId="96" priority="14"/>
  </conditionalFormatting>
  <conditionalFormatting sqref="B41:B59">
    <cfRule type="duplicateValues" dxfId="95" priority="13"/>
  </conditionalFormatting>
  <conditionalFormatting sqref="E58:E59">
    <cfRule type="duplicateValues" dxfId="94" priority="12"/>
  </conditionalFormatting>
  <conditionalFormatting sqref="B41:B59">
    <cfRule type="duplicateValues" dxfId="93" priority="11"/>
  </conditionalFormatting>
  <conditionalFormatting sqref="E48 E69:E72">
    <cfRule type="duplicateValues" dxfId="92" priority="10"/>
  </conditionalFormatting>
  <conditionalFormatting sqref="B32:B103">
    <cfRule type="duplicateValues" dxfId="91" priority="9"/>
  </conditionalFormatting>
  <conditionalFormatting sqref="E91">
    <cfRule type="duplicateValues" dxfId="90" priority="8"/>
  </conditionalFormatting>
  <conditionalFormatting sqref="E44">
    <cfRule type="duplicateValues" dxfId="89" priority="7"/>
  </conditionalFormatting>
  <conditionalFormatting sqref="E89:E90">
    <cfRule type="duplicateValues" dxfId="88" priority="17"/>
  </conditionalFormatting>
  <conditionalFormatting sqref="E45">
    <cfRule type="duplicateValues" dxfId="87" priority="6"/>
  </conditionalFormatting>
  <conditionalFormatting sqref="E51">
    <cfRule type="duplicateValues" dxfId="86" priority="5"/>
  </conditionalFormatting>
  <conditionalFormatting sqref="E52">
    <cfRule type="duplicateValues" dxfId="85" priority="4"/>
  </conditionalFormatting>
  <conditionalFormatting sqref="E65 E42:E43">
    <cfRule type="duplicateValues" dxfId="84" priority="18"/>
  </conditionalFormatting>
  <conditionalFormatting sqref="B65">
    <cfRule type="duplicateValues" dxfId="83" priority="19"/>
  </conditionalFormatting>
  <conditionalFormatting sqref="B87:B102">
    <cfRule type="duplicateValues" dxfId="82" priority="20"/>
  </conditionalFormatting>
  <conditionalFormatting sqref="E49:E50">
    <cfRule type="duplicateValues" dxfId="81" priority="21"/>
  </conditionalFormatting>
  <conditionalFormatting sqref="E53:E55">
    <cfRule type="duplicateValues" dxfId="80" priority="22"/>
  </conditionalFormatting>
  <conditionalFormatting sqref="E98:E103 E60:E64 E32:E41 E73:E88 E56:E57 E46:E47">
    <cfRule type="duplicateValues" dxfId="79" priority="23"/>
  </conditionalFormatting>
  <conditionalFormatting sqref="B66:B72">
    <cfRule type="duplicateValues" dxfId="78" priority="24"/>
  </conditionalFormatting>
  <conditionalFormatting sqref="B77:B103 B60:B62 B64 B32:B39 B73:B75">
    <cfRule type="duplicateValues" dxfId="77" priority="25"/>
  </conditionalFormatting>
  <conditionalFormatting sqref="B73:B103 B60:B64 B32:B40">
    <cfRule type="duplicateValues" dxfId="76" priority="26"/>
  </conditionalFormatting>
  <conditionalFormatting sqref="E66:E68">
    <cfRule type="duplicateValues" dxfId="75" priority="3"/>
  </conditionalFormatting>
  <conditionalFormatting sqref="E92:E96">
    <cfRule type="duplicateValues" dxfId="74" priority="2"/>
  </conditionalFormatting>
  <conditionalFormatting sqref="E97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2471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2480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2">
        <v>384</v>
      </c>
      <c r="B268" s="102" t="s">
        <v>2489</v>
      </c>
      <c r="C268" s="10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2472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2474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2467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2485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1">
        <v>581</v>
      </c>
      <c r="B431" s="91" t="s">
        <v>1606</v>
      </c>
      <c r="C431" s="91" t="s">
        <v>1275</v>
      </c>
    </row>
    <row r="432" spans="1:3" x14ac:dyDescent="0.3">
      <c r="A432" s="40">
        <v>582</v>
      </c>
      <c r="B432" s="40" t="s">
        <v>2481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06">
        <v>600</v>
      </c>
      <c r="B450" s="106" t="s">
        <v>2490</v>
      </c>
      <c r="C450" s="10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06">
        <v>614</v>
      </c>
      <c r="B464" s="106" t="s">
        <v>2497</v>
      </c>
      <c r="C464" s="106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06">
        <v>797</v>
      </c>
      <c r="B636" s="106" t="s">
        <v>2494</v>
      </c>
      <c r="C636" s="106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6" x14ac:dyDescent="0.3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6" x14ac:dyDescent="0.3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6" x14ac:dyDescent="0.3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6" x14ac:dyDescent="0.3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6" x14ac:dyDescent="0.3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6" x14ac:dyDescent="0.3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6" x14ac:dyDescent="0.3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6" x14ac:dyDescent="0.3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6" x14ac:dyDescent="0.3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6" x14ac:dyDescent="0.3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6" x14ac:dyDescent="0.3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6" x14ac:dyDescent="0.3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6" x14ac:dyDescent="0.3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6" x14ac:dyDescent="0.3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6" x14ac:dyDescent="0.3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6" x14ac:dyDescent="0.3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6" x14ac:dyDescent="0.3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6" x14ac:dyDescent="0.3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132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131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92.5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91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91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97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19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2021-02-19T23:53:53Z</dcterms:modified>
</cp:coreProperties>
</file>