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0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80" i="1" l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A80" i="1"/>
  <c r="A79" i="1"/>
  <c r="A78" i="1"/>
  <c r="A77" i="1"/>
  <c r="A76" i="1"/>
  <c r="F75" i="1" l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A75" i="1"/>
  <c r="A74" i="1"/>
  <c r="A73" i="1"/>
  <c r="A72" i="1"/>
  <c r="F71" i="1" l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F53" i="1" l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53" i="1"/>
  <c r="A52" i="1"/>
  <c r="A51" i="1"/>
  <c r="A50" i="1"/>
  <c r="A49" i="1"/>
  <c r="A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F21" i="1" l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1" i="1"/>
  <c r="A20" i="1"/>
  <c r="A19" i="1"/>
  <c r="A18" i="1"/>
  <c r="B103" i="16"/>
  <c r="B73" i="16"/>
  <c r="B60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0" i="16"/>
  <c r="C79" i="16"/>
  <c r="A79" i="16"/>
  <c r="C78" i="16"/>
  <c r="A78" i="16"/>
  <c r="C77" i="16"/>
  <c r="A77" i="16"/>
  <c r="A8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A17" i="1" l="1"/>
  <c r="A16" i="1"/>
  <c r="A15" i="1"/>
  <c r="A14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3" i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A11" i="1" l="1"/>
  <c r="F11" i="1"/>
  <c r="G11" i="1"/>
  <c r="H11" i="1"/>
  <c r="I11" i="1"/>
  <c r="J11" i="1"/>
  <c r="K11" i="1"/>
  <c r="F10" i="1" l="1"/>
  <c r="G10" i="1"/>
  <c r="H10" i="1"/>
  <c r="I10" i="1"/>
  <c r="J10" i="1"/>
  <c r="K10" i="1"/>
  <c r="A10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  <c r="K9" i="1"/>
  <c r="J9" i="1"/>
  <c r="I9" i="1"/>
  <c r="H9" i="1"/>
  <c r="G9" i="1"/>
  <c r="F9" i="1"/>
  <c r="A9" i="1"/>
  <c r="K8" i="1"/>
  <c r="J8" i="1"/>
  <c r="I8" i="1"/>
  <c r="H8" i="1"/>
  <c r="G8" i="1"/>
  <c r="F8" i="1"/>
  <c r="A8" i="1"/>
  <c r="K7" i="1"/>
  <c r="J7" i="1"/>
  <c r="I7" i="1"/>
  <c r="H7" i="1"/>
  <c r="G7" i="1"/>
  <c r="F7" i="1"/>
  <c r="A7" i="1"/>
  <c r="K6" i="1"/>
  <c r="J6" i="1"/>
  <c r="I6" i="1"/>
  <c r="H6" i="1"/>
  <c r="G6" i="1"/>
  <c r="F6" i="1"/>
  <c r="A6" i="1"/>
  <c r="K5" i="1"/>
  <c r="J5" i="1"/>
  <c r="I5" i="1"/>
  <c r="H5" i="1"/>
  <c r="G5" i="1"/>
  <c r="F5" i="1"/>
  <c r="A5" i="1"/>
</calcChain>
</file>

<file path=xl/sharedStrings.xml><?xml version="1.0" encoding="utf-8"?>
<sst xmlns="http://schemas.openxmlformats.org/spreadsheetml/2006/main" count="13287" uniqueCount="2585">
  <si>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</si>
  <si>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</si>
  <si>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</si>
  <si>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</si>
  <si>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</si>
  <si>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</si>
  <si>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</si>
  <si>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</si>
  <si>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</si>
  <si>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</si>
  <si>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</si>
  <si>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</si>
  <si>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</si>
  <si>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</si>
  <si>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</si>
  <si>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</si>
  <si>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</si>
  <si>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</si>
  <si>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</si>
  <si>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</si>
  <si>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</si>
  <si>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</si>
  <si>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</si>
  <si>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</si>
  <si>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</si>
  <si>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</si>
  <si>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</si>
  <si>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</si>
  <si>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</si>
  <si>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</si>
  <si>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</si>
  <si>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</si>
  <si>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</si>
  <si>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</si>
  <si>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</si>
  <si>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</si>
  <si>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</si>
  <si>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</si>
  <si>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</si>
  <si>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</si>
  <si>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</si>
  <si>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</si>
  <si>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</si>
  <si>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</si>
  <si>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</si>
  <si>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</si>
  <si>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</si>
  <si>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</si>
  <si>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</si>
  <si>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</si>
  <si>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</si>
  <si>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</si>
  <si>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</si>
  <si>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</si>
  <si>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</si>
  <si>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</si>
  <si>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</si>
  <si>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</si>
  <si>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</si>
  <si>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</si>
  <si>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</si>
  <si>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</si>
  <si>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</si>
  <si>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</si>
  <si>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</si>
  <si>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</si>
  <si>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</si>
  <si>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</si>
  <si>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</si>
  <si>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</si>
  <si>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</si>
  <si>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</si>
  <si>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</si>
  <si>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</si>
  <si>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</si>
  <si>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</si>
  <si>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</si>
  <si>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</si>
  <si>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</si>
  <si>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</si>
  <si>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</si>
  <si>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</si>
  <si>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</si>
  <si>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</si>
  <si>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</si>
  <si>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</si>
  <si>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</si>
  <si>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</si>
  <si>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</si>
  <si>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</si>
  <si>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</si>
  <si>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</si>
  <si>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</si>
  <si>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</si>
  <si>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</si>
  <si>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</si>
  <si>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</si>
  <si>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</si>
  <si>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</si>
  <si>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</si>
  <si>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</si>
  <si>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</si>
  <si>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</si>
  <si>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</si>
  <si>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</si>
  <si>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</si>
  <si>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</si>
  <si>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</si>
  <si>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</si>
  <si>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</si>
  <si>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</si>
  <si>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</si>
  <si>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</si>
  <si>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</si>
  <si>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</si>
  <si>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</si>
  <si>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</si>
  <si>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</si>
  <si>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</si>
  <si>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</si>
  <si>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</si>
  <si>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</si>
  <si>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</si>
  <si>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</si>
  <si>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</si>
  <si>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</si>
  <si>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</si>
  <si>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</si>
  <si>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</si>
  <si>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</si>
  <si>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</si>
  <si>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</si>
  <si>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</si>
  <si>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</si>
  <si>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</si>
  <si>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</si>
  <si>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</si>
  <si>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</si>
  <si>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</si>
  <si>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</si>
  <si>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</si>
  <si>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</si>
  <si>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</si>
  <si>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</si>
  <si>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</si>
  <si>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</si>
  <si>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</si>
  <si>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</si>
  <si>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</si>
  <si>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</si>
  <si>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</si>
  <si>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</si>
  <si>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</si>
  <si>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</si>
  <si>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</si>
  <si>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</si>
  <si>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</si>
  <si>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</si>
  <si>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</si>
  <si>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</si>
  <si>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</si>
  <si>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</si>
  <si>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</si>
  <si>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</si>
  <si>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</si>
  <si>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</si>
  <si>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</si>
  <si>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</si>
  <si>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</si>
  <si>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</si>
  <si>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</si>
  <si>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</si>
  <si>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</si>
  <si>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</si>
  <si>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</si>
  <si>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</si>
  <si>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</si>
  <si>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</si>
  <si>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</si>
  <si>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</si>
  <si>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</si>
  <si>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</si>
  <si>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</si>
  <si>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</si>
  <si>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</si>
  <si>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</si>
  <si>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</si>
  <si>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</si>
  <si>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</si>
  <si>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</si>
  <si>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</si>
  <si>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</si>
  <si>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</si>
  <si>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</si>
  <si>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</si>
  <si>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</si>
  <si>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</si>
  <si>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</si>
  <si>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</si>
  <si>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</si>
  <si>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</si>
  <si>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</si>
  <si>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</si>
  <si>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</si>
  <si>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</si>
  <si>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</si>
  <si>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</si>
  <si>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</si>
  <si>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</si>
  <si>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</si>
  <si>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</si>
  <si>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</si>
  <si>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</si>
  <si>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</si>
  <si>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</si>
  <si>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</si>
  <si>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</si>
  <si>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</si>
  <si>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</si>
  <si>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</si>
  <si>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</si>
  <si>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</si>
  <si>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</si>
  <si>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</si>
  <si>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</si>
  <si>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</si>
  <si>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</si>
  <si>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</si>
  <si>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</si>
  <si>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</si>
  <si>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</si>
  <si>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</si>
  <si>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</si>
  <si>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</si>
  <si>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</si>
  <si>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</si>
  <si>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</si>
  <si>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</si>
  <si>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</si>
  <si>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</si>
  <si>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</si>
  <si>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</si>
  <si>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</si>
  <si>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</si>
  <si>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</si>
  <si>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</si>
  <si>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</si>
  <si>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</si>
  <si>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</si>
  <si>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</si>
  <si>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</si>
  <si>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</si>
  <si>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</si>
  <si>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</si>
  <si>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</si>
  <si>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</si>
  <si>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</si>
  <si>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</si>
  <si>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</si>
  <si>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</si>
  <si>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</si>
  <si>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</si>
  <si>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</si>
  <si>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</si>
  <si>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</si>
  <si>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</si>
  <si>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</si>
  <si>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</si>
  <si>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</si>
  <si>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</si>
  <si>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</si>
  <si>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</si>
  <si>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</si>
  <si>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</si>
  <si>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</si>
  <si>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</si>
  <si>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</si>
  <si>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</si>
  <si>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</si>
  <si>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</si>
  <si>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</si>
  <si>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</si>
  <si>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</si>
  <si>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</si>
  <si>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</si>
  <si>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</si>
  <si>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</si>
  <si>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</si>
  <si>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</si>
  <si>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</si>
  <si>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</si>
  <si>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</si>
  <si>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</si>
  <si>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</si>
  <si>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</si>
  <si>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</si>
  <si>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</si>
  <si>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</si>
  <si>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</si>
  <si>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</si>
  <si>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</si>
  <si>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</si>
  <si>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</si>
  <si>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</si>
  <si>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</si>
  <si>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</si>
  <si>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</si>
  <si>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</si>
  <si>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</si>
  <si>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</si>
  <si>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</si>
  <si>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</si>
  <si>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</si>
  <si>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</si>
  <si>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</si>
  <si>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</si>
  <si>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</si>
  <si>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</si>
  <si>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</si>
  <si>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</si>
  <si>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</si>
  <si>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</si>
  <si>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</si>
  <si>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</si>
  <si>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</si>
  <si>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</si>
  <si>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</si>
  <si>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</si>
  <si>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</si>
  <si>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</si>
  <si>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</si>
  <si>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</si>
  <si>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</si>
  <si>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</si>
  <si>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</si>
  <si>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</si>
  <si>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</si>
  <si>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</si>
  <si>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</si>
  <si>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</si>
  <si>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</si>
  <si>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</si>
  <si>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</si>
  <si>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</si>
  <si>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</si>
  <si>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</si>
  <si>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</si>
  <si>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</si>
  <si>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</si>
  <si>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</si>
  <si>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</si>
  <si>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</si>
  <si>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</si>
  <si>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</si>
  <si>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</si>
  <si>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</si>
  <si>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</si>
  <si>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</si>
  <si>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</si>
  <si>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</si>
  <si>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</si>
  <si>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</si>
  <si>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</si>
  <si>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</si>
  <si>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</si>
  <si>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</si>
  <si>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</si>
  <si>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</si>
  <si>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</si>
  <si>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</si>
  <si>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</si>
  <si>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</si>
  <si>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</si>
  <si>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</si>
  <si>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</si>
  <si>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</si>
  <si>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</si>
  <si>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</si>
  <si>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</si>
  <si>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</si>
  <si>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</si>
  <si>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</si>
  <si>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</si>
  <si>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</si>
  <si>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</si>
  <si>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</si>
  <si>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</si>
  <si>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</si>
  <si>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</si>
  <si>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</si>
  <si>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</si>
  <si>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</si>
  <si>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</si>
  <si>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</si>
  <si>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</si>
  <si>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</si>
  <si>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</si>
  <si>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</si>
  <si>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</si>
  <si>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</si>
  <si>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</si>
  <si>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</si>
  <si>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</si>
  <si>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</si>
  <si>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</si>
  <si>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</si>
  <si>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</si>
  <si>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</si>
  <si>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</si>
  <si>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</si>
  <si>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</si>
  <si>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</si>
  <si>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</si>
  <si>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</si>
  <si>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</si>
  <si>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</si>
  <si>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</si>
  <si>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</si>
  <si>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</si>
  <si>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</si>
  <si>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</si>
  <si>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</si>
  <si>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</si>
  <si>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</si>
  <si>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</si>
  <si>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</si>
  <si>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</si>
  <si>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</si>
  <si>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</si>
  <si>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</si>
  <si>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</si>
  <si>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</si>
  <si>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</si>
  <si>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</si>
  <si>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</si>
  <si>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</si>
  <si>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</si>
  <si>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</si>
  <si>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</si>
  <si>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</si>
  <si>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</si>
  <si>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</si>
  <si>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</si>
  <si>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</si>
  <si>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</si>
  <si>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</si>
  <si>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</si>
  <si>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</si>
  <si>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</si>
  <si>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</si>
  <si>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</si>
  <si>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</si>
  <si>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</si>
  <si>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</si>
  <si>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</si>
  <si>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</si>
  <si>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</si>
  <si>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</si>
  <si>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</si>
  <si>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</si>
  <si>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</si>
  <si>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</si>
  <si>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</si>
  <si>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</si>
  <si>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</si>
  <si>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</si>
  <si>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</si>
  <si>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</si>
  <si>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</si>
  <si>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</si>
  <si>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</si>
  <si>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</si>
  <si>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</si>
  <si>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</si>
  <si>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</si>
  <si>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</si>
  <si>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</si>
  <si>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</si>
  <si>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</si>
  <si>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</si>
  <si>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</si>
  <si>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</si>
  <si>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</si>
  <si>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</si>
  <si>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</si>
  <si>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</si>
  <si>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</si>
  <si>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</si>
  <si>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</si>
  <si>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</si>
  <si>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</si>
  <si>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</si>
  <si>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</si>
  <si>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</si>
  <si>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</si>
  <si>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</si>
  <si>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</si>
  <si>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</si>
  <si>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</si>
  <si>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</si>
  <si>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</si>
  <si>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</si>
  <si>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</si>
  <si>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</si>
  <si>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</si>
  <si>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</si>
  <si>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</si>
  <si>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</si>
  <si>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</si>
  <si>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</si>
  <si>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</si>
  <si>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</si>
  <si>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</si>
  <si>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</si>
  <si>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</si>
  <si>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</si>
  <si>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</si>
  <si>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</si>
  <si>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</si>
  <si>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</si>
  <si>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</si>
  <si>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</si>
  <si>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</si>
  <si>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</si>
  <si>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</si>
  <si>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</si>
  <si>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</si>
  <si>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</si>
  <si>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</si>
  <si>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</si>
  <si>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</si>
  <si>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</si>
  <si>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</si>
  <si>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</si>
  <si>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</si>
  <si>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</si>
  <si>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</si>
  <si>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</si>
  <si>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</si>
  <si>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</si>
  <si>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</si>
  <si>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</si>
  <si>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</si>
  <si>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</si>
  <si>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</si>
  <si>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</si>
  <si>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</si>
  <si>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</si>
  <si>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</si>
  <si>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</si>
  <si>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</si>
  <si>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</si>
  <si>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</si>
  <si>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</si>
  <si>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</si>
  <si>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</si>
  <si>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</si>
  <si>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</si>
  <si>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</si>
  <si>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</si>
  <si>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</si>
  <si>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</si>
  <si>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</si>
  <si>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</si>
  <si>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</si>
  <si>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</si>
  <si>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</si>
  <si>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</si>
  <si>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</si>
  <si>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</si>
  <si>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</si>
  <si>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</si>
  <si>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</si>
  <si>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</si>
  <si>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</si>
  <si>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</si>
  <si>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</si>
  <si>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</si>
  <si>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</si>
  <si>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</si>
  <si>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</si>
  <si>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</si>
  <si>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</si>
  <si>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</si>
  <si>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</si>
  <si>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</si>
  <si>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</si>
  <si>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</si>
  <si>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</si>
  <si>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</si>
  <si>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</si>
  <si>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</si>
  <si>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</si>
  <si>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</si>
  <si>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</si>
  <si>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</si>
  <si>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</si>
  <si>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</si>
  <si>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</si>
  <si>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</si>
  <si>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</si>
  <si>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</si>
  <si>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</si>
  <si>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</si>
  <si>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</si>
  <si>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</si>
  <si>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</si>
  <si>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</si>
  <si>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</si>
  <si>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</si>
  <si>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</si>
  <si>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</si>
  <si>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</si>
  <si>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</si>
  <si>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</si>
  <si>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</si>
  <si>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</si>
  <si>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</si>
  <si>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</si>
  <si>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</si>
  <si>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</si>
  <si>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</si>
  <si>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</si>
  <si>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</si>
  <si>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</si>
  <si>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</si>
  <si>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</si>
  <si>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</si>
  <si>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</si>
  <si>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</si>
  <si>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</si>
  <si>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</si>
  <si>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</si>
  <si>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</si>
  <si>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</si>
  <si>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</si>
  <si>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</si>
  <si>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</si>
  <si>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</si>
  <si>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</si>
  <si>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</si>
  <si>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</si>
  <si>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</si>
  <si>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</si>
  <si>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</si>
  <si>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</si>
  <si>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</si>
  <si>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</si>
  <si>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</si>
  <si>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</si>
  <si>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</si>
  <si>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</si>
  <si>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</si>
  <si>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</si>
  <si>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</si>
  <si>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</si>
  <si>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</si>
  <si>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</si>
  <si>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</si>
  <si>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</si>
  <si>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</si>
  <si>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</si>
  <si>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</si>
  <si>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</si>
  <si>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</si>
  <si>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</si>
  <si>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</si>
  <si>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</si>
  <si>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</si>
  <si>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</si>
  <si>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</si>
  <si>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</si>
  <si>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</si>
  <si>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</si>
  <si>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</si>
  <si>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</si>
  <si>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</si>
  <si>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</si>
  <si>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</si>
  <si>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</si>
  <si>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</si>
  <si>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</si>
  <si>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</si>
  <si>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</si>
  <si>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</si>
  <si>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</si>
  <si>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</si>
  <si>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</si>
  <si>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</si>
  <si>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</si>
  <si>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</si>
  <si>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</si>
  <si>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</si>
  <si>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</si>
  <si>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</si>
  <si>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</si>
  <si>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</si>
  <si>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</si>
  <si>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</si>
  <si>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</si>
  <si>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</si>
  <si>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</si>
  <si>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</si>
  <si>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</si>
  <si>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</si>
  <si>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</si>
  <si>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</si>
  <si>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</si>
  <si>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</si>
  <si>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</si>
  <si>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</si>
  <si>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</si>
  <si>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</si>
  <si>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</si>
  <si>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</si>
  <si>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</si>
  <si>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</si>
  <si>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</si>
  <si>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</si>
  <si>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</si>
  <si>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</si>
  <si>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</si>
  <si>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</si>
  <si>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</si>
  <si>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</si>
  <si>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</si>
  <si>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</si>
  <si>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</si>
  <si>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</si>
  <si>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</si>
  <si>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</si>
  <si>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</si>
  <si>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</si>
  <si>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</si>
  <si>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</si>
  <si>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</si>
  <si>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</si>
  <si>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</si>
  <si>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</si>
  <si>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</si>
  <si>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</si>
  <si>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</si>
  <si>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</si>
  <si>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</si>
  <si>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</si>
  <si>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</si>
  <si>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</si>
  <si>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</si>
  <si>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</si>
  <si>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</si>
  <si>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</si>
  <si>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</si>
  <si>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</si>
  <si>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</si>
  <si>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</si>
  <si>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</si>
  <si>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</si>
  <si>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</si>
  <si>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</si>
  <si>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</si>
  <si>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</si>
  <si>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</si>
  <si>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</si>
  <si>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</si>
  <si>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</si>
  <si>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</si>
  <si>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</si>
  <si>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</si>
  <si>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</si>
  <si>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</si>
  <si>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</si>
  <si>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</si>
  <si>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</si>
  <si>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</si>
  <si>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</si>
  <si>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</si>
  <si>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</si>
  <si>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</si>
  <si>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</si>
  <si>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</si>
  <si>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</si>
  <si>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</si>
  <si>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</si>
  <si>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</si>
  <si>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</si>
  <si>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</si>
  <si>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</si>
  <si>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</si>
  <si>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</si>
  <si>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</si>
  <si>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</si>
  <si>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</si>
  <si>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</si>
  <si>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</si>
  <si>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</si>
  <si>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</si>
  <si>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</si>
  <si>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</si>
  <si>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</si>
  <si>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</si>
  <si>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</si>
  <si>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</si>
  <si>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</si>
  <si>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</si>
  <si>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</si>
  <si>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</si>
  <si>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</si>
  <si>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</si>
  <si>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</si>
  <si>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</si>
  <si>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</si>
  <si>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</si>
  <si>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</si>
  <si>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</si>
  <si>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</si>
  <si>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</si>
  <si>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</si>
  <si>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</si>
  <si>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</si>
  <si>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</si>
  <si>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</si>
  <si>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</si>
  <si>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</si>
  <si>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</si>
  <si>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</si>
  <si>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</si>
  <si>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</si>
  <si>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</si>
  <si>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</si>
  <si>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</si>
  <si>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</si>
  <si>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</si>
  <si>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</si>
  <si>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</si>
  <si>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</si>
  <si>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</si>
  <si>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</si>
  <si>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</si>
  <si>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</si>
  <si>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</si>
  <si>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</si>
  <si>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</si>
  <si>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</si>
  <si>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</si>
  <si>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</si>
  <si>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</si>
  <si>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</si>
  <si>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</si>
  <si>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</si>
  <si>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</si>
  <si>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</si>
  <si>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</si>
  <si>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</si>
  <si>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</si>
  <si>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</si>
  <si>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</si>
  <si>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</si>
  <si>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</si>
  <si>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</si>
  <si>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</si>
  <si>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</si>
  <si>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</si>
  <si>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</si>
  <si>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</si>
  <si>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</si>
  <si>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</si>
  <si>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</si>
  <si>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</si>
  <si>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</si>
  <si>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</si>
  <si>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</si>
  <si>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</si>
  <si>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</si>
  <si>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</si>
  <si>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</si>
  <si>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</si>
  <si>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</si>
  <si>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</si>
  <si>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</si>
  <si>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</si>
  <si>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</si>
  <si>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</si>
  <si>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</si>
  <si>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</si>
  <si>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</si>
  <si>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</si>
  <si>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</si>
  <si>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</si>
  <si>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</si>
  <si>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</si>
  <si>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</si>
  <si>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</si>
  <si>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</si>
  <si>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</si>
  <si>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</si>
  <si>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</si>
  <si>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</si>
  <si>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</si>
  <si>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</si>
  <si>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</si>
  <si>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</si>
  <si>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</si>
  <si>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</si>
  <si>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</si>
  <si>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</si>
  <si>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</si>
  <si>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</si>
  <si>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</si>
  <si>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</si>
  <si>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</si>
  <si>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</si>
  <si>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</si>
  <si>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</si>
  <si>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</si>
  <si>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</si>
  <si>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</si>
  <si>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</si>
  <si>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</si>
  <si>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</si>
  <si>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</si>
  <si>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</si>
  <si>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</si>
  <si>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</si>
  <si>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</si>
  <si>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</si>
  <si>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</si>
  <si>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</si>
  <si>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</si>
  <si>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</si>
  <si>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</si>
  <si>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</si>
  <si>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</si>
  <si>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</si>
  <si>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</si>
  <si>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</si>
  <si>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</si>
  <si>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</si>
  <si>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</si>
  <si>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</si>
  <si>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</si>
  <si>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</si>
  <si>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</si>
  <si>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</si>
  <si>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</si>
  <si>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</si>
  <si>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</si>
  <si>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</si>
  <si>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</si>
  <si>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</si>
  <si>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</si>
  <si>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</si>
  <si>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</si>
  <si>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</si>
  <si>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</si>
  <si>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</si>
  <si>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</si>
  <si>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</si>
  <si>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</si>
  <si>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</si>
  <si>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</si>
  <si>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</si>
  <si>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</si>
  <si>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</si>
  <si>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</si>
  <si>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</si>
  <si>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</si>
  <si>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</si>
  <si>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</si>
  <si>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</si>
  <si>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</si>
  <si>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</si>
  <si>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</si>
  <si>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</si>
  <si>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</si>
  <si>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</si>
  <si>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</si>
  <si>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</si>
  <si>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</si>
  <si>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</si>
  <si>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</si>
  <si>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</si>
  <si>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</si>
  <si>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</si>
  <si>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</si>
  <si>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</si>
  <si>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</si>
  <si>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</si>
  <si>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</si>
  <si>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</si>
  <si>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</si>
  <si>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</si>
  <si>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</si>
  <si>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</si>
  <si>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</si>
  <si>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</si>
  <si>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</si>
  <si>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</si>
  <si>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</si>
  <si>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</si>
  <si>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</si>
  <si>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</si>
  <si>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</si>
  <si>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</si>
  <si>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</si>
  <si>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</si>
  <si>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</si>
  <si>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</si>
  <si>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</si>
  <si>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</si>
  <si>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</si>
  <si>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</si>
  <si>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</si>
  <si>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</si>
  <si>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</si>
  <si>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</si>
  <si>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</si>
  <si>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</si>
  <si>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</si>
  <si>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</si>
  <si>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</si>
  <si>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</si>
  <si>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</si>
  <si>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</si>
  <si>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</si>
  <si>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</si>
  <si>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</si>
  <si>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</si>
  <si>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</si>
  <si>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</si>
  <si>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</si>
  <si>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</si>
  <si>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</si>
  <si>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</si>
  <si>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</si>
  <si>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</si>
  <si>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</si>
  <si>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</si>
  <si>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</si>
  <si>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</si>
  <si>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</si>
  <si>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</si>
  <si>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</si>
  <si>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</si>
  <si>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</si>
  <si>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</si>
  <si>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</si>
  <si>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</si>
  <si>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</si>
  <si>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</si>
  <si>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</si>
  <si>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</si>
  <si>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</si>
  <si>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</si>
  <si>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</si>
  <si>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</si>
  <si>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</si>
  <si>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</si>
  <si>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</si>
  <si>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</si>
  <si>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</si>
  <si>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</si>
  <si>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</si>
  <si>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</si>
  <si>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</si>
  <si>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</si>
  <si>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</si>
  <si>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</si>
  <si>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</si>
  <si>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</si>
  <si>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</si>
  <si>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</si>
  <si>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</si>
  <si>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</si>
  <si>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</si>
  <si>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</si>
  <si>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</si>
  <si>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</si>
  <si>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</si>
  <si>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</si>
  <si>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</si>
  <si>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</si>
  <si>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</si>
  <si>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</si>
  <si>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</si>
  <si>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</si>
  <si>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</si>
  <si>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</si>
  <si>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</si>
  <si>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</si>
  <si>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</si>
  <si>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</si>
  <si>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</si>
  <si>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</si>
  <si>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</si>
  <si>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</si>
  <si>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</si>
  <si>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</si>
  <si>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</si>
  <si>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</si>
  <si>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</si>
  <si>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</si>
  <si>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</si>
  <si>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</si>
  <si>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</si>
  <si>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</si>
  <si>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</si>
  <si>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</si>
  <si>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</si>
  <si>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</si>
  <si>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</si>
  <si>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</si>
  <si>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</si>
  <si>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</si>
  <si>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</si>
  <si>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</si>
  <si>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</si>
  <si>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</si>
  <si>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</si>
  <si>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</si>
  <si>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</si>
  <si>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</si>
  <si>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</si>
  <si>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</si>
  <si>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</si>
  <si>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</si>
  <si>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</si>
  <si>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</si>
  <si>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</si>
  <si>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</si>
  <si>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</si>
  <si>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</si>
  <si>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</si>
  <si>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</si>
  <si>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</si>
  <si>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</si>
  <si>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</si>
  <si>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</si>
  <si>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</si>
  <si>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</si>
  <si>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</si>
  <si>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</si>
  <si>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</si>
  <si>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</si>
  <si>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</si>
  <si>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</si>
  <si>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</si>
  <si>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</si>
  <si>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</si>
  <si>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</si>
  <si>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</si>
  <si>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</si>
  <si>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</si>
  <si>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</si>
  <si>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</si>
  <si>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</si>
  <si>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</si>
  <si>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</si>
  <si>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</si>
  <si>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</si>
  <si>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</si>
  <si>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</si>
  <si>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</si>
  <si>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</si>
  <si>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</si>
  <si>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</si>
  <si>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</si>
  <si>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</si>
  <si>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</si>
  <si>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</si>
  <si>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</si>
  <si>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</si>
  <si>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</si>
  <si>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</si>
  <si>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</si>
  <si>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</si>
  <si>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</si>
  <si>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</si>
  <si>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</si>
  <si>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</si>
  <si>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</si>
  <si>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</si>
  <si>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</si>
  <si>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</si>
  <si>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</si>
  <si>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</si>
  <si>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</si>
  <si>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</si>
  <si>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</si>
  <si>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</si>
  <si>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</si>
  <si>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</si>
  <si>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</si>
  <si>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</si>
  <si>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</si>
  <si>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</si>
  <si>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</si>
  <si>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</si>
  <si>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</si>
  <si>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</si>
  <si>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</si>
  <si>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</si>
  <si>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</si>
  <si>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</si>
  <si>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</si>
  <si>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</si>
  <si>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</si>
  <si>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</si>
  <si>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</si>
  <si>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</si>
  <si>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</si>
  <si>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</si>
  <si>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</si>
  <si>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</si>
  <si>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</si>
  <si>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</si>
  <si>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</si>
  <si>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</si>
  <si>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</si>
  <si>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</si>
  <si>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</si>
  <si>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</si>
  <si>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</si>
  <si>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</si>
  <si>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</si>
  <si>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</si>
  <si>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</si>
  <si>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</si>
  <si>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</si>
  <si>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</si>
  <si>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</si>
  <si>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</si>
  <si>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</si>
  <si>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</si>
  <si>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</si>
  <si>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</si>
  <si>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</si>
  <si>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</si>
  <si>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</si>
  <si>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</si>
  <si>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</si>
  <si>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</si>
  <si>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</si>
  <si>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</si>
  <si>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</si>
  <si>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</si>
  <si>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</si>
  <si>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</si>
  <si>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</si>
  <si>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</si>
  <si>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</si>
  <si>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</si>
  <si>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</si>
  <si>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</si>
  <si>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</si>
  <si>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</si>
  <si>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</si>
  <si>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</si>
  <si>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</si>
  <si>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</si>
  <si>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</si>
  <si>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</si>
  <si>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</si>
  <si>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</si>
  <si>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</si>
  <si>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</si>
  <si>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</si>
  <si>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</si>
  <si>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</si>
  <si>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</si>
  <si>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</si>
  <si>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</si>
  <si>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</si>
  <si>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</si>
  <si>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</si>
  <si>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</si>
  <si>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</si>
  <si>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</si>
  <si>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</si>
  <si>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</si>
  <si>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</si>
  <si>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</si>
  <si>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</si>
  <si>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</si>
  <si>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</si>
  <si>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</si>
  <si>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</si>
  <si>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</si>
  <si>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</si>
  <si>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</si>
  <si>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</si>
  <si>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</si>
  <si>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</si>
  <si>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</si>
  <si>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</si>
  <si>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</si>
  <si>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</si>
  <si>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</si>
  <si>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</si>
  <si>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</si>
  <si>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</si>
  <si>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</si>
  <si>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</si>
  <si>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</si>
  <si>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</si>
  <si>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</si>
  <si>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</si>
  <si>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</si>
  <si>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</si>
  <si>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</si>
  <si>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</si>
  <si>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</si>
  <si>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</si>
  <si>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</si>
  <si>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</si>
  <si>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</si>
  <si>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</si>
  <si>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</si>
  <si>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</si>
  <si>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</si>
  <si>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</si>
  <si>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</si>
  <si>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</si>
  <si>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</si>
  <si>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</si>
  <si>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</si>
  <si>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</si>
  <si>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</si>
  <si>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</si>
  <si>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</si>
  <si>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</si>
  <si>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</si>
  <si>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</si>
  <si>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</si>
  <si>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</si>
  <si>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</si>
  <si>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</si>
  <si>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</si>
  <si>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</si>
  <si>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</si>
  <si>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</si>
  <si>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</si>
  <si>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</si>
  <si>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</si>
  <si>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</si>
  <si>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</si>
  <si>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</si>
  <si>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</si>
  <si>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</si>
  <si>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</si>
  <si>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</si>
  <si>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</si>
  <si>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</si>
  <si>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</si>
  <si>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</si>
  <si>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</si>
  <si>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</si>
  <si>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</si>
  <si>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</si>
  <si>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</si>
  <si>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</si>
  <si>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</si>
  <si>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</si>
  <si>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</si>
  <si>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</si>
  <si>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</si>
  <si>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</si>
  <si>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</si>
  <si>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</si>
  <si>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</si>
  <si>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</si>
  <si>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</si>
  <si>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</si>
  <si>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</si>
  <si>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</si>
  <si>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</si>
  <si>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</si>
  <si>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</si>
  <si>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</si>
  <si>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</si>
  <si>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</si>
  <si>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</si>
  <si>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</si>
  <si>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</si>
  <si>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</si>
  <si>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</si>
  <si>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</si>
  <si>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</si>
  <si>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</si>
  <si>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</si>
  <si>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</si>
  <si>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</si>
  <si>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</si>
  <si>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</si>
  <si>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</si>
  <si>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</si>
  <si>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</si>
  <si>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</si>
  <si>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</si>
  <si>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</si>
  <si>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</si>
  <si>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</si>
  <si>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</si>
  <si>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</si>
  <si>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</si>
  <si>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</si>
  <si>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</si>
  <si>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</si>
  <si>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</si>
  <si>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</si>
  <si>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</si>
  <si>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</si>
  <si>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</si>
  <si>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</si>
  <si>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</si>
  <si>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</si>
  <si>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</si>
  <si>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</si>
  <si>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</si>
  <si>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</si>
  <si>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</si>
  <si>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</si>
  <si>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</si>
  <si>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</si>
  <si>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</si>
  <si>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</si>
  <si>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</si>
  <si>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</si>
  <si>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</si>
  <si>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</si>
  <si>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</si>
  <si>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</si>
  <si>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</si>
  <si>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</si>
  <si>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</si>
  <si>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</si>
  <si>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</si>
  <si>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</si>
  <si>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</si>
  <si>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</si>
  <si>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</si>
  <si>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</si>
  <si>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</si>
  <si>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</si>
  <si>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</si>
  <si>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</si>
  <si>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</si>
  <si>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</si>
  <si>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</si>
  <si>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</si>
  <si>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</si>
  <si>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</si>
  <si>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</si>
  <si>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</si>
  <si>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</si>
  <si>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</si>
  <si>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</si>
  <si>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</si>
  <si>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</si>
  <si>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</si>
  <si>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</si>
  <si>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</si>
  <si>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</si>
  <si>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</si>
  <si>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</si>
  <si>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</si>
  <si>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</si>
  <si>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</si>
  <si>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</si>
  <si>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</si>
  <si>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</si>
  <si>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</si>
  <si>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</si>
  <si>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</si>
  <si>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</si>
  <si>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</si>
  <si>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</si>
  <si>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</si>
  <si>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</si>
  <si>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</si>
  <si>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</si>
  <si>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</si>
  <si>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</si>
  <si>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</si>
  <si>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</si>
  <si>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</si>
  <si>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</si>
  <si>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</si>
  <si>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</si>
  <si>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</si>
  <si>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</si>
  <si>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</si>
  <si>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</si>
  <si>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</si>
  <si>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</si>
  <si>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</si>
  <si>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</si>
  <si>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</si>
  <si>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</si>
  <si>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</si>
  <si>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</si>
  <si>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</si>
  <si>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</si>
  <si>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</si>
  <si>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</si>
  <si>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</si>
  <si>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</si>
  <si>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</si>
  <si>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</si>
  <si>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</si>
  <si>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</si>
  <si>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</si>
  <si>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</si>
  <si>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</si>
  <si>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</si>
  <si>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</si>
  <si>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</si>
  <si>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</si>
  <si>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</si>
  <si>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</si>
  <si>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</si>
  <si>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</si>
  <si>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</si>
  <si>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</si>
  <si>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</si>
  <si>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</si>
  <si>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</si>
  <si>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</si>
  <si>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</si>
  <si>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</si>
  <si>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</si>
  <si>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</si>
  <si>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</si>
  <si>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</si>
  <si>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</si>
  <si>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</si>
  <si>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</si>
  <si>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</si>
  <si>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</si>
  <si>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</si>
  <si>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</si>
  <si>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</si>
  <si>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</si>
  <si>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</si>
  <si>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</si>
  <si>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</si>
  <si>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</si>
  <si>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</si>
  <si>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</si>
  <si>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</si>
  <si>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</si>
  <si>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</si>
  <si>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</si>
  <si>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</si>
  <si>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</si>
  <si>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</si>
  <si>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</si>
  <si>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</si>
  <si>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</si>
  <si>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</si>
  <si>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</si>
  <si>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</si>
  <si>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</si>
  <si>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</si>
  <si>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</si>
  <si>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</si>
  <si>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</si>
  <si>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</si>
  <si>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</si>
  <si>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</si>
  <si>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</si>
  <si>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</si>
  <si>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</si>
  <si>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</si>
  <si>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</si>
  <si>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</si>
  <si>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</si>
  <si>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</si>
  <si>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</si>
  <si>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</si>
  <si>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</si>
  <si>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</si>
  <si>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</si>
  <si>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</si>
  <si>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</si>
  <si>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</si>
  <si>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</si>
  <si>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</si>
  <si>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</si>
  <si>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</si>
  <si>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</si>
  <si>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</si>
  <si>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</si>
  <si>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</si>
  <si>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</si>
  <si>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</si>
  <si>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</si>
  <si>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</si>
  <si>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</si>
  <si>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</si>
  <si>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</si>
  <si>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</si>
  <si>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</si>
  <si>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</si>
  <si>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</si>
  <si>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</si>
  <si>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</si>
  <si>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</si>
  <si>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</si>
  <si>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</si>
  <si>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</si>
  <si>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</si>
  <si>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</si>
  <si>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</si>
  <si>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</si>
  <si>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</si>
  <si>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</si>
  <si>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</si>
  <si>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</si>
  <si>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</si>
  <si>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</si>
  <si>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</si>
  <si>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</si>
  <si>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</si>
  <si>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</si>
  <si>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</si>
  <si>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</si>
  <si>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</si>
  <si>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</si>
  <si>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</si>
  <si>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</si>
  <si>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</si>
  <si>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</si>
  <si>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</si>
  <si>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</si>
  <si>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</si>
  <si>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</si>
  <si>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</si>
  <si>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</si>
  <si>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</si>
  <si>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</si>
  <si>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</si>
  <si>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</si>
  <si>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</si>
  <si>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</si>
  <si>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</si>
  <si>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</si>
  <si>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</si>
  <si>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</si>
  <si>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</si>
  <si>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</si>
  <si>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</si>
  <si>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</si>
  <si>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</si>
  <si>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</si>
  <si>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</si>
  <si>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</si>
  <si>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</si>
  <si>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</si>
  <si>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</si>
  <si>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</si>
  <si>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</si>
  <si>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</si>
  <si>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</si>
  <si>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</si>
  <si>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</si>
  <si>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</si>
  <si>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</si>
  <si>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</si>
  <si>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</si>
  <si>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</si>
  <si>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</si>
  <si>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</si>
  <si>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</si>
  <si>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</si>
  <si>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</si>
  <si>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</si>
  <si>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</si>
  <si>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</si>
  <si>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</si>
  <si>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</si>
  <si>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</si>
  <si>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</si>
  <si>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</si>
  <si>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</si>
  <si>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</si>
  <si>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</si>
  <si>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</si>
  <si>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</si>
  <si>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</si>
  <si>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</si>
  <si>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</si>
  <si>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</si>
  <si>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</si>
  <si>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</si>
  <si>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</si>
  <si>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</si>
  <si>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</si>
  <si>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</si>
  <si>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</si>
  <si>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</si>
  <si>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</si>
  <si>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</si>
  <si>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</si>
  <si>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</si>
  <si>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</si>
  <si>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</si>
  <si>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</si>
  <si>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</si>
  <si>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</si>
  <si>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</si>
  <si>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</si>
  <si>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</si>
  <si>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</si>
  <si>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</si>
  <si>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</si>
  <si>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</si>
  <si>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</si>
  <si>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</si>
  <si>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</si>
  <si>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</si>
  <si>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</si>
  <si>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</si>
  <si>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</si>
  <si>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</si>
  <si>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</si>
  <si>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</si>
  <si>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</si>
  <si>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</si>
  <si>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</si>
  <si>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</si>
  <si>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</si>
  <si>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</si>
  <si>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</si>
  <si>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</si>
  <si>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</si>
  <si>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</si>
  <si>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</si>
  <si>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</si>
  <si>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</si>
  <si>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</si>
  <si>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</si>
  <si>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</si>
  <si>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</si>
  <si>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</si>
  <si>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</si>
  <si>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</si>
  <si>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</si>
  <si>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</si>
  <si>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</si>
  <si>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</si>
  <si>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</si>
  <si>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</si>
  <si>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</si>
  <si>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</si>
  <si>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</si>
  <si>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</si>
  <si>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</si>
  <si>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</si>
  <si>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</si>
  <si>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</si>
  <si>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</si>
  <si>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</si>
  <si>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</si>
  <si>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</si>
  <si>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</si>
  <si>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</si>
  <si>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</si>
  <si>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</si>
  <si>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</si>
  <si>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</si>
  <si>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</si>
  <si>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</si>
  <si>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</si>
  <si>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</si>
  <si>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</si>
  <si>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</si>
  <si>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</si>
  <si>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</si>
  <si>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</si>
  <si>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</si>
  <si>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</si>
  <si>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</si>
  <si>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</si>
  <si>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</si>
  <si>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</si>
  <si>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</si>
  <si>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</si>
  <si>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</si>
  <si>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</si>
  <si>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</si>
  <si>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</si>
  <si>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</si>
  <si>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</si>
  <si>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</si>
  <si>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</si>
  <si>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</si>
  <si>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</si>
  <si>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</si>
  <si>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</si>
  <si>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</si>
  <si>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</si>
  <si>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</si>
  <si>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</si>
  <si>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</si>
  <si>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</si>
  <si>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</si>
  <si>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</si>
  <si>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</si>
  <si>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</si>
  <si>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</si>
  <si>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</si>
  <si>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</si>
  <si>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</si>
  <si>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</si>
  <si>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</si>
  <si>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</si>
  <si>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</si>
  <si>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</si>
  <si>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</si>
  <si>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</si>
  <si>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</si>
  <si>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</si>
  <si>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</si>
  <si>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</si>
  <si>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</si>
  <si>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</si>
  <si>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</si>
  <si>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</si>
  <si>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</si>
  <si>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</si>
  <si>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</si>
  <si>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</si>
  <si>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</si>
  <si>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</si>
  <si>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</si>
  <si>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</si>
  <si>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</si>
  <si>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</si>
  <si>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</si>
  <si>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</si>
  <si>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</si>
  <si>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</si>
  <si>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</si>
  <si>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</si>
  <si>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</si>
  <si>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</si>
  <si>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</si>
  <si>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</si>
  <si>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</si>
  <si>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</si>
  <si>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</si>
  <si>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</si>
  <si>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</si>
  <si>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</si>
  <si>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</si>
  <si>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</si>
  <si>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</si>
  <si>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</si>
  <si>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</si>
  <si>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</si>
  <si>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</si>
  <si>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</si>
  <si>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</si>
  <si>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</si>
  <si>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</si>
  <si>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</si>
  <si>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</si>
  <si>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</si>
  <si>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</si>
  <si>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</si>
  <si>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</si>
  <si>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</si>
  <si>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</si>
  <si>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</si>
  <si>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</si>
  <si>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</si>
  <si>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</si>
  <si>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</si>
  <si>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</si>
  <si>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</si>
  <si>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</si>
  <si>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</si>
  <si>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</si>
  <si>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</si>
  <si>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</si>
  <si>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</si>
  <si>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</si>
  <si>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</si>
  <si>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</si>
  <si>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</si>
  <si>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</si>
  <si>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</si>
  <si>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</si>
  <si>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</si>
  <si>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</si>
  <si>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</si>
  <si>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</si>
  <si>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</si>
  <si>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</si>
  <si>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</si>
  <si>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</si>
  <si>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</si>
  <si>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</si>
  <si>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</si>
  <si>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</si>
  <si>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</si>
  <si>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</si>
  <si>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</si>
  <si>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</si>
  <si>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</si>
  <si>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</si>
  <si>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</si>
  <si>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</si>
  <si>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</si>
  <si>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</si>
  <si>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</si>
  <si>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</si>
  <si>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</si>
  <si>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</si>
  <si>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</si>
  <si>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</si>
  <si>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</si>
  <si>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</si>
  <si>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</si>
  <si>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</si>
  <si>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</si>
  <si>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</si>
  <si>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</si>
  <si>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</si>
  <si>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</si>
  <si>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</si>
  <si>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</si>
  <si>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</si>
  <si>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</si>
  <si>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</si>
  <si>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</si>
  <si>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</si>
  <si>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</si>
  <si>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</si>
  <si>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</si>
  <si>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</si>
  <si>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</si>
  <si>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</si>
  <si>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</si>
  <si>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</si>
  <si>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</si>
  <si>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</si>
  <si>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</si>
  <si>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</si>
  <si>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</si>
  <si>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</si>
  <si>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</si>
  <si>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</si>
  <si>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</si>
  <si>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</si>
  <si>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</si>
  <si>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</si>
  <si>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</si>
  <si>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</si>
  <si>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</si>
  <si>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</si>
  <si>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</si>
  <si>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</si>
  <si>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</si>
  <si>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</si>
  <si>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</si>
  <si>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</si>
  <si>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</si>
  <si>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</si>
  <si>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</si>
  <si>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</si>
  <si>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</si>
  <si>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</si>
  <si>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</si>
  <si>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</si>
  <si>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</si>
  <si>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</si>
  <si>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</si>
  <si>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</si>
  <si>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</si>
  <si>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</si>
  <si>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</si>
  <si>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</si>
  <si>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</si>
  <si>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</si>
  <si>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</si>
  <si>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</si>
  <si>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</si>
  <si>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</si>
  <si>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</si>
  <si>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</si>
  <si>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</si>
  <si>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</si>
  <si>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</si>
  <si>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</si>
  <si>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</si>
  <si>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</si>
  <si>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</si>
  <si>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</si>
  <si>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</si>
  <si>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</si>
  <si>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</si>
  <si>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</si>
  <si>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</si>
  <si>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</si>
  <si>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</si>
  <si>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</si>
  <si>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</si>
  <si>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</si>
  <si>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</si>
  <si>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</si>
  <si>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</si>
  <si>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</si>
  <si>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</si>
  <si>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</si>
  <si>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</si>
  <si>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</si>
  <si>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</si>
  <si>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</si>
  <si>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</si>
  <si>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</si>
  <si>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</si>
  <si>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</si>
  <si>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</si>
  <si>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</si>
  <si>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</si>
  <si>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</si>
  <si>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</si>
  <si>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</si>
  <si>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</si>
  <si>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</si>
  <si>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</si>
  <si>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</si>
  <si>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</si>
  <si>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</si>
  <si>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</si>
  <si>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</si>
  <si>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</si>
  <si>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</si>
  <si>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</si>
  <si>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</si>
  <si>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</si>
  <si>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</si>
  <si>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</si>
  <si>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</si>
  <si>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</si>
  <si>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</si>
  <si>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</si>
  <si>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</si>
  <si>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</si>
  <si>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</si>
  <si>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</si>
  <si>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</si>
  <si>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</si>
  <si>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</si>
  <si>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</si>
  <si>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</si>
  <si>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</si>
  <si>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</si>
  <si>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</si>
  <si>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</si>
  <si>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</si>
  <si>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</si>
  <si>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</si>
  <si>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</si>
  <si>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</si>
  <si>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</si>
  <si>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</si>
  <si>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</si>
  <si>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</si>
  <si>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</si>
  <si>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</si>
  <si>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</si>
  <si>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</si>
  <si>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</si>
  <si>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</si>
  <si>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</si>
  <si>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</si>
  <si>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</si>
  <si>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</si>
  <si>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</si>
  <si>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</si>
  <si>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</si>
  <si>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</si>
  <si>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</si>
  <si>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</si>
  <si>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</si>
  <si>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</si>
  <si>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</si>
  <si>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</si>
  <si>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</si>
  <si>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</si>
  <si>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</si>
  <si>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</si>
  <si>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</si>
  <si>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</si>
  <si>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</si>
  <si>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</si>
  <si>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</si>
  <si>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</si>
  <si>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</si>
  <si>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</si>
  <si>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</si>
  <si>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</si>
  <si>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</si>
  <si>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</si>
  <si>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</si>
  <si>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</si>
  <si>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</si>
  <si>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</si>
  <si>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</si>
  <si>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</si>
  <si>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</si>
  <si>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</si>
  <si>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</si>
  <si>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</si>
  <si>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</si>
  <si>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</si>
  <si>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</si>
  <si>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</si>
  <si>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</si>
  <si>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</si>
  <si>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</si>
  <si>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</si>
  <si>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</si>
  <si>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</si>
  <si>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</si>
  <si>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</si>
  <si>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</si>
  <si>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</si>
  <si>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</si>
  <si>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</si>
  <si>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</si>
  <si>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</si>
  <si>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</si>
  <si>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</si>
  <si>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</si>
  <si>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</si>
  <si>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</si>
  <si>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</si>
  <si>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</si>
  <si>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</si>
  <si>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</si>
  <si>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</si>
  <si>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</si>
  <si>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</si>
  <si>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</si>
  <si>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</si>
  <si>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</si>
  <si>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</si>
  <si>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</si>
  <si>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</si>
  <si>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</si>
  <si>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</si>
  <si>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</si>
  <si>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</si>
  <si>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</si>
  <si>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</si>
  <si>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</si>
  <si>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</si>
  <si>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</si>
  <si>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</si>
  <si>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</si>
  <si>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</si>
  <si>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</si>
  <si>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</si>
  <si>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</si>
  <si>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</si>
  <si>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</si>
  <si>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</si>
  <si>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</si>
  <si>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</si>
  <si>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</si>
  <si>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</si>
  <si>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</si>
  <si>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</si>
  <si>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</si>
  <si>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</si>
  <si>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</si>
  <si>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</si>
  <si>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</si>
  <si>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</si>
  <si>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</si>
  <si>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</si>
  <si>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</si>
  <si>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</si>
  <si>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</si>
  <si>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</si>
  <si>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</si>
  <si>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</si>
  <si>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</si>
  <si>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</si>
  <si>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</si>
  <si>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</si>
  <si>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</si>
  <si>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</si>
  <si>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</si>
  <si>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</si>
  <si>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</si>
  <si>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</si>
  <si>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</si>
  <si>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</si>
  <si>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</si>
  <si>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</si>
  <si>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</si>
  <si>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</si>
  <si>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</si>
  <si>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</si>
  <si>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</si>
  <si>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</si>
  <si>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</si>
  <si>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</si>
  <si>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</si>
  <si>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</si>
  <si>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</si>
  <si>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</si>
  <si>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</si>
  <si>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</si>
  <si>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</si>
  <si>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</si>
  <si>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</si>
  <si>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</si>
  <si>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</si>
  <si>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</si>
  <si>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</si>
  <si>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</si>
  <si>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</si>
  <si>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</si>
  <si>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</si>
  <si>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</si>
  <si>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</si>
  <si>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</si>
  <si>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</si>
  <si>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</si>
  <si>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</si>
  <si>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</si>
  <si>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</si>
  <si>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</si>
  <si>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</si>
  <si>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</si>
  <si>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</si>
  <si>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</si>
  <si>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</si>
  <si>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</si>
  <si>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</si>
  <si>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</si>
  <si>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</si>
  <si>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</si>
  <si>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</si>
  <si>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</si>
  <si>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</si>
  <si>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</si>
  <si>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</si>
  <si>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</si>
  <si>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</si>
  <si>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</si>
  <si>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</si>
  <si>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</si>
  <si>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</si>
  <si>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</si>
  <si>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</si>
  <si>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</si>
  <si>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</si>
  <si>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</si>
  <si>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</si>
  <si>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</si>
  <si>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</si>
  <si>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</si>
  <si>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</si>
  <si>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</si>
  <si>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</si>
  <si>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</si>
  <si>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</si>
  <si>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</si>
  <si>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</si>
  <si>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</si>
  <si>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</si>
  <si>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</si>
  <si>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</si>
  <si>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</si>
  <si>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</si>
  <si>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</si>
  <si>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</si>
  <si>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</si>
  <si>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</si>
  <si>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</si>
  <si>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</si>
  <si>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</si>
  <si>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</si>
  <si>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</si>
  <si>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</si>
  <si>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</si>
  <si>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</si>
  <si>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</si>
  <si>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</si>
  <si>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</si>
  <si>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</si>
  <si>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</si>
  <si>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</si>
  <si>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</si>
  <si>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</si>
  <si>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</si>
  <si>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</si>
  <si>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</si>
  <si>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</si>
  <si>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</si>
  <si>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</si>
  <si>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</si>
  <si>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</si>
  <si>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</si>
  <si>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</si>
  <si>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</si>
  <si>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</si>
  <si>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</si>
  <si>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</si>
  <si>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</si>
  <si>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</si>
  <si>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</si>
  <si>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</si>
  <si>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</si>
  <si>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</si>
  <si>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</si>
  <si>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</si>
  <si>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</si>
  <si>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</si>
  <si>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</si>
  <si>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</si>
  <si>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</si>
  <si>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</si>
  <si>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</si>
  <si>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</si>
  <si>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</si>
  <si>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</si>
  <si>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</si>
  <si>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</si>
  <si>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</si>
  <si>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</si>
  <si>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</si>
  <si>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</si>
  <si>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</si>
  <si>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</si>
  <si>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</si>
  <si>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</si>
  <si>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</si>
  <si>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</si>
  <si>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</si>
  <si>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</si>
  <si>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</si>
  <si>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</si>
  <si>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</si>
  <si>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</si>
  <si>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</si>
  <si>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</si>
  <si>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</si>
  <si>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</si>
  <si>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</si>
  <si>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</si>
  <si>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</si>
  <si>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</si>
  <si>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</si>
  <si>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</si>
  <si>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</si>
  <si>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</si>
  <si>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</si>
  <si>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</si>
  <si>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</si>
  <si>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</si>
  <si>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</si>
  <si>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</si>
  <si>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</si>
  <si>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</si>
  <si>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</si>
  <si>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</si>
  <si>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</si>
  <si>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</si>
  <si>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</si>
  <si>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</si>
  <si>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</si>
  <si>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</si>
  <si>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</si>
  <si>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</si>
  <si>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</si>
  <si>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</si>
  <si>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</si>
  <si>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</si>
  <si>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</si>
  <si>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</si>
  <si>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</si>
  <si>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</si>
  <si>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</si>
  <si>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</si>
  <si>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</si>
  <si>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</si>
  <si>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</si>
  <si>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</si>
  <si>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</si>
  <si>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</si>
  <si>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</si>
  <si>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</si>
  <si>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</si>
  <si>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</si>
  <si>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</si>
  <si>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</si>
  <si>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</si>
  <si>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</si>
  <si>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</si>
  <si>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</si>
  <si>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</si>
  <si>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</si>
  <si>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</si>
  <si>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</si>
  <si>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</si>
  <si>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</si>
  <si>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</si>
  <si>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</si>
  <si>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</si>
  <si>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</si>
  <si>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</si>
  <si>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</si>
  <si>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</si>
  <si>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</si>
  <si>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</si>
  <si>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</si>
  <si>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</si>
  <si>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</si>
  <si>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</si>
  <si>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</si>
  <si>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</si>
  <si>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</si>
  <si>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</si>
  <si>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</si>
  <si>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</si>
  <si>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</si>
  <si>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</si>
  <si>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</si>
  <si>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</si>
  <si>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</si>
  <si>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</si>
  <si>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</si>
  <si>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</si>
  <si>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</si>
  <si>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</si>
  <si>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</si>
  <si>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</si>
  <si>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</si>
  <si>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</si>
  <si>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</si>
  <si>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</si>
  <si>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</si>
  <si>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</si>
  <si>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</si>
  <si>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</si>
  <si>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</si>
  <si>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</si>
  <si>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</si>
  <si>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</si>
  <si>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</si>
  <si>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</si>
  <si>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</si>
  <si>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</si>
  <si>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</si>
  <si>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</si>
  <si>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</si>
  <si>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</si>
  <si>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</si>
  <si>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</si>
  <si>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</si>
  <si>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</si>
  <si>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</si>
  <si>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</si>
  <si>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</si>
  <si>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</si>
  <si>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</si>
  <si>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</si>
  <si>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</si>
  <si>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</si>
  <si>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</si>
  <si>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</si>
  <si>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</si>
  <si>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</si>
  <si>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</si>
  <si>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</si>
  <si>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</si>
  <si>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</si>
  <si>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</si>
  <si>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</si>
  <si>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</si>
  <si>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</si>
  <si>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</si>
  <si>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</si>
  <si>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</si>
  <si>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</si>
  <si>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</si>
  <si>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</si>
  <si>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</si>
  <si>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</si>
  <si>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</si>
  <si>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</si>
  <si>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Cepeda, Ricardo Alberto</t>
  </si>
  <si>
    <t>TARJETA TRABADA</t>
  </si>
  <si>
    <t>ERROR DE PRINTER</t>
  </si>
  <si>
    <t>335796740 </t>
  </si>
  <si>
    <t>335796795 </t>
  </si>
  <si>
    <t>335796871</t>
  </si>
  <si>
    <t>335796795</t>
  </si>
  <si>
    <t>335796753</t>
  </si>
  <si>
    <t>335796384</t>
  </si>
  <si>
    <t>335797160</t>
  </si>
  <si>
    <t>335797068 </t>
  </si>
  <si>
    <t>335797248</t>
  </si>
  <si>
    <t>335797673</t>
  </si>
  <si>
    <t>335797699</t>
  </si>
  <si>
    <t>335797678</t>
  </si>
  <si>
    <t>335798034</t>
  </si>
  <si>
    <t>335797917</t>
  </si>
  <si>
    <t>335797900</t>
  </si>
  <si>
    <t>335797780</t>
  </si>
  <si>
    <t>Hold</t>
  </si>
  <si>
    <t>Acevedo Dominguez, Victor Leonardo</t>
  </si>
  <si>
    <t>Gavetas Vacias + Gavetas Fallando</t>
  </si>
  <si>
    <t>335798137</t>
  </si>
  <si>
    <t>335798133</t>
  </si>
  <si>
    <t>335798079</t>
  </si>
  <si>
    <t>335798057</t>
  </si>
  <si>
    <t>335798370</t>
  </si>
  <si>
    <t>335798366</t>
  </si>
  <si>
    <t>335798358</t>
  </si>
  <si>
    <t>335798357</t>
  </si>
  <si>
    <t>335798356</t>
  </si>
  <si>
    <t>335798354</t>
  </si>
  <si>
    <t>335798336</t>
  </si>
  <si>
    <t>335798315</t>
  </si>
  <si>
    <t>335798314</t>
  </si>
  <si>
    <t>335798310</t>
  </si>
  <si>
    <t>335798306</t>
  </si>
  <si>
    <t>335798305</t>
  </si>
  <si>
    <t>335798302</t>
  </si>
  <si>
    <t>335798300</t>
  </si>
  <si>
    <t>335798291</t>
  </si>
  <si>
    <t>335798290</t>
  </si>
  <si>
    <t>335798286</t>
  </si>
  <si>
    <t>335798285</t>
  </si>
  <si>
    <t>335798284</t>
  </si>
  <si>
    <t>335798279</t>
  </si>
  <si>
    <t>335798272</t>
  </si>
  <si>
    <t>335798268</t>
  </si>
  <si>
    <t>335798265</t>
  </si>
  <si>
    <t>335798256</t>
  </si>
  <si>
    <t>335798249</t>
  </si>
  <si>
    <t>335798238</t>
  </si>
  <si>
    <t>335798388</t>
  </si>
  <si>
    <t>335798387</t>
  </si>
  <si>
    <t>335798383</t>
  </si>
  <si>
    <t>335798382</t>
  </si>
  <si>
    <t>335798381</t>
  </si>
  <si>
    <t>335798380</t>
  </si>
  <si>
    <t>335798412</t>
  </si>
  <si>
    <t>335798411</t>
  </si>
  <si>
    <t>335798410</t>
  </si>
  <si>
    <t>335798408</t>
  </si>
  <si>
    <t>335798407</t>
  </si>
  <si>
    <t>335798406</t>
  </si>
  <si>
    <t>335798405</t>
  </si>
  <si>
    <t>335798404</t>
  </si>
  <si>
    <t>335798403</t>
  </si>
  <si>
    <t>335798402</t>
  </si>
  <si>
    <t>335798401</t>
  </si>
  <si>
    <t>335798400</t>
  </si>
  <si>
    <t>335798399</t>
  </si>
  <si>
    <t>335798398</t>
  </si>
  <si>
    <t>335798397</t>
  </si>
  <si>
    <t>335798396</t>
  </si>
  <si>
    <t>335798395</t>
  </si>
  <si>
    <t>335798394</t>
  </si>
  <si>
    <t>20 Febrero de 2021</t>
  </si>
  <si>
    <t>335798421</t>
  </si>
  <si>
    <t>335798419</t>
  </si>
  <si>
    <t>335798418</t>
  </si>
  <si>
    <t>335798416</t>
  </si>
  <si>
    <t>335798428</t>
  </si>
  <si>
    <t>335798427</t>
  </si>
  <si>
    <t>335798426</t>
  </si>
  <si>
    <t>335798425</t>
  </si>
  <si>
    <t>335798424</t>
  </si>
  <si>
    <t xml:space="preserve">Gil Carrera, Santiago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</si>
</sst>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60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3" fillId="47" borderId="63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2" fillId="45" borderId="46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3" fillId="47" borderId="0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6" borderId="6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2"/>
      <tableStyleElement type="headerRow" dxfId="171"/>
      <tableStyleElement type="totalRow" dxfId="170"/>
      <tableStyleElement type="firstColumn" dxfId="169"/>
      <tableStyleElement type="lastColumn" dxfId="168"/>
      <tableStyleElement type="firstRowStripe" dxfId="167"/>
      <tableStyleElement type="firstColumnStripe" dxfId="16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455"/>
  <sheetViews>
    <sheetView tabSelected="1" zoomScale="80" zoomScaleNormal="80" workbookViewId="0">
      <pane ySplit="4" topLeftCell="A5" activePane="bottomLeft" state="frozen"/>
      <selection pane="bottomLeft" activeCell="P83" sqref="P83"/>
    </sheetView>
  </sheetViews>
  <sheetFormatPr baseColWidth="10" defaultColWidth="25.7109375" defaultRowHeight="15" x14ac:dyDescent="0.25"/>
  <cols>
    <col min="1" max="1" width="25.28515625" style="111" bestFit="1" customWidth="1"/>
    <col min="2" max="2" width="19.140625" style="104" bestFit="1" customWidth="1"/>
    <col min="3" max="3" width="17.7109375" style="47" bestFit="1" customWidth="1"/>
    <col min="4" max="4" width="27.42578125" style="111" bestFit="1" customWidth="1"/>
    <col min="5" max="5" width="11.42578125" style="103" bestFit="1" customWidth="1"/>
    <col min="6" max="6" width="11.140625" style="48" bestFit="1" customWidth="1"/>
    <col min="7" max="7" width="54.28515625" style="48" bestFit="1" customWidth="1"/>
    <col min="8" max="8" width="6.42578125" style="48" hidden="1" customWidth="1"/>
    <col min="9" max="11" width="6.42578125" style="48" bestFit="1" customWidth="1"/>
    <col min="12" max="12" width="48.140625" style="48" bestFit="1" customWidth="1"/>
    <col min="13" max="13" width="18.7109375" style="111" bestFit="1" customWidth="1"/>
    <col min="14" max="14" width="16.5703125" style="111" bestFit="1" customWidth="1"/>
    <col min="15" max="15" width="39.85546875" style="111" bestFit="1" customWidth="1"/>
    <col min="16" max="16" width="22.5703125" style="74" bestFit="1" customWidth="1"/>
    <col min="17" max="17" width="48.140625" style="83" bestFit="1" customWidth="1"/>
    <col min="18" max="16384" width="25.7109375" style="45"/>
  </cols>
  <sheetData>
    <row r="1" spans="1:17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7" ht="18.75" thickBot="1" x14ac:dyDescent="0.3">
      <c r="A3" s="137" t="s">
        <v>2574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5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2493</v>
      </c>
      <c r="Q4" s="76" t="s">
        <v>2457</v>
      </c>
    </row>
    <row r="5" spans="1:17" s="111" customFormat="1" ht="18" x14ac:dyDescent="0.25">
      <c r="A5" s="107" t="str">
        <f>VLOOKUP(E5,'LISTADO ATM'!$A$2:$C$898,3,0)</f>
        <v>DISTRITO NACIONAL</v>
      </c>
      <c r="B5" s="101" t="s">
        <v>2506</v>
      </c>
      <c r="C5" s="95">
        <v>44245.421307870369</v>
      </c>
      <c r="D5" s="107" t="s">
        <v>2189</v>
      </c>
      <c r="E5" s="93">
        <v>378</v>
      </c>
      <c r="F5" s="84" t="str">
        <f>VLOOKUP(E5,VIP!$A$2:$O11439,2,0)</f>
        <v>DRBR378</v>
      </c>
      <c r="G5" s="92" t="str">
        <f>VLOOKUP(E5,'LISTADO ATM'!$A$2:$B$897,2,0)</f>
        <v>ATM UNP Villa Flores</v>
      </c>
      <c r="H5" s="92" t="str">
        <f>VLOOKUP(E5,VIP!$A$2:$O16360,7,FALSE)</f>
        <v>N/A</v>
      </c>
      <c r="I5" s="92" t="str">
        <f>VLOOKUP(E5,VIP!$A$2:$O8325,8,FALSE)</f>
        <v>N/A</v>
      </c>
      <c r="J5" s="92" t="str">
        <f>VLOOKUP(E5,VIP!$A$2:$O8275,8,FALSE)</f>
        <v>N/A</v>
      </c>
      <c r="K5" s="92" t="str">
        <f>VLOOKUP(E5,VIP!$A$2:$O11849,6,0)</f>
        <v>N/A</v>
      </c>
      <c r="L5" s="97" t="s">
        <v>2228</v>
      </c>
      <c r="M5" s="96" t="s">
        <v>2470</v>
      </c>
      <c r="N5" s="121" t="s">
        <v>2477</v>
      </c>
      <c r="O5" s="120" t="s">
        <v>2479</v>
      </c>
      <c r="P5" s="110"/>
      <c r="Q5" s="96" t="s">
        <v>2228</v>
      </c>
    </row>
    <row r="6" spans="1:17" s="111" customFormat="1" ht="18" x14ac:dyDescent="0.25">
      <c r="A6" s="107" t="str">
        <f>VLOOKUP(E6,'LISTADO ATM'!$A$2:$C$898,3,0)</f>
        <v>DISTRITO NACIONAL</v>
      </c>
      <c r="B6" s="101" t="s">
        <v>2505</v>
      </c>
      <c r="C6" s="95">
        <v>44245.566307870373</v>
      </c>
      <c r="D6" s="107" t="s">
        <v>2189</v>
      </c>
      <c r="E6" s="93">
        <v>517</v>
      </c>
      <c r="F6" s="84" t="str">
        <f>VLOOKUP(E6,VIP!$A$2:$O11433,2,0)</f>
        <v>DRBR517</v>
      </c>
      <c r="G6" s="92" t="str">
        <f>VLOOKUP(E6,'LISTADO ATM'!$A$2:$B$897,2,0)</f>
        <v xml:space="preserve">ATM Autobanco Oficina Sans Soucí </v>
      </c>
      <c r="H6" s="92" t="str">
        <f>VLOOKUP(E6,VIP!$A$2:$O16354,7,FALSE)</f>
        <v>Si</v>
      </c>
      <c r="I6" s="92" t="str">
        <f>VLOOKUP(E6,VIP!$A$2:$O8319,8,FALSE)</f>
        <v>Si</v>
      </c>
      <c r="J6" s="92" t="str">
        <f>VLOOKUP(E6,VIP!$A$2:$O8269,8,FALSE)</f>
        <v>Si</v>
      </c>
      <c r="K6" s="92" t="str">
        <f>VLOOKUP(E6,VIP!$A$2:$O11843,6,0)</f>
        <v>SI</v>
      </c>
      <c r="L6" s="97" t="s">
        <v>2228</v>
      </c>
      <c r="M6" s="96" t="s">
        <v>2470</v>
      </c>
      <c r="N6" s="121" t="s">
        <v>2477</v>
      </c>
      <c r="O6" s="120" t="s">
        <v>2479</v>
      </c>
      <c r="P6" s="110"/>
      <c r="Q6" s="96" t="s">
        <v>2228</v>
      </c>
    </row>
    <row r="7" spans="1:17" s="111" customFormat="1" ht="18" x14ac:dyDescent="0.25">
      <c r="A7" s="107" t="str">
        <f>VLOOKUP(E7,'LISTADO ATM'!$A$2:$C$898,3,0)</f>
        <v>DISTRITO NACIONAL</v>
      </c>
      <c r="B7" s="101" t="s">
        <v>2504</v>
      </c>
      <c r="C7" s="95">
        <v>44245.584108796298</v>
      </c>
      <c r="D7" s="107" t="s">
        <v>2488</v>
      </c>
      <c r="E7" s="93">
        <v>24</v>
      </c>
      <c r="F7" s="84" t="str">
        <f>VLOOKUP(E7,VIP!$A$2:$O11430,2,0)</f>
        <v>DRBR024</v>
      </c>
      <c r="G7" s="92" t="str">
        <f>VLOOKUP(E7,'LISTADO ATM'!$A$2:$B$897,2,0)</f>
        <v xml:space="preserve">ATM Oficina Eusebio Manzueta </v>
      </c>
      <c r="H7" s="92" t="str">
        <f>VLOOKUP(E7,VIP!$A$2:$O16351,7,FALSE)</f>
        <v>No</v>
      </c>
      <c r="I7" s="92" t="str">
        <f>VLOOKUP(E7,VIP!$A$2:$O8316,8,FALSE)</f>
        <v>No</v>
      </c>
      <c r="J7" s="92" t="str">
        <f>VLOOKUP(E7,VIP!$A$2:$O8266,8,FALSE)</f>
        <v>No</v>
      </c>
      <c r="K7" s="92" t="str">
        <f>VLOOKUP(E7,VIP!$A$2:$O11840,6,0)</f>
        <v>NO</v>
      </c>
      <c r="L7" s="97" t="s">
        <v>2430</v>
      </c>
      <c r="M7" s="96" t="s">
        <v>2470</v>
      </c>
      <c r="N7" s="121" t="s">
        <v>2477</v>
      </c>
      <c r="O7" s="120" t="s">
        <v>2492</v>
      </c>
      <c r="P7" s="110"/>
      <c r="Q7" s="96" t="s">
        <v>2430</v>
      </c>
    </row>
    <row r="8" spans="1:17" s="111" customFormat="1" ht="18" x14ac:dyDescent="0.25">
      <c r="A8" s="107" t="str">
        <f>VLOOKUP(E8,'LISTADO ATM'!$A$2:$C$898,3,0)</f>
        <v>DISTRITO NACIONAL</v>
      </c>
      <c r="B8" s="101" t="s">
        <v>2503</v>
      </c>
      <c r="C8" s="95">
        <v>44245.615381944444</v>
      </c>
      <c r="D8" s="107" t="s">
        <v>2189</v>
      </c>
      <c r="E8" s="93">
        <v>70</v>
      </c>
      <c r="F8" s="84" t="str">
        <f>VLOOKUP(E8,VIP!$A$2:$O11425,2,0)</f>
        <v>DRBR070</v>
      </c>
      <c r="G8" s="92" t="str">
        <f>VLOOKUP(E8,'LISTADO ATM'!$A$2:$B$897,2,0)</f>
        <v xml:space="preserve">ATM Autoservicio Plaza Lama Zona Oriental </v>
      </c>
      <c r="H8" s="92" t="str">
        <f>VLOOKUP(E8,VIP!$A$2:$O16346,7,FALSE)</f>
        <v>Si</v>
      </c>
      <c r="I8" s="92" t="str">
        <f>VLOOKUP(E8,VIP!$A$2:$O8311,8,FALSE)</f>
        <v>Si</v>
      </c>
      <c r="J8" s="92" t="str">
        <f>VLOOKUP(E8,VIP!$A$2:$O8261,8,FALSE)</f>
        <v>Si</v>
      </c>
      <c r="K8" s="92" t="str">
        <f>VLOOKUP(E8,VIP!$A$2:$O11835,6,0)</f>
        <v>NO</v>
      </c>
      <c r="L8" s="97" t="s">
        <v>2228</v>
      </c>
      <c r="M8" s="96" t="s">
        <v>2470</v>
      </c>
      <c r="N8" s="121" t="s">
        <v>2477</v>
      </c>
      <c r="O8" s="120" t="s">
        <v>2479</v>
      </c>
      <c r="P8" s="110"/>
      <c r="Q8" s="96" t="s">
        <v>2228</v>
      </c>
    </row>
    <row r="9" spans="1:17" s="111" customFormat="1" ht="18" x14ac:dyDescent="0.25">
      <c r="A9" s="107" t="str">
        <f>VLOOKUP(E9,'LISTADO ATM'!$A$2:$C$898,3,0)</f>
        <v>DISTRITO NACIONAL</v>
      </c>
      <c r="B9" s="101" t="s">
        <v>2507</v>
      </c>
      <c r="C9" s="95">
        <v>44245.731296296297</v>
      </c>
      <c r="D9" s="107" t="s">
        <v>2189</v>
      </c>
      <c r="E9" s="93">
        <v>686</v>
      </c>
      <c r="F9" s="84" t="str">
        <f>VLOOKUP(E9,VIP!$A$2:$O11454,2,0)</f>
        <v>DRBR686</v>
      </c>
      <c r="G9" s="92" t="str">
        <f>VLOOKUP(E9,'LISTADO ATM'!$A$2:$B$897,2,0)</f>
        <v>ATM Autoservicio Oficina Máximo Gómez</v>
      </c>
      <c r="H9" s="92" t="str">
        <f>VLOOKUP(E9,VIP!$A$2:$O16375,7,FALSE)</f>
        <v>Si</v>
      </c>
      <c r="I9" s="92" t="str">
        <f>VLOOKUP(E9,VIP!$A$2:$O8340,8,FALSE)</f>
        <v>Si</v>
      </c>
      <c r="J9" s="92" t="str">
        <f>VLOOKUP(E9,VIP!$A$2:$O8290,8,FALSE)</f>
        <v>Si</v>
      </c>
      <c r="K9" s="92" t="str">
        <f>VLOOKUP(E9,VIP!$A$2:$O11864,6,0)</f>
        <v>NO</v>
      </c>
      <c r="L9" s="97" t="s">
        <v>2228</v>
      </c>
      <c r="M9" s="96" t="s">
        <v>2470</v>
      </c>
      <c r="N9" s="121" t="s">
        <v>2477</v>
      </c>
      <c r="O9" s="120" t="s">
        <v>2479</v>
      </c>
      <c r="P9" s="110"/>
      <c r="Q9" s="96" t="s">
        <v>2228</v>
      </c>
    </row>
    <row r="10" spans="1:17" s="111" customFormat="1" ht="18" x14ac:dyDescent="0.25">
      <c r="A10" s="107" t="str">
        <f>VLOOKUP(E10,'LISTADO ATM'!$A$2:$C$898,3,0)</f>
        <v>DISTRITO NACIONAL</v>
      </c>
      <c r="B10" s="101" t="s">
        <v>2509</v>
      </c>
      <c r="C10" s="95">
        <v>44246.157581018517</v>
      </c>
      <c r="D10" s="107" t="s">
        <v>2189</v>
      </c>
      <c r="E10" s="93">
        <v>389</v>
      </c>
      <c r="F10" s="84" t="str">
        <f>VLOOKUP(E10,VIP!$A$2:$O11445,2,0)</f>
        <v>DRBR389</v>
      </c>
      <c r="G10" s="92" t="str">
        <f>VLOOKUP(E10,'LISTADO ATM'!$A$2:$B$897,2,0)</f>
        <v xml:space="preserve">ATM Casino Hotel Princess </v>
      </c>
      <c r="H10" s="92" t="str">
        <f>VLOOKUP(E10,VIP!$A$2:$O16366,7,FALSE)</f>
        <v>Si</v>
      </c>
      <c r="I10" s="92" t="str">
        <f>VLOOKUP(E10,VIP!$A$2:$O8331,8,FALSE)</f>
        <v>Si</v>
      </c>
      <c r="J10" s="92" t="str">
        <f>VLOOKUP(E10,VIP!$A$2:$O8281,8,FALSE)</f>
        <v>Si</v>
      </c>
      <c r="K10" s="92" t="str">
        <f>VLOOKUP(E10,VIP!$A$2:$O11855,6,0)</f>
        <v>NO</v>
      </c>
      <c r="L10" s="97" t="s">
        <v>2254</v>
      </c>
      <c r="M10" s="96" t="s">
        <v>2470</v>
      </c>
      <c r="N10" s="121" t="s">
        <v>2477</v>
      </c>
      <c r="O10" s="120" t="s">
        <v>2479</v>
      </c>
      <c r="P10" s="110"/>
      <c r="Q10" s="96" t="s">
        <v>2254</v>
      </c>
    </row>
    <row r="11" spans="1:17" s="111" customFormat="1" ht="18" x14ac:dyDescent="0.25">
      <c r="A11" s="107" t="str">
        <f>VLOOKUP(E11,'LISTADO ATM'!$A$2:$C$898,3,0)</f>
        <v>SUR</v>
      </c>
      <c r="B11" s="101" t="s">
        <v>2510</v>
      </c>
      <c r="C11" s="95">
        <v>44246.460011574076</v>
      </c>
      <c r="D11" s="107" t="s">
        <v>2190</v>
      </c>
      <c r="E11" s="93">
        <v>873</v>
      </c>
      <c r="F11" s="84" t="str">
        <f>VLOOKUP(E11,VIP!$A$2:$O11449,2,0)</f>
        <v>DRBR873</v>
      </c>
      <c r="G11" s="92" t="str">
        <f>VLOOKUP(E11,'LISTADO ATM'!$A$2:$B$897,2,0)</f>
        <v xml:space="preserve">ATM Centro de Caja San Cristóbal II </v>
      </c>
      <c r="H11" s="92" t="str">
        <f>VLOOKUP(E11,VIP!$A$2:$O16370,7,FALSE)</f>
        <v>Si</v>
      </c>
      <c r="I11" s="92" t="str">
        <f>VLOOKUP(E11,VIP!$A$2:$O8335,8,FALSE)</f>
        <v>Si</v>
      </c>
      <c r="J11" s="92" t="str">
        <f>VLOOKUP(E11,VIP!$A$2:$O8285,8,FALSE)</f>
        <v>Si</v>
      </c>
      <c r="K11" s="92" t="str">
        <f>VLOOKUP(E11,VIP!$A$2:$O11859,6,0)</f>
        <v>SI</v>
      </c>
      <c r="L11" s="97" t="s">
        <v>2228</v>
      </c>
      <c r="M11" s="96" t="s">
        <v>2470</v>
      </c>
      <c r="N11" s="121" t="s">
        <v>2477</v>
      </c>
      <c r="O11" s="120" t="s">
        <v>2498</v>
      </c>
      <c r="P11" s="110"/>
      <c r="Q11" s="96" t="s">
        <v>2228</v>
      </c>
    </row>
    <row r="12" spans="1:17" s="111" customFormat="1" ht="18" x14ac:dyDescent="0.25">
      <c r="A12" s="107" t="str">
        <f>VLOOKUP(E12,'LISTADO ATM'!$A$2:$C$898,3,0)</f>
        <v>NORTE</v>
      </c>
      <c r="B12" s="101" t="s">
        <v>2512</v>
      </c>
      <c r="C12" s="95">
        <v>44246.461527777778</v>
      </c>
      <c r="D12" s="107" t="s">
        <v>2190</v>
      </c>
      <c r="E12" s="93">
        <v>520</v>
      </c>
      <c r="F12" s="84" t="str">
        <f>VLOOKUP(E12,VIP!$A$2:$O11451,2,0)</f>
        <v>DRBR520</v>
      </c>
      <c r="G12" s="92" t="str">
        <f>VLOOKUP(E12,'LISTADO ATM'!$A$2:$B$897,2,0)</f>
        <v xml:space="preserve">ATM Cooperativa Navarrete (COOPNAVA) </v>
      </c>
      <c r="H12" s="92" t="str">
        <f>VLOOKUP(E12,VIP!$A$2:$O16372,7,FALSE)</f>
        <v>Si</v>
      </c>
      <c r="I12" s="92" t="str">
        <f>VLOOKUP(E12,VIP!$A$2:$O8337,8,FALSE)</f>
        <v>Si</v>
      </c>
      <c r="J12" s="92" t="str">
        <f>VLOOKUP(E12,VIP!$A$2:$O8287,8,FALSE)</f>
        <v>Si</v>
      </c>
      <c r="K12" s="92" t="str">
        <f>VLOOKUP(E12,VIP!$A$2:$O11861,6,0)</f>
        <v>NO</v>
      </c>
      <c r="L12" s="97" t="s">
        <v>2228</v>
      </c>
      <c r="M12" s="96" t="s">
        <v>2470</v>
      </c>
      <c r="N12" s="121" t="s">
        <v>2477</v>
      </c>
      <c r="O12" s="120" t="s">
        <v>2498</v>
      </c>
      <c r="P12" s="110"/>
      <c r="Q12" s="96" t="s">
        <v>2228</v>
      </c>
    </row>
    <row r="13" spans="1:17" s="111" customFormat="1" ht="18" x14ac:dyDescent="0.25">
      <c r="A13" s="107" t="str">
        <f>VLOOKUP(E13,'LISTADO ATM'!$A$2:$C$898,3,0)</f>
        <v>NORTE</v>
      </c>
      <c r="B13" s="101" t="s">
        <v>2511</v>
      </c>
      <c r="C13" s="95">
        <v>44246.467361111114</v>
      </c>
      <c r="D13" s="107" t="s">
        <v>2190</v>
      </c>
      <c r="E13" s="93">
        <v>444</v>
      </c>
      <c r="F13" s="84" t="str">
        <f>VLOOKUP(E13,VIP!$A$2:$O11450,2,0)</f>
        <v>DRBR444</v>
      </c>
      <c r="G13" s="92" t="str">
        <f>VLOOKUP(E13,'LISTADO ATM'!$A$2:$B$897,2,0)</f>
        <v xml:space="preserve">ATM Hospital Metropolitano de (Santiago) (HOMS) </v>
      </c>
      <c r="H13" s="92" t="str">
        <f>VLOOKUP(E13,VIP!$A$2:$O16371,7,FALSE)</f>
        <v>Si</v>
      </c>
      <c r="I13" s="92" t="str">
        <f>VLOOKUP(E13,VIP!$A$2:$O8336,8,FALSE)</f>
        <v>Si</v>
      </c>
      <c r="J13" s="92" t="str">
        <f>VLOOKUP(E13,VIP!$A$2:$O8286,8,FALSE)</f>
        <v>Si</v>
      </c>
      <c r="K13" s="92" t="str">
        <f>VLOOKUP(E13,VIP!$A$2:$O11860,6,0)</f>
        <v>NO</v>
      </c>
      <c r="L13" s="97" t="s">
        <v>2228</v>
      </c>
      <c r="M13" s="96" t="s">
        <v>2470</v>
      </c>
      <c r="N13" s="121" t="s">
        <v>2477</v>
      </c>
      <c r="O13" s="120" t="s">
        <v>2498</v>
      </c>
      <c r="P13" s="110"/>
      <c r="Q13" s="96" t="s">
        <v>2228</v>
      </c>
    </row>
    <row r="14" spans="1:17" s="111" customFormat="1" ht="18" x14ac:dyDescent="0.25">
      <c r="A14" s="107" t="str">
        <f>VLOOKUP(E14,'LISTADO ATM'!$A$2:$C$898,3,0)</f>
        <v>DISTRITO NACIONAL</v>
      </c>
      <c r="B14" s="101" t="s">
        <v>2516</v>
      </c>
      <c r="C14" s="95">
        <v>44246.490358796298</v>
      </c>
      <c r="D14" s="107" t="s">
        <v>2189</v>
      </c>
      <c r="E14" s="93">
        <v>545</v>
      </c>
      <c r="F14" s="84" t="str">
        <f>VLOOKUP(E14,VIP!$A$2:$O11462,2,0)</f>
        <v>DRBR995</v>
      </c>
      <c r="G14" s="92" t="str">
        <f>VLOOKUP(E14,'LISTADO ATM'!$A$2:$B$897,2,0)</f>
        <v xml:space="preserve">ATM Oficina Isabel La Católica II  </v>
      </c>
      <c r="H14" s="92" t="str">
        <f>VLOOKUP(E14,VIP!$A$2:$O16383,7,FALSE)</f>
        <v>Si</v>
      </c>
      <c r="I14" s="92" t="str">
        <f>VLOOKUP(E14,VIP!$A$2:$O8348,8,FALSE)</f>
        <v>Si</v>
      </c>
      <c r="J14" s="92" t="str">
        <f>VLOOKUP(E14,VIP!$A$2:$O8298,8,FALSE)</f>
        <v>Si</v>
      </c>
      <c r="K14" s="92" t="str">
        <f>VLOOKUP(E14,VIP!$A$2:$O11872,6,0)</f>
        <v>NO</v>
      </c>
      <c r="L14" s="97" t="s">
        <v>2500</v>
      </c>
      <c r="M14" s="96" t="s">
        <v>2470</v>
      </c>
      <c r="N14" s="121" t="s">
        <v>2517</v>
      </c>
      <c r="O14" s="120" t="s">
        <v>2479</v>
      </c>
      <c r="P14" s="110"/>
      <c r="Q14" s="96" t="s">
        <v>2500</v>
      </c>
    </row>
    <row r="15" spans="1:17" s="111" customFormat="1" ht="18" x14ac:dyDescent="0.25">
      <c r="A15" s="107" t="str">
        <f>VLOOKUP(E15,'LISTADO ATM'!$A$2:$C$898,3,0)</f>
        <v>DISTRITO NACIONAL</v>
      </c>
      <c r="B15" s="101" t="s">
        <v>2515</v>
      </c>
      <c r="C15" s="95">
        <v>44246.529074074075</v>
      </c>
      <c r="D15" s="107" t="s">
        <v>2189</v>
      </c>
      <c r="E15" s="93">
        <v>951</v>
      </c>
      <c r="F15" s="84" t="str">
        <f>VLOOKUP(E15,VIP!$A$2:$O11458,2,0)</f>
        <v>DRBR203</v>
      </c>
      <c r="G15" s="92" t="str">
        <f>VLOOKUP(E15,'LISTADO ATM'!$A$2:$B$897,2,0)</f>
        <v xml:space="preserve">ATM Oficina Plaza Haché JFK </v>
      </c>
      <c r="H15" s="92" t="str">
        <f>VLOOKUP(E15,VIP!$A$2:$O16379,7,FALSE)</f>
        <v>Si</v>
      </c>
      <c r="I15" s="92" t="str">
        <f>VLOOKUP(E15,VIP!$A$2:$O8344,8,FALSE)</f>
        <v>Si</v>
      </c>
      <c r="J15" s="92" t="str">
        <f>VLOOKUP(E15,VIP!$A$2:$O8294,8,FALSE)</f>
        <v>Si</v>
      </c>
      <c r="K15" s="92" t="str">
        <f>VLOOKUP(E15,VIP!$A$2:$O11868,6,0)</f>
        <v>NO</v>
      </c>
      <c r="L15" s="97" t="s">
        <v>2228</v>
      </c>
      <c r="M15" s="96" t="s">
        <v>2470</v>
      </c>
      <c r="N15" s="121" t="s">
        <v>2517</v>
      </c>
      <c r="O15" s="120" t="s">
        <v>2479</v>
      </c>
      <c r="P15" s="110"/>
      <c r="Q15" s="96" t="s">
        <v>2228</v>
      </c>
    </row>
    <row r="16" spans="1:17" s="111" customFormat="1" ht="18" x14ac:dyDescent="0.25">
      <c r="A16" s="107" t="str">
        <f>VLOOKUP(E16,'LISTADO ATM'!$A$2:$C$898,3,0)</f>
        <v>DISTRITO NACIONAL</v>
      </c>
      <c r="B16" s="101" t="s">
        <v>2514</v>
      </c>
      <c r="C16" s="95">
        <v>44246.539085648146</v>
      </c>
      <c r="D16" s="107" t="s">
        <v>2473</v>
      </c>
      <c r="E16" s="93">
        <v>658</v>
      </c>
      <c r="F16" s="84" t="str">
        <f>VLOOKUP(E16,VIP!$A$2:$O11456,2,0)</f>
        <v>DRBR658</v>
      </c>
      <c r="G16" s="92" t="str">
        <f>VLOOKUP(E16,'LISTADO ATM'!$A$2:$B$897,2,0)</f>
        <v>ATM Cámara de Cuentas</v>
      </c>
      <c r="H16" s="92" t="str">
        <f>VLOOKUP(E16,VIP!$A$2:$O16377,7,FALSE)</f>
        <v>Si</v>
      </c>
      <c r="I16" s="92" t="str">
        <f>VLOOKUP(E16,VIP!$A$2:$O8342,8,FALSE)</f>
        <v>Si</v>
      </c>
      <c r="J16" s="92" t="str">
        <f>VLOOKUP(E16,VIP!$A$2:$O8292,8,FALSE)</f>
        <v>Si</v>
      </c>
      <c r="K16" s="92" t="str">
        <f>VLOOKUP(E16,VIP!$A$2:$O11866,6,0)</f>
        <v>NO</v>
      </c>
      <c r="L16" s="97" t="s">
        <v>2430</v>
      </c>
      <c r="M16" s="96" t="s">
        <v>2470</v>
      </c>
      <c r="N16" s="121" t="s">
        <v>2477</v>
      </c>
      <c r="O16" s="120" t="s">
        <v>2478</v>
      </c>
      <c r="P16" s="110"/>
      <c r="Q16" s="96" t="s">
        <v>2430</v>
      </c>
    </row>
    <row r="17" spans="1:17" s="111" customFormat="1" ht="18" x14ac:dyDescent="0.25">
      <c r="A17" s="107" t="str">
        <f>VLOOKUP(E17,'LISTADO ATM'!$A$2:$C$898,3,0)</f>
        <v>NORTE</v>
      </c>
      <c r="B17" s="101" t="s">
        <v>2513</v>
      </c>
      <c r="C17" s="95">
        <v>44246.604837962965</v>
      </c>
      <c r="D17" s="107" t="s">
        <v>2190</v>
      </c>
      <c r="E17" s="93">
        <v>380</v>
      </c>
      <c r="F17" s="84" t="str">
        <f>VLOOKUP(E17,VIP!$A$2:$O11452,2,0)</f>
        <v>DRBR380</v>
      </c>
      <c r="G17" s="92" t="str">
        <f>VLOOKUP(E17,'LISTADO ATM'!$A$2:$B$897,2,0)</f>
        <v xml:space="preserve">ATM Oficina Navarrete </v>
      </c>
      <c r="H17" s="92" t="str">
        <f>VLOOKUP(E17,VIP!$A$2:$O16373,7,FALSE)</f>
        <v>Si</v>
      </c>
      <c r="I17" s="92" t="str">
        <f>VLOOKUP(E17,VIP!$A$2:$O8338,8,FALSE)</f>
        <v>Si</v>
      </c>
      <c r="J17" s="92" t="str">
        <f>VLOOKUP(E17,VIP!$A$2:$O8288,8,FALSE)</f>
        <v>Si</v>
      </c>
      <c r="K17" s="92" t="str">
        <f>VLOOKUP(E17,VIP!$A$2:$O11862,6,0)</f>
        <v>NO</v>
      </c>
      <c r="L17" s="97" t="s">
        <v>2228</v>
      </c>
      <c r="M17" s="96" t="s">
        <v>2470</v>
      </c>
      <c r="N17" s="121" t="s">
        <v>2477</v>
      </c>
      <c r="O17" s="120" t="s">
        <v>2498</v>
      </c>
      <c r="P17" s="110"/>
      <c r="Q17" s="96" t="s">
        <v>2228</v>
      </c>
    </row>
    <row r="18" spans="1:17" s="111" customFormat="1" ht="18" x14ac:dyDescent="0.25">
      <c r="A18" s="107" t="str">
        <f>VLOOKUP(E18,'LISTADO ATM'!$A$2:$C$898,3,0)</f>
        <v>NORTE</v>
      </c>
      <c r="B18" s="101" t="s">
        <v>2523</v>
      </c>
      <c r="C18" s="95">
        <v>44246.615902777776</v>
      </c>
      <c r="D18" s="107" t="s">
        <v>2190</v>
      </c>
      <c r="E18" s="93">
        <v>944</v>
      </c>
      <c r="F18" s="84" t="str">
        <f>VLOOKUP(E18,VIP!$A$2:$O11455,2,0)</f>
        <v>DRBR944</v>
      </c>
      <c r="G18" s="92" t="str">
        <f>VLOOKUP(E18,'LISTADO ATM'!$A$2:$B$897,2,0)</f>
        <v xml:space="preserve">ATM UNP Mao </v>
      </c>
      <c r="H18" s="92" t="str">
        <f>VLOOKUP(E18,VIP!$A$2:$O16376,7,FALSE)</f>
        <v>Si</v>
      </c>
      <c r="I18" s="92" t="str">
        <f>VLOOKUP(E18,VIP!$A$2:$O8341,8,FALSE)</f>
        <v>Si</v>
      </c>
      <c r="J18" s="92" t="str">
        <f>VLOOKUP(E18,VIP!$A$2:$O8291,8,FALSE)</f>
        <v>Si</v>
      </c>
      <c r="K18" s="92" t="str">
        <f>VLOOKUP(E18,VIP!$A$2:$O11865,6,0)</f>
        <v>NO</v>
      </c>
      <c r="L18" s="97" t="s">
        <v>2499</v>
      </c>
      <c r="M18" s="96" t="s">
        <v>2470</v>
      </c>
      <c r="N18" s="121" t="s">
        <v>2477</v>
      </c>
      <c r="O18" s="120" t="s">
        <v>2498</v>
      </c>
      <c r="P18" s="110"/>
      <c r="Q18" s="96" t="s">
        <v>2499</v>
      </c>
    </row>
    <row r="19" spans="1:17" s="111" customFormat="1" ht="18" x14ac:dyDescent="0.25">
      <c r="A19" s="107" t="str">
        <f>VLOOKUP(E19,'LISTADO ATM'!$A$2:$C$898,3,0)</f>
        <v>NORTE</v>
      </c>
      <c r="B19" s="101" t="s">
        <v>2522</v>
      </c>
      <c r="C19" s="95">
        <v>44246.630416666667</v>
      </c>
      <c r="D19" s="107" t="s">
        <v>2190</v>
      </c>
      <c r="E19" s="93">
        <v>351</v>
      </c>
      <c r="F19" s="84" t="str">
        <f>VLOOKUP(E19,VIP!$A$2:$O11454,2,0)</f>
        <v>DRBR351</v>
      </c>
      <c r="G19" s="92" t="str">
        <f>VLOOKUP(E19,'LISTADO ATM'!$A$2:$B$897,2,0)</f>
        <v xml:space="preserve">ATM S/M José Luís (Puerto Plata) </v>
      </c>
      <c r="H19" s="92" t="str">
        <f>VLOOKUP(E19,VIP!$A$2:$O16375,7,FALSE)</f>
        <v>Si</v>
      </c>
      <c r="I19" s="92" t="str">
        <f>VLOOKUP(E19,VIP!$A$2:$O8340,8,FALSE)</f>
        <v>Si</v>
      </c>
      <c r="J19" s="92" t="str">
        <f>VLOOKUP(E19,VIP!$A$2:$O8290,8,FALSE)</f>
        <v>Si</v>
      </c>
      <c r="K19" s="92" t="str">
        <f>VLOOKUP(E19,VIP!$A$2:$O11864,6,0)</f>
        <v>NO</v>
      </c>
      <c r="L19" s="97" t="s">
        <v>2499</v>
      </c>
      <c r="M19" s="96" t="s">
        <v>2470</v>
      </c>
      <c r="N19" s="121" t="s">
        <v>2477</v>
      </c>
      <c r="O19" s="120" t="s">
        <v>2498</v>
      </c>
      <c r="P19" s="110"/>
      <c r="Q19" s="96" t="s">
        <v>2499</v>
      </c>
    </row>
    <row r="20" spans="1:17" s="111" customFormat="1" ht="18" x14ac:dyDescent="0.25">
      <c r="A20" s="107" t="str">
        <f>VLOOKUP(E20,'LISTADO ATM'!$A$2:$C$898,3,0)</f>
        <v>ESTE</v>
      </c>
      <c r="B20" s="101" t="s">
        <v>2521</v>
      </c>
      <c r="C20" s="95">
        <v>44246.649629629632</v>
      </c>
      <c r="D20" s="107" t="s">
        <v>2189</v>
      </c>
      <c r="E20" s="93">
        <v>462</v>
      </c>
      <c r="F20" s="84" t="str">
        <f>VLOOKUP(E20,VIP!$A$2:$O11453,2,0)</f>
        <v>DRBR462</v>
      </c>
      <c r="G20" s="92" t="str">
        <f>VLOOKUP(E20,'LISTADO ATM'!$A$2:$B$897,2,0)</f>
        <v>ATM Agrocafe Del Caribe</v>
      </c>
      <c r="H20" s="92" t="str">
        <f>VLOOKUP(E20,VIP!$A$2:$O16374,7,FALSE)</f>
        <v>Si</v>
      </c>
      <c r="I20" s="92" t="str">
        <f>VLOOKUP(E20,VIP!$A$2:$O8339,8,FALSE)</f>
        <v>Si</v>
      </c>
      <c r="J20" s="92" t="str">
        <f>VLOOKUP(E20,VIP!$A$2:$O8289,8,FALSE)</f>
        <v>Si</v>
      </c>
      <c r="K20" s="92" t="str">
        <f>VLOOKUP(E20,VIP!$A$2:$O11863,6,0)</f>
        <v>NO</v>
      </c>
      <c r="L20" s="97" t="s">
        <v>2441</v>
      </c>
      <c r="M20" s="96" t="s">
        <v>2470</v>
      </c>
      <c r="N20" s="121" t="s">
        <v>2477</v>
      </c>
      <c r="O20" s="120" t="s">
        <v>2479</v>
      </c>
      <c r="P20" s="110"/>
      <c r="Q20" s="96" t="s">
        <v>2441</v>
      </c>
    </row>
    <row r="21" spans="1:17" s="111" customFormat="1" ht="18" x14ac:dyDescent="0.25">
      <c r="A21" s="107" t="str">
        <f>VLOOKUP(E21,'LISTADO ATM'!$A$2:$C$898,3,0)</f>
        <v>DISTRITO NACIONAL</v>
      </c>
      <c r="B21" s="101" t="s">
        <v>2520</v>
      </c>
      <c r="C21" s="95">
        <v>44246.651516203703</v>
      </c>
      <c r="D21" s="107" t="s">
        <v>2473</v>
      </c>
      <c r="E21" s="93">
        <v>18</v>
      </c>
      <c r="F21" s="84" t="str">
        <f>VLOOKUP(E21,VIP!$A$2:$O11452,2,0)</f>
        <v>DRBR018</v>
      </c>
      <c r="G21" s="92" t="str">
        <f>VLOOKUP(E21,'LISTADO ATM'!$A$2:$B$897,2,0)</f>
        <v xml:space="preserve">ATM Oficina Haina Occidental I </v>
      </c>
      <c r="H21" s="92" t="str">
        <f>VLOOKUP(E21,VIP!$A$2:$O16373,7,FALSE)</f>
        <v>Si</v>
      </c>
      <c r="I21" s="92" t="str">
        <f>VLOOKUP(E21,VIP!$A$2:$O8338,8,FALSE)</f>
        <v>Si</v>
      </c>
      <c r="J21" s="92" t="str">
        <f>VLOOKUP(E21,VIP!$A$2:$O8288,8,FALSE)</f>
        <v>Si</v>
      </c>
      <c r="K21" s="92" t="str">
        <f>VLOOKUP(E21,VIP!$A$2:$O11862,6,0)</f>
        <v>SI</v>
      </c>
      <c r="L21" s="97" t="s">
        <v>2463</v>
      </c>
      <c r="M21" s="96" t="s">
        <v>2470</v>
      </c>
      <c r="N21" s="121" t="s">
        <v>2477</v>
      </c>
      <c r="O21" s="120" t="s">
        <v>2478</v>
      </c>
      <c r="P21" s="110"/>
      <c r="Q21" s="96" t="s">
        <v>2463</v>
      </c>
    </row>
    <row r="22" spans="1:17" ht="18" x14ac:dyDescent="0.25">
      <c r="A22" s="107" t="str">
        <f>VLOOKUP(E22,'LISTADO ATM'!$A$2:$C$898,3,0)</f>
        <v>DISTRITO NACIONAL</v>
      </c>
      <c r="B22" s="101" t="s">
        <v>2549</v>
      </c>
      <c r="C22" s="95">
        <v>44246.690636574072</v>
      </c>
      <c r="D22" s="107" t="s">
        <v>2473</v>
      </c>
      <c r="E22" s="93">
        <v>577</v>
      </c>
      <c r="F22" s="84" t="str">
        <f>VLOOKUP(E22,VIP!$A$2:$O11478,2,0)</f>
        <v>DRBR173</v>
      </c>
      <c r="G22" s="92" t="str">
        <f>VLOOKUP(E22,'LISTADO ATM'!$A$2:$B$897,2,0)</f>
        <v xml:space="preserve">ATM Olé Ave. Duarte </v>
      </c>
      <c r="H22" s="92" t="str">
        <f>VLOOKUP(E22,VIP!$A$2:$O16399,7,FALSE)</f>
        <v>Si</v>
      </c>
      <c r="I22" s="92" t="str">
        <f>VLOOKUP(E22,VIP!$A$2:$O8364,8,FALSE)</f>
        <v>Si</v>
      </c>
      <c r="J22" s="92" t="str">
        <f>VLOOKUP(E22,VIP!$A$2:$O8314,8,FALSE)</f>
        <v>Si</v>
      </c>
      <c r="K22" s="92" t="str">
        <f>VLOOKUP(E22,VIP!$A$2:$O11888,6,0)</f>
        <v>SI</v>
      </c>
      <c r="L22" s="97" t="s">
        <v>2463</v>
      </c>
      <c r="M22" s="96" t="s">
        <v>2470</v>
      </c>
      <c r="N22" s="121" t="s">
        <v>2477</v>
      </c>
      <c r="O22" s="120" t="s">
        <v>2478</v>
      </c>
      <c r="P22" s="110"/>
      <c r="Q22" s="96" t="s">
        <v>2463</v>
      </c>
    </row>
    <row r="23" spans="1:17" ht="18" x14ac:dyDescent="0.25">
      <c r="A23" s="107" t="str">
        <f>VLOOKUP(E23,'LISTADO ATM'!$A$2:$C$898,3,0)</f>
        <v>DISTRITO NACIONAL</v>
      </c>
      <c r="B23" s="101" t="s">
        <v>2548</v>
      </c>
      <c r="C23" s="95">
        <v>44246.695092592592</v>
      </c>
      <c r="D23" s="107" t="s">
        <v>2473</v>
      </c>
      <c r="E23" s="93">
        <v>596</v>
      </c>
      <c r="F23" s="84" t="str">
        <f>VLOOKUP(E23,VIP!$A$2:$O11477,2,0)</f>
        <v>DRBR274</v>
      </c>
      <c r="G23" s="92" t="str">
        <f>VLOOKUP(E23,'LISTADO ATM'!$A$2:$B$897,2,0)</f>
        <v xml:space="preserve">ATM Autobanco Malecón Center </v>
      </c>
      <c r="H23" s="92" t="str">
        <f>VLOOKUP(E23,VIP!$A$2:$O16398,7,FALSE)</f>
        <v>Si</v>
      </c>
      <c r="I23" s="92" t="str">
        <f>VLOOKUP(E23,VIP!$A$2:$O8363,8,FALSE)</f>
        <v>Si</v>
      </c>
      <c r="J23" s="92" t="str">
        <f>VLOOKUP(E23,VIP!$A$2:$O8313,8,FALSE)</f>
        <v>Si</v>
      </c>
      <c r="K23" s="92" t="str">
        <f>VLOOKUP(E23,VIP!$A$2:$O11887,6,0)</f>
        <v>NO</v>
      </c>
      <c r="L23" s="97" t="s">
        <v>2430</v>
      </c>
      <c r="M23" s="96" t="s">
        <v>2470</v>
      </c>
      <c r="N23" s="121" t="s">
        <v>2477</v>
      </c>
      <c r="O23" s="120" t="s">
        <v>2478</v>
      </c>
      <c r="P23" s="110"/>
      <c r="Q23" s="96" t="s">
        <v>2430</v>
      </c>
    </row>
    <row r="24" spans="1:17" ht="18" x14ac:dyDescent="0.25">
      <c r="A24" s="107" t="str">
        <f>VLOOKUP(E24,'LISTADO ATM'!$A$2:$C$898,3,0)</f>
        <v>DISTRITO NACIONAL</v>
      </c>
      <c r="B24" s="101" t="s">
        <v>2547</v>
      </c>
      <c r="C24" s="95">
        <v>44246.700046296297</v>
      </c>
      <c r="D24" s="107" t="s">
        <v>2189</v>
      </c>
      <c r="E24" s="93">
        <v>797</v>
      </c>
      <c r="F24" s="84" t="e">
        <f>VLOOKUP(E24,VIP!$A$2:$O11476,2,0)</f>
        <v>#N/A</v>
      </c>
      <c r="G24" s="92" t="str">
        <f>VLOOKUP(E24,'LISTADO ATM'!$A$2:$B$897,2,0)</f>
        <v>ATM Dirección de Pensiones y Jubilaciones</v>
      </c>
      <c r="H24" s="92" t="e">
        <f>VLOOKUP(E24,VIP!$A$2:$O16397,7,FALSE)</f>
        <v>#N/A</v>
      </c>
      <c r="I24" s="92" t="e">
        <f>VLOOKUP(E24,VIP!$A$2:$O8362,8,FALSE)</f>
        <v>#N/A</v>
      </c>
      <c r="J24" s="92" t="e">
        <f>VLOOKUP(E24,VIP!$A$2:$O8312,8,FALSE)</f>
        <v>#N/A</v>
      </c>
      <c r="K24" s="92" t="e">
        <f>VLOOKUP(E24,VIP!$A$2:$O11886,6,0)</f>
        <v>#N/A</v>
      </c>
      <c r="L24" s="97" t="s">
        <v>2499</v>
      </c>
      <c r="M24" s="96" t="s">
        <v>2470</v>
      </c>
      <c r="N24" s="121" t="s">
        <v>2477</v>
      </c>
      <c r="O24" s="120" t="s">
        <v>2479</v>
      </c>
      <c r="P24" s="110"/>
      <c r="Q24" s="96" t="s">
        <v>2499</v>
      </c>
    </row>
    <row r="25" spans="1:17" ht="18" x14ac:dyDescent="0.25">
      <c r="A25" s="107" t="str">
        <f>VLOOKUP(E25,'LISTADO ATM'!$A$2:$C$898,3,0)</f>
        <v>ESTE</v>
      </c>
      <c r="B25" s="101" t="s">
        <v>2546</v>
      </c>
      <c r="C25" s="95">
        <v>44246.703067129631</v>
      </c>
      <c r="D25" s="107" t="s">
        <v>2189</v>
      </c>
      <c r="E25" s="93">
        <v>630</v>
      </c>
      <c r="F25" s="84" t="str">
        <f>VLOOKUP(E25,VIP!$A$2:$O11475,2,0)</f>
        <v>DRBR112</v>
      </c>
      <c r="G25" s="92" t="str">
        <f>VLOOKUP(E25,'LISTADO ATM'!$A$2:$B$897,2,0)</f>
        <v xml:space="preserve">ATM Oficina Plaza Zaglul (SPM) </v>
      </c>
      <c r="H25" s="92" t="str">
        <f>VLOOKUP(E25,VIP!$A$2:$O16396,7,FALSE)</f>
        <v>Si</v>
      </c>
      <c r="I25" s="92" t="str">
        <f>VLOOKUP(E25,VIP!$A$2:$O8361,8,FALSE)</f>
        <v>Si</v>
      </c>
      <c r="J25" s="92" t="str">
        <f>VLOOKUP(E25,VIP!$A$2:$O8311,8,FALSE)</f>
        <v>Si</v>
      </c>
      <c r="K25" s="92" t="str">
        <f>VLOOKUP(E25,VIP!$A$2:$O11885,6,0)</f>
        <v>NO</v>
      </c>
      <c r="L25" s="97" t="s">
        <v>2228</v>
      </c>
      <c r="M25" s="96" t="s">
        <v>2470</v>
      </c>
      <c r="N25" s="121" t="s">
        <v>2477</v>
      </c>
      <c r="O25" s="120" t="s">
        <v>2479</v>
      </c>
      <c r="P25" s="110"/>
      <c r="Q25" s="96" t="s">
        <v>2228</v>
      </c>
    </row>
    <row r="26" spans="1:17" ht="18" x14ac:dyDescent="0.25">
      <c r="A26" s="107" t="str">
        <f>VLOOKUP(E26,'LISTADO ATM'!$A$2:$C$898,3,0)</f>
        <v>DISTRITO NACIONAL</v>
      </c>
      <c r="B26" s="101" t="s">
        <v>2545</v>
      </c>
      <c r="C26" s="95">
        <v>44246.704155092593</v>
      </c>
      <c r="D26" s="107" t="s">
        <v>2189</v>
      </c>
      <c r="E26" s="93">
        <v>160</v>
      </c>
      <c r="F26" s="84" t="str">
        <f>VLOOKUP(E26,VIP!$A$2:$O11474,2,0)</f>
        <v>DRBR160</v>
      </c>
      <c r="G26" s="92" t="str">
        <f>VLOOKUP(E26,'LISTADO ATM'!$A$2:$B$897,2,0)</f>
        <v xml:space="preserve">ATM Oficina Herrera </v>
      </c>
      <c r="H26" s="92" t="str">
        <f>VLOOKUP(E26,VIP!$A$2:$O16395,7,FALSE)</f>
        <v>Si</v>
      </c>
      <c r="I26" s="92" t="str">
        <f>VLOOKUP(E26,VIP!$A$2:$O8360,8,FALSE)</f>
        <v>Si</v>
      </c>
      <c r="J26" s="92" t="str">
        <f>VLOOKUP(E26,VIP!$A$2:$O8310,8,FALSE)</f>
        <v>Si</v>
      </c>
      <c r="K26" s="92" t="str">
        <f>VLOOKUP(E26,VIP!$A$2:$O11884,6,0)</f>
        <v>NO</v>
      </c>
      <c r="L26" s="97" t="s">
        <v>2228</v>
      </c>
      <c r="M26" s="96" t="s">
        <v>2470</v>
      </c>
      <c r="N26" s="121" t="s">
        <v>2477</v>
      </c>
      <c r="O26" s="120" t="s">
        <v>2479</v>
      </c>
      <c r="P26" s="110"/>
      <c r="Q26" s="96" t="s">
        <v>2228</v>
      </c>
    </row>
    <row r="27" spans="1:17" ht="18" x14ac:dyDescent="0.25">
      <c r="A27" s="107" t="str">
        <f>VLOOKUP(E27,'LISTADO ATM'!$A$2:$C$898,3,0)</f>
        <v>DISTRITO NACIONAL</v>
      </c>
      <c r="B27" s="101" t="s">
        <v>2544</v>
      </c>
      <c r="C27" s="95">
        <v>44246.705081018517</v>
      </c>
      <c r="D27" s="107" t="s">
        <v>2189</v>
      </c>
      <c r="E27" s="93">
        <v>906</v>
      </c>
      <c r="F27" s="84" t="str">
        <f>VLOOKUP(E27,VIP!$A$2:$O11473,2,0)</f>
        <v>DRBR906</v>
      </c>
      <c r="G27" s="92" t="str">
        <f>VLOOKUP(E27,'LISTADO ATM'!$A$2:$B$897,2,0)</f>
        <v xml:space="preserve">ATM MESCYT  </v>
      </c>
      <c r="H27" s="92" t="str">
        <f>VLOOKUP(E27,VIP!$A$2:$O16394,7,FALSE)</f>
        <v>Si</v>
      </c>
      <c r="I27" s="92" t="str">
        <f>VLOOKUP(E27,VIP!$A$2:$O8359,8,FALSE)</f>
        <v>Si</v>
      </c>
      <c r="J27" s="92" t="str">
        <f>VLOOKUP(E27,VIP!$A$2:$O8309,8,FALSE)</f>
        <v>Si</v>
      </c>
      <c r="K27" s="92" t="str">
        <f>VLOOKUP(E27,VIP!$A$2:$O11883,6,0)</f>
        <v>NO</v>
      </c>
      <c r="L27" s="97" t="s">
        <v>2499</v>
      </c>
      <c r="M27" s="96" t="s">
        <v>2470</v>
      </c>
      <c r="N27" s="121" t="s">
        <v>2477</v>
      </c>
      <c r="O27" s="120" t="s">
        <v>2479</v>
      </c>
      <c r="P27" s="110"/>
      <c r="Q27" s="96" t="s">
        <v>2499</v>
      </c>
    </row>
    <row r="28" spans="1:17" ht="18" x14ac:dyDescent="0.25">
      <c r="A28" s="107" t="str">
        <f>VLOOKUP(E28,'LISTADO ATM'!$A$2:$C$898,3,0)</f>
        <v>ESTE</v>
      </c>
      <c r="B28" s="101" t="s">
        <v>2543</v>
      </c>
      <c r="C28" s="95">
        <v>44246.710613425923</v>
      </c>
      <c r="D28" s="107" t="s">
        <v>2488</v>
      </c>
      <c r="E28" s="93">
        <v>294</v>
      </c>
      <c r="F28" s="84" t="str">
        <f>VLOOKUP(E28,VIP!$A$2:$O11472,2,0)</f>
        <v>DRBR294</v>
      </c>
      <c r="G28" s="92" t="str">
        <f>VLOOKUP(E28,'LISTADO ATM'!$A$2:$B$897,2,0)</f>
        <v xml:space="preserve">ATM Plaza Zaglul San Pedro II </v>
      </c>
      <c r="H28" s="92" t="str">
        <f>VLOOKUP(E28,VIP!$A$2:$O16393,7,FALSE)</f>
        <v>Si</v>
      </c>
      <c r="I28" s="92" t="str">
        <f>VLOOKUP(E28,VIP!$A$2:$O8358,8,FALSE)</f>
        <v>Si</v>
      </c>
      <c r="J28" s="92" t="str">
        <f>VLOOKUP(E28,VIP!$A$2:$O8308,8,FALSE)</f>
        <v>Si</v>
      </c>
      <c r="K28" s="92" t="str">
        <f>VLOOKUP(E28,VIP!$A$2:$O11882,6,0)</f>
        <v>NO</v>
      </c>
      <c r="L28" s="97" t="s">
        <v>2430</v>
      </c>
      <c r="M28" s="96" t="s">
        <v>2470</v>
      </c>
      <c r="N28" s="121" t="s">
        <v>2477</v>
      </c>
      <c r="O28" s="120" t="s">
        <v>2492</v>
      </c>
      <c r="P28" s="110"/>
      <c r="Q28" s="96" t="s">
        <v>2430</v>
      </c>
    </row>
    <row r="29" spans="1:17" ht="18" x14ac:dyDescent="0.25">
      <c r="A29" s="107" t="str">
        <f>VLOOKUP(E29,'LISTADO ATM'!$A$2:$C$898,3,0)</f>
        <v>ESTE</v>
      </c>
      <c r="B29" s="101" t="s">
        <v>2542</v>
      </c>
      <c r="C29" s="95">
        <v>44246.712604166663</v>
      </c>
      <c r="D29" s="107" t="s">
        <v>2488</v>
      </c>
      <c r="E29" s="93">
        <v>609</v>
      </c>
      <c r="F29" s="84" t="str">
        <f>VLOOKUP(E29,VIP!$A$2:$O11471,2,0)</f>
        <v>DRBR120</v>
      </c>
      <c r="G29" s="92" t="str">
        <f>VLOOKUP(E29,'LISTADO ATM'!$A$2:$B$897,2,0)</f>
        <v xml:space="preserve">ATM S/M Jumbo (San Pedro) </v>
      </c>
      <c r="H29" s="92" t="str">
        <f>VLOOKUP(E29,VIP!$A$2:$O16392,7,FALSE)</f>
        <v>Si</v>
      </c>
      <c r="I29" s="92" t="str">
        <f>VLOOKUP(E29,VIP!$A$2:$O8357,8,FALSE)</f>
        <v>Si</v>
      </c>
      <c r="J29" s="92" t="str">
        <f>VLOOKUP(E29,VIP!$A$2:$O8307,8,FALSE)</f>
        <v>Si</v>
      </c>
      <c r="K29" s="92" t="str">
        <f>VLOOKUP(E29,VIP!$A$2:$O11881,6,0)</f>
        <v>NO</v>
      </c>
      <c r="L29" s="97" t="s">
        <v>2430</v>
      </c>
      <c r="M29" s="96" t="s">
        <v>2470</v>
      </c>
      <c r="N29" s="121" t="s">
        <v>2477</v>
      </c>
      <c r="O29" s="120" t="s">
        <v>2492</v>
      </c>
      <c r="P29" s="110"/>
      <c r="Q29" s="96" t="s">
        <v>2430</v>
      </c>
    </row>
    <row r="30" spans="1:17" ht="18" x14ac:dyDescent="0.25">
      <c r="A30" s="107" t="str">
        <f>VLOOKUP(E30,'LISTADO ATM'!$A$2:$C$898,3,0)</f>
        <v>SUR</v>
      </c>
      <c r="B30" s="101" t="s">
        <v>2541</v>
      </c>
      <c r="C30" s="95">
        <v>44246.712650462963</v>
      </c>
      <c r="D30" s="107" t="s">
        <v>2189</v>
      </c>
      <c r="E30" s="93">
        <v>455</v>
      </c>
      <c r="F30" s="84" t="str">
        <f>VLOOKUP(E30,VIP!$A$2:$O11470,2,0)</f>
        <v>DRBR455</v>
      </c>
      <c r="G30" s="92" t="str">
        <f>VLOOKUP(E30,'LISTADO ATM'!$A$2:$B$897,2,0)</f>
        <v xml:space="preserve">ATM Oficina Baní II </v>
      </c>
      <c r="H30" s="92" t="str">
        <f>VLOOKUP(E30,VIP!$A$2:$O16391,7,FALSE)</f>
        <v>Si</v>
      </c>
      <c r="I30" s="92" t="str">
        <f>VLOOKUP(E30,VIP!$A$2:$O8356,8,FALSE)</f>
        <v>Si</v>
      </c>
      <c r="J30" s="92" t="str">
        <f>VLOOKUP(E30,VIP!$A$2:$O8306,8,FALSE)</f>
        <v>Si</v>
      </c>
      <c r="K30" s="92" t="str">
        <f>VLOOKUP(E30,VIP!$A$2:$O11880,6,0)</f>
        <v>NO</v>
      </c>
      <c r="L30" s="97" t="s">
        <v>2228</v>
      </c>
      <c r="M30" s="96" t="s">
        <v>2470</v>
      </c>
      <c r="N30" s="121" t="s">
        <v>2477</v>
      </c>
      <c r="O30" s="120" t="s">
        <v>2479</v>
      </c>
      <c r="P30" s="110"/>
      <c r="Q30" s="96" t="s">
        <v>2228</v>
      </c>
    </row>
    <row r="31" spans="1:17" ht="18" x14ac:dyDescent="0.25">
      <c r="A31" s="107" t="str">
        <f>VLOOKUP(E31,'LISTADO ATM'!$A$2:$C$898,3,0)</f>
        <v>DISTRITO NACIONAL</v>
      </c>
      <c r="B31" s="101" t="s">
        <v>2540</v>
      </c>
      <c r="C31" s="95">
        <v>44246.713009259256</v>
      </c>
      <c r="D31" s="107" t="s">
        <v>2189</v>
      </c>
      <c r="E31" s="93">
        <v>485</v>
      </c>
      <c r="F31" s="84" t="str">
        <f>VLOOKUP(E31,VIP!$A$2:$O11469,2,0)</f>
        <v>DRBR485</v>
      </c>
      <c r="G31" s="92" t="str">
        <f>VLOOKUP(E31,'LISTADO ATM'!$A$2:$B$897,2,0)</f>
        <v xml:space="preserve">ATM CEDIMAT </v>
      </c>
      <c r="H31" s="92" t="str">
        <f>VLOOKUP(E31,VIP!$A$2:$O16390,7,FALSE)</f>
        <v>Si</v>
      </c>
      <c r="I31" s="92" t="str">
        <f>VLOOKUP(E31,VIP!$A$2:$O8355,8,FALSE)</f>
        <v>Si</v>
      </c>
      <c r="J31" s="92" t="str">
        <f>VLOOKUP(E31,VIP!$A$2:$O8305,8,FALSE)</f>
        <v>Si</v>
      </c>
      <c r="K31" s="92" t="str">
        <f>VLOOKUP(E31,VIP!$A$2:$O11879,6,0)</f>
        <v>NO</v>
      </c>
      <c r="L31" s="97" t="s">
        <v>2228</v>
      </c>
      <c r="M31" s="96" t="s">
        <v>2470</v>
      </c>
      <c r="N31" s="121" t="s">
        <v>2477</v>
      </c>
      <c r="O31" s="120" t="s">
        <v>2479</v>
      </c>
      <c r="P31" s="110"/>
      <c r="Q31" s="96" t="s">
        <v>2228</v>
      </c>
    </row>
    <row r="32" spans="1:17" ht="18" x14ac:dyDescent="0.25">
      <c r="A32" s="107" t="str">
        <f>VLOOKUP(E32,'LISTADO ATM'!$A$2:$C$898,3,0)</f>
        <v>ESTE</v>
      </c>
      <c r="B32" s="101" t="s">
        <v>2539</v>
      </c>
      <c r="C32" s="95">
        <v>44246.714467592596</v>
      </c>
      <c r="D32" s="107" t="s">
        <v>2189</v>
      </c>
      <c r="E32" s="93">
        <v>521</v>
      </c>
      <c r="F32" s="84" t="str">
        <f>VLOOKUP(E32,VIP!$A$2:$O11468,2,0)</f>
        <v>DRBR521</v>
      </c>
      <c r="G32" s="92" t="str">
        <f>VLOOKUP(E32,'LISTADO ATM'!$A$2:$B$897,2,0)</f>
        <v xml:space="preserve">ATM UNP Bayahibe (La Romana) </v>
      </c>
      <c r="H32" s="92" t="str">
        <f>VLOOKUP(E32,VIP!$A$2:$O16389,7,FALSE)</f>
        <v>Si</v>
      </c>
      <c r="I32" s="92" t="str">
        <f>VLOOKUP(E32,VIP!$A$2:$O8354,8,FALSE)</f>
        <v>Si</v>
      </c>
      <c r="J32" s="92" t="str">
        <f>VLOOKUP(E32,VIP!$A$2:$O8304,8,FALSE)</f>
        <v>Si</v>
      </c>
      <c r="K32" s="92" t="str">
        <f>VLOOKUP(E32,VIP!$A$2:$O11878,6,0)</f>
        <v>NO</v>
      </c>
      <c r="L32" s="97" t="s">
        <v>2228</v>
      </c>
      <c r="M32" s="96" t="s">
        <v>2470</v>
      </c>
      <c r="N32" s="121" t="s">
        <v>2477</v>
      </c>
      <c r="O32" s="120" t="s">
        <v>2479</v>
      </c>
      <c r="P32" s="110"/>
      <c r="Q32" s="96" t="s">
        <v>2228</v>
      </c>
    </row>
    <row r="33" spans="1:17" ht="18" x14ac:dyDescent="0.25">
      <c r="A33" s="107" t="str">
        <f>VLOOKUP(E33,'LISTADO ATM'!$A$2:$C$898,3,0)</f>
        <v>DISTRITO NACIONAL</v>
      </c>
      <c r="B33" s="101" t="s">
        <v>2538</v>
      </c>
      <c r="C33" s="95">
        <v>44246.714814814812</v>
      </c>
      <c r="D33" s="107" t="s">
        <v>2189</v>
      </c>
      <c r="E33" s="93">
        <v>915</v>
      </c>
      <c r="F33" s="84" t="str">
        <f>VLOOKUP(E33,VIP!$A$2:$O11467,2,0)</f>
        <v>DRBR24F</v>
      </c>
      <c r="G33" s="92" t="str">
        <f>VLOOKUP(E33,'LISTADO ATM'!$A$2:$B$897,2,0)</f>
        <v xml:space="preserve">ATM Multicentro La Sirena Aut. Duarte </v>
      </c>
      <c r="H33" s="92" t="str">
        <f>VLOOKUP(E33,VIP!$A$2:$O16388,7,FALSE)</f>
        <v>Si</v>
      </c>
      <c r="I33" s="92" t="str">
        <f>VLOOKUP(E33,VIP!$A$2:$O8353,8,FALSE)</f>
        <v>Si</v>
      </c>
      <c r="J33" s="92" t="str">
        <f>VLOOKUP(E33,VIP!$A$2:$O8303,8,FALSE)</f>
        <v>Si</v>
      </c>
      <c r="K33" s="92" t="str">
        <f>VLOOKUP(E33,VIP!$A$2:$O11877,6,0)</f>
        <v>SI</v>
      </c>
      <c r="L33" s="97" t="s">
        <v>2228</v>
      </c>
      <c r="M33" s="96" t="s">
        <v>2470</v>
      </c>
      <c r="N33" s="121" t="s">
        <v>2477</v>
      </c>
      <c r="O33" s="120" t="s">
        <v>2479</v>
      </c>
      <c r="P33" s="110"/>
      <c r="Q33" s="96" t="s">
        <v>2228</v>
      </c>
    </row>
    <row r="34" spans="1:17" ht="18" x14ac:dyDescent="0.25">
      <c r="A34" s="107" t="str">
        <f>VLOOKUP(E34,'LISTADO ATM'!$A$2:$C$898,3,0)</f>
        <v>DISTRITO NACIONAL</v>
      </c>
      <c r="B34" s="101" t="s">
        <v>2537</v>
      </c>
      <c r="C34" s="95">
        <v>44246.718043981484</v>
      </c>
      <c r="D34" s="107" t="s">
        <v>2189</v>
      </c>
      <c r="E34" s="93">
        <v>244</v>
      </c>
      <c r="F34" s="84" t="str">
        <f>VLOOKUP(E34,VIP!$A$2:$O11466,2,0)</f>
        <v>DRBR244</v>
      </c>
      <c r="G34" s="92" t="str">
        <f>VLOOKUP(E34,'LISTADO ATM'!$A$2:$B$897,2,0)</f>
        <v xml:space="preserve">ATM Ministerio de Hacienda (antiguo Finanzas) </v>
      </c>
      <c r="H34" s="92" t="str">
        <f>VLOOKUP(E34,VIP!$A$2:$O16387,7,FALSE)</f>
        <v>Si</v>
      </c>
      <c r="I34" s="92" t="str">
        <f>VLOOKUP(E34,VIP!$A$2:$O8352,8,FALSE)</f>
        <v>Si</v>
      </c>
      <c r="J34" s="92" t="str">
        <f>VLOOKUP(E34,VIP!$A$2:$O8302,8,FALSE)</f>
        <v>Si</v>
      </c>
      <c r="K34" s="92" t="str">
        <f>VLOOKUP(E34,VIP!$A$2:$O11876,6,0)</f>
        <v>NO</v>
      </c>
      <c r="L34" s="97" t="s">
        <v>2228</v>
      </c>
      <c r="M34" s="96" t="s">
        <v>2470</v>
      </c>
      <c r="N34" s="121" t="s">
        <v>2477</v>
      </c>
      <c r="O34" s="120" t="s">
        <v>2479</v>
      </c>
      <c r="P34" s="110"/>
      <c r="Q34" s="96" t="s">
        <v>2228</v>
      </c>
    </row>
    <row r="35" spans="1:17" ht="18" x14ac:dyDescent="0.25">
      <c r="A35" s="107" t="str">
        <f>VLOOKUP(E35,'LISTADO ATM'!$A$2:$C$898,3,0)</f>
        <v>DISTRITO NACIONAL</v>
      </c>
      <c r="B35" s="101" t="s">
        <v>2536</v>
      </c>
      <c r="C35" s="95">
        <v>44246.718506944446</v>
      </c>
      <c r="D35" s="107" t="s">
        <v>2189</v>
      </c>
      <c r="E35" s="93">
        <v>264</v>
      </c>
      <c r="F35" s="84" t="str">
        <f>VLOOKUP(E35,VIP!$A$2:$O11465,2,0)</f>
        <v>DRBR264</v>
      </c>
      <c r="G35" s="92" t="str">
        <f>VLOOKUP(E35,'LISTADO ATM'!$A$2:$B$897,2,0)</f>
        <v xml:space="preserve">ATM S/M Nacional Independencia </v>
      </c>
      <c r="H35" s="92" t="str">
        <f>VLOOKUP(E35,VIP!$A$2:$O16386,7,FALSE)</f>
        <v>Si</v>
      </c>
      <c r="I35" s="92" t="str">
        <f>VLOOKUP(E35,VIP!$A$2:$O8351,8,FALSE)</f>
        <v>Si</v>
      </c>
      <c r="J35" s="92" t="str">
        <f>VLOOKUP(E35,VIP!$A$2:$O8301,8,FALSE)</f>
        <v>Si</v>
      </c>
      <c r="K35" s="92" t="str">
        <f>VLOOKUP(E35,VIP!$A$2:$O11875,6,0)</f>
        <v>SI</v>
      </c>
      <c r="L35" s="97" t="s">
        <v>2228</v>
      </c>
      <c r="M35" s="96" t="s">
        <v>2470</v>
      </c>
      <c r="N35" s="121" t="s">
        <v>2477</v>
      </c>
      <c r="O35" s="120" t="s">
        <v>2479</v>
      </c>
      <c r="P35" s="110"/>
      <c r="Q35" s="96" t="s">
        <v>2228</v>
      </c>
    </row>
    <row r="36" spans="1:17" ht="18" x14ac:dyDescent="0.25">
      <c r="A36" s="107" t="str">
        <f>VLOOKUP(E36,'LISTADO ATM'!$A$2:$C$898,3,0)</f>
        <v>NORTE</v>
      </c>
      <c r="B36" s="101" t="s">
        <v>2535</v>
      </c>
      <c r="C36" s="95">
        <v>44246.719178240739</v>
      </c>
      <c r="D36" s="107" t="s">
        <v>2190</v>
      </c>
      <c r="E36" s="93">
        <v>502</v>
      </c>
      <c r="F36" s="84" t="str">
        <f>VLOOKUP(E36,VIP!$A$2:$O11464,2,0)</f>
        <v>DRBR502</v>
      </c>
      <c r="G36" s="92" t="str">
        <f>VLOOKUP(E36,'LISTADO ATM'!$A$2:$B$897,2,0)</f>
        <v xml:space="preserve">ATM Materno Infantil de (Santiago) </v>
      </c>
      <c r="H36" s="92" t="str">
        <f>VLOOKUP(E36,VIP!$A$2:$O16385,7,FALSE)</f>
        <v>Si</v>
      </c>
      <c r="I36" s="92" t="str">
        <f>VLOOKUP(E36,VIP!$A$2:$O8350,8,FALSE)</f>
        <v>Si</v>
      </c>
      <c r="J36" s="92" t="str">
        <f>VLOOKUP(E36,VIP!$A$2:$O8300,8,FALSE)</f>
        <v>Si</v>
      </c>
      <c r="K36" s="92" t="str">
        <f>VLOOKUP(E36,VIP!$A$2:$O11874,6,0)</f>
        <v>NO</v>
      </c>
      <c r="L36" s="97" t="s">
        <v>2254</v>
      </c>
      <c r="M36" s="96" t="s">
        <v>2470</v>
      </c>
      <c r="N36" s="121" t="s">
        <v>2477</v>
      </c>
      <c r="O36" s="120" t="s">
        <v>2518</v>
      </c>
      <c r="P36" s="110"/>
      <c r="Q36" s="96" t="s">
        <v>2254</v>
      </c>
    </row>
    <row r="37" spans="1:17" ht="18" x14ac:dyDescent="0.25">
      <c r="A37" s="107" t="str">
        <f>VLOOKUP(E37,'LISTADO ATM'!$A$2:$C$898,3,0)</f>
        <v>NORTE</v>
      </c>
      <c r="B37" s="101" t="s">
        <v>2534</v>
      </c>
      <c r="C37" s="95">
        <v>44246.719641203701</v>
      </c>
      <c r="D37" s="107" t="s">
        <v>2190</v>
      </c>
      <c r="E37" s="93">
        <v>518</v>
      </c>
      <c r="F37" s="84" t="str">
        <f>VLOOKUP(E37,VIP!$A$2:$O11463,2,0)</f>
        <v>DRBR518</v>
      </c>
      <c r="G37" s="92" t="str">
        <f>VLOOKUP(E37,'LISTADO ATM'!$A$2:$B$897,2,0)</f>
        <v xml:space="preserve">ATM Autobanco Los Alamos </v>
      </c>
      <c r="H37" s="92" t="str">
        <f>VLOOKUP(E37,VIP!$A$2:$O16384,7,FALSE)</f>
        <v>Si</v>
      </c>
      <c r="I37" s="92" t="str">
        <f>VLOOKUP(E37,VIP!$A$2:$O8349,8,FALSE)</f>
        <v>Si</v>
      </c>
      <c r="J37" s="92" t="str">
        <f>VLOOKUP(E37,VIP!$A$2:$O8299,8,FALSE)</f>
        <v>Si</v>
      </c>
      <c r="K37" s="92" t="str">
        <f>VLOOKUP(E37,VIP!$A$2:$O11873,6,0)</f>
        <v>NO</v>
      </c>
      <c r="L37" s="97" t="s">
        <v>2228</v>
      </c>
      <c r="M37" s="96" t="s">
        <v>2470</v>
      </c>
      <c r="N37" s="121" t="s">
        <v>2477</v>
      </c>
      <c r="O37" s="120" t="s">
        <v>2518</v>
      </c>
      <c r="P37" s="110"/>
      <c r="Q37" s="96" t="s">
        <v>2228</v>
      </c>
    </row>
    <row r="38" spans="1:17" ht="18" x14ac:dyDescent="0.25">
      <c r="A38" s="107" t="str">
        <f>VLOOKUP(E38,'LISTADO ATM'!$A$2:$C$898,3,0)</f>
        <v>ESTE</v>
      </c>
      <c r="B38" s="101" t="s">
        <v>2533</v>
      </c>
      <c r="C38" s="95">
        <v>44246.720300925925</v>
      </c>
      <c r="D38" s="107" t="s">
        <v>2189</v>
      </c>
      <c r="E38" s="93">
        <v>867</v>
      </c>
      <c r="F38" s="84" t="str">
        <f>VLOOKUP(E38,VIP!$A$2:$O11462,2,0)</f>
        <v>DRBR867</v>
      </c>
      <c r="G38" s="92" t="str">
        <f>VLOOKUP(E38,'LISTADO ATM'!$A$2:$B$897,2,0)</f>
        <v xml:space="preserve">ATM Estación Combustible Autopista El Coral </v>
      </c>
      <c r="H38" s="92" t="str">
        <f>VLOOKUP(E38,VIP!$A$2:$O16383,7,FALSE)</f>
        <v>Si</v>
      </c>
      <c r="I38" s="92" t="str">
        <f>VLOOKUP(E38,VIP!$A$2:$O8348,8,FALSE)</f>
        <v>Si</v>
      </c>
      <c r="J38" s="92" t="str">
        <f>VLOOKUP(E38,VIP!$A$2:$O8298,8,FALSE)</f>
        <v>Si</v>
      </c>
      <c r="K38" s="92" t="str">
        <f>VLOOKUP(E38,VIP!$A$2:$O11872,6,0)</f>
        <v>NO</v>
      </c>
      <c r="L38" s="97" t="s">
        <v>2228</v>
      </c>
      <c r="M38" s="96" t="s">
        <v>2470</v>
      </c>
      <c r="N38" s="121" t="s">
        <v>2477</v>
      </c>
      <c r="O38" s="120" t="s">
        <v>2479</v>
      </c>
      <c r="P38" s="110"/>
      <c r="Q38" s="96" t="s">
        <v>2228</v>
      </c>
    </row>
    <row r="39" spans="1:17" ht="18" x14ac:dyDescent="0.25">
      <c r="A39" s="107" t="str">
        <f>VLOOKUP(E39,'LISTADO ATM'!$A$2:$C$898,3,0)</f>
        <v>DISTRITO NACIONAL</v>
      </c>
      <c r="B39" s="101" t="s">
        <v>2532</v>
      </c>
      <c r="C39" s="95">
        <v>44246.72111111111</v>
      </c>
      <c r="D39" s="107" t="s">
        <v>2189</v>
      </c>
      <c r="E39" s="93">
        <v>952</v>
      </c>
      <c r="F39" s="84" t="str">
        <f>VLOOKUP(E39,VIP!$A$2:$O11461,2,0)</f>
        <v>DRBR16L</v>
      </c>
      <c r="G39" s="92" t="str">
        <f>VLOOKUP(E39,'LISTADO ATM'!$A$2:$B$897,2,0)</f>
        <v xml:space="preserve">ATM Alvarez Rivas </v>
      </c>
      <c r="H39" s="92" t="str">
        <f>VLOOKUP(E39,VIP!$A$2:$O16382,7,FALSE)</f>
        <v>Si</v>
      </c>
      <c r="I39" s="92" t="str">
        <f>VLOOKUP(E39,VIP!$A$2:$O8347,8,FALSE)</f>
        <v>Si</v>
      </c>
      <c r="J39" s="92" t="str">
        <f>VLOOKUP(E39,VIP!$A$2:$O8297,8,FALSE)</f>
        <v>Si</v>
      </c>
      <c r="K39" s="92" t="str">
        <f>VLOOKUP(E39,VIP!$A$2:$O11871,6,0)</f>
        <v>NO</v>
      </c>
      <c r="L39" s="97" t="s">
        <v>2228</v>
      </c>
      <c r="M39" s="96" t="s">
        <v>2470</v>
      </c>
      <c r="N39" s="121" t="s">
        <v>2477</v>
      </c>
      <c r="O39" s="120" t="s">
        <v>2479</v>
      </c>
      <c r="P39" s="110"/>
      <c r="Q39" s="96" t="s">
        <v>2228</v>
      </c>
    </row>
    <row r="40" spans="1:17" ht="18" x14ac:dyDescent="0.25">
      <c r="A40" s="107" t="str">
        <f>VLOOKUP(E40,'LISTADO ATM'!$A$2:$C$898,3,0)</f>
        <v>DISTRITO NACIONAL</v>
      </c>
      <c r="B40" s="101" t="s">
        <v>2531</v>
      </c>
      <c r="C40" s="95">
        <v>44246.721597222226</v>
      </c>
      <c r="D40" s="107" t="s">
        <v>2189</v>
      </c>
      <c r="E40" s="93">
        <v>623</v>
      </c>
      <c r="F40" s="84" t="str">
        <f>VLOOKUP(E40,VIP!$A$2:$O11460,2,0)</f>
        <v>DRBR623</v>
      </c>
      <c r="G40" s="92" t="str">
        <f>VLOOKUP(E40,'LISTADO ATM'!$A$2:$B$897,2,0)</f>
        <v xml:space="preserve">ATM Operaciones Especiales (Manoguayabo) </v>
      </c>
      <c r="H40" s="92" t="str">
        <f>VLOOKUP(E40,VIP!$A$2:$O16381,7,FALSE)</f>
        <v>Si</v>
      </c>
      <c r="I40" s="92" t="str">
        <f>VLOOKUP(E40,VIP!$A$2:$O8346,8,FALSE)</f>
        <v>Si</v>
      </c>
      <c r="J40" s="92" t="str">
        <f>VLOOKUP(E40,VIP!$A$2:$O8296,8,FALSE)</f>
        <v>Si</v>
      </c>
      <c r="K40" s="92" t="str">
        <f>VLOOKUP(E40,VIP!$A$2:$O11870,6,0)</f>
        <v>No</v>
      </c>
      <c r="L40" s="97" t="s">
        <v>2228</v>
      </c>
      <c r="M40" s="96" t="s">
        <v>2470</v>
      </c>
      <c r="N40" s="121" t="s">
        <v>2477</v>
      </c>
      <c r="O40" s="120" t="s">
        <v>2479</v>
      </c>
      <c r="P40" s="110"/>
      <c r="Q40" s="96" t="s">
        <v>2228</v>
      </c>
    </row>
    <row r="41" spans="1:17" ht="18" x14ac:dyDescent="0.25">
      <c r="A41" s="107" t="str">
        <f>VLOOKUP(E41,'LISTADO ATM'!$A$2:$C$898,3,0)</f>
        <v>NORTE</v>
      </c>
      <c r="B41" s="101" t="s">
        <v>2530</v>
      </c>
      <c r="C41" s="95">
        <v>44246.730868055558</v>
      </c>
      <c r="D41" s="107" t="s">
        <v>2190</v>
      </c>
      <c r="E41" s="93">
        <v>88</v>
      </c>
      <c r="F41" s="84" t="str">
        <f>VLOOKUP(E41,VIP!$A$2:$O11459,2,0)</f>
        <v>DRBR088</v>
      </c>
      <c r="G41" s="92" t="str">
        <f>VLOOKUP(E41,'LISTADO ATM'!$A$2:$B$897,2,0)</f>
        <v xml:space="preserve">ATM S/M La Fuente (Santiago) </v>
      </c>
      <c r="H41" s="92" t="str">
        <f>VLOOKUP(E41,VIP!$A$2:$O16380,7,FALSE)</f>
        <v>Si</v>
      </c>
      <c r="I41" s="92" t="str">
        <f>VLOOKUP(E41,VIP!$A$2:$O8345,8,FALSE)</f>
        <v>Si</v>
      </c>
      <c r="J41" s="92" t="str">
        <f>VLOOKUP(E41,VIP!$A$2:$O8295,8,FALSE)</f>
        <v>Si</v>
      </c>
      <c r="K41" s="92" t="str">
        <f>VLOOKUP(E41,VIP!$A$2:$O11869,6,0)</f>
        <v>NO</v>
      </c>
      <c r="L41" s="97" t="s">
        <v>2228</v>
      </c>
      <c r="M41" s="96" t="s">
        <v>2470</v>
      </c>
      <c r="N41" s="121" t="s">
        <v>2477</v>
      </c>
      <c r="O41" s="120" t="s">
        <v>2518</v>
      </c>
      <c r="P41" s="110"/>
      <c r="Q41" s="96" t="s">
        <v>2228</v>
      </c>
    </row>
    <row r="42" spans="1:17" ht="18" x14ac:dyDescent="0.25">
      <c r="A42" s="107" t="str">
        <f>VLOOKUP(E42,'LISTADO ATM'!$A$2:$C$898,3,0)</f>
        <v>NORTE</v>
      </c>
      <c r="B42" s="101" t="s">
        <v>2529</v>
      </c>
      <c r="C42" s="95">
        <v>44246.742060185185</v>
      </c>
      <c r="D42" s="107" t="s">
        <v>2190</v>
      </c>
      <c r="E42" s="93">
        <v>142</v>
      </c>
      <c r="F42" s="84" t="str">
        <f>VLOOKUP(E42,VIP!$A$2:$O11458,2,0)</f>
        <v>DRBR142</v>
      </c>
      <c r="G42" s="92" t="str">
        <f>VLOOKUP(E42,'LISTADO ATM'!$A$2:$B$897,2,0)</f>
        <v xml:space="preserve">ATM Centro de Caja Galerías Bonao </v>
      </c>
      <c r="H42" s="92" t="str">
        <f>VLOOKUP(E42,VIP!$A$2:$O16379,7,FALSE)</f>
        <v>Si</v>
      </c>
      <c r="I42" s="92" t="str">
        <f>VLOOKUP(E42,VIP!$A$2:$O8344,8,FALSE)</f>
        <v>Si</v>
      </c>
      <c r="J42" s="92" t="str">
        <f>VLOOKUP(E42,VIP!$A$2:$O8294,8,FALSE)</f>
        <v>Si</v>
      </c>
      <c r="K42" s="92" t="str">
        <f>VLOOKUP(E42,VIP!$A$2:$O11868,6,0)</f>
        <v>SI</v>
      </c>
      <c r="L42" s="97" t="s">
        <v>2228</v>
      </c>
      <c r="M42" s="96" t="s">
        <v>2470</v>
      </c>
      <c r="N42" s="121" t="s">
        <v>2477</v>
      </c>
      <c r="O42" s="120" t="s">
        <v>2518</v>
      </c>
      <c r="P42" s="110"/>
      <c r="Q42" s="96" t="s">
        <v>2228</v>
      </c>
    </row>
    <row r="43" spans="1:17" ht="18" x14ac:dyDescent="0.25">
      <c r="A43" s="107" t="str">
        <f>VLOOKUP(E43,'LISTADO ATM'!$A$2:$C$898,3,0)</f>
        <v>ESTE</v>
      </c>
      <c r="B43" s="101" t="s">
        <v>2528</v>
      </c>
      <c r="C43" s="95">
        <v>44246.742534722223</v>
      </c>
      <c r="D43" s="107" t="s">
        <v>2189</v>
      </c>
      <c r="E43" s="93">
        <v>824</v>
      </c>
      <c r="F43" s="84" t="str">
        <f>VLOOKUP(E43,VIP!$A$2:$O11457,2,0)</f>
        <v>DRBR824</v>
      </c>
      <c r="G43" s="92" t="str">
        <f>VLOOKUP(E43,'LISTADO ATM'!$A$2:$B$897,2,0)</f>
        <v xml:space="preserve">ATM Multiplaza (Higuey) </v>
      </c>
      <c r="H43" s="92" t="str">
        <f>VLOOKUP(E43,VIP!$A$2:$O16378,7,FALSE)</f>
        <v>Si</v>
      </c>
      <c r="I43" s="92" t="str">
        <f>VLOOKUP(E43,VIP!$A$2:$O8343,8,FALSE)</f>
        <v>Si</v>
      </c>
      <c r="J43" s="92" t="str">
        <f>VLOOKUP(E43,VIP!$A$2:$O8293,8,FALSE)</f>
        <v>Si</v>
      </c>
      <c r="K43" s="92" t="str">
        <f>VLOOKUP(E43,VIP!$A$2:$O11867,6,0)</f>
        <v>NO</v>
      </c>
      <c r="L43" s="97" t="s">
        <v>2228</v>
      </c>
      <c r="M43" s="96" t="s">
        <v>2470</v>
      </c>
      <c r="N43" s="121" t="s">
        <v>2477</v>
      </c>
      <c r="O43" s="120" t="s">
        <v>2479</v>
      </c>
      <c r="P43" s="110"/>
      <c r="Q43" s="96" t="s">
        <v>2228</v>
      </c>
    </row>
    <row r="44" spans="1:17" ht="18" x14ac:dyDescent="0.25">
      <c r="A44" s="107" t="str">
        <f>VLOOKUP(E44,'LISTADO ATM'!$A$2:$C$898,3,0)</f>
        <v>DISTRITO NACIONAL</v>
      </c>
      <c r="B44" s="101" t="s">
        <v>2527</v>
      </c>
      <c r="C44" s="95">
        <v>44246.743020833332</v>
      </c>
      <c r="D44" s="107" t="s">
        <v>2189</v>
      </c>
      <c r="E44" s="93">
        <v>235</v>
      </c>
      <c r="F44" s="84" t="str">
        <f>VLOOKUP(E44,VIP!$A$2:$O11456,2,0)</f>
        <v>DRBR235</v>
      </c>
      <c r="G44" s="92" t="str">
        <f>VLOOKUP(E44,'LISTADO ATM'!$A$2:$B$897,2,0)</f>
        <v xml:space="preserve">ATM Oficina Multicentro La Sirena San Isidro </v>
      </c>
      <c r="H44" s="92" t="str">
        <f>VLOOKUP(E44,VIP!$A$2:$O16377,7,FALSE)</f>
        <v>Si</v>
      </c>
      <c r="I44" s="92" t="str">
        <f>VLOOKUP(E44,VIP!$A$2:$O8342,8,FALSE)</f>
        <v>Si</v>
      </c>
      <c r="J44" s="92" t="str">
        <f>VLOOKUP(E44,VIP!$A$2:$O8292,8,FALSE)</f>
        <v>Si</v>
      </c>
      <c r="K44" s="92" t="str">
        <f>VLOOKUP(E44,VIP!$A$2:$O11866,6,0)</f>
        <v>SI</v>
      </c>
      <c r="L44" s="97" t="s">
        <v>2499</v>
      </c>
      <c r="M44" s="96" t="s">
        <v>2470</v>
      </c>
      <c r="N44" s="121" t="s">
        <v>2477</v>
      </c>
      <c r="O44" s="120" t="s">
        <v>2479</v>
      </c>
      <c r="P44" s="110"/>
      <c r="Q44" s="96" t="s">
        <v>2499</v>
      </c>
    </row>
    <row r="45" spans="1:17" ht="18" x14ac:dyDescent="0.25">
      <c r="A45" s="107" t="str">
        <f>VLOOKUP(E45,'LISTADO ATM'!$A$2:$C$898,3,0)</f>
        <v>DISTRITO NACIONAL</v>
      </c>
      <c r="B45" s="101" t="s">
        <v>2526</v>
      </c>
      <c r="C45" s="95">
        <v>44246.743298611109</v>
      </c>
      <c r="D45" s="107" t="s">
        <v>2189</v>
      </c>
      <c r="E45" s="93">
        <v>515</v>
      </c>
      <c r="F45" s="84" t="str">
        <f>VLOOKUP(E45,VIP!$A$2:$O11455,2,0)</f>
        <v>DRBR515</v>
      </c>
      <c r="G45" s="92" t="str">
        <f>VLOOKUP(E45,'LISTADO ATM'!$A$2:$B$897,2,0)</f>
        <v xml:space="preserve">ATM Oficina Agora Mall I </v>
      </c>
      <c r="H45" s="92" t="str">
        <f>VLOOKUP(E45,VIP!$A$2:$O16376,7,FALSE)</f>
        <v>Si</v>
      </c>
      <c r="I45" s="92" t="str">
        <f>VLOOKUP(E45,VIP!$A$2:$O8341,8,FALSE)</f>
        <v>Si</v>
      </c>
      <c r="J45" s="92" t="str">
        <f>VLOOKUP(E45,VIP!$A$2:$O8291,8,FALSE)</f>
        <v>Si</v>
      </c>
      <c r="K45" s="92" t="str">
        <f>VLOOKUP(E45,VIP!$A$2:$O11865,6,0)</f>
        <v>SI</v>
      </c>
      <c r="L45" s="97" t="s">
        <v>2499</v>
      </c>
      <c r="M45" s="96" t="s">
        <v>2470</v>
      </c>
      <c r="N45" s="121" t="s">
        <v>2477</v>
      </c>
      <c r="O45" s="120" t="s">
        <v>2479</v>
      </c>
      <c r="P45" s="110"/>
      <c r="Q45" s="96" t="s">
        <v>2499</v>
      </c>
    </row>
    <row r="46" spans="1:17" ht="18" x14ac:dyDescent="0.25">
      <c r="A46" s="107" t="str">
        <f>VLOOKUP(E46,'LISTADO ATM'!$A$2:$C$898,3,0)</f>
        <v>DISTRITO NACIONAL</v>
      </c>
      <c r="B46" s="101" t="s">
        <v>2525</v>
      </c>
      <c r="C46" s="95">
        <v>44246.752511574072</v>
      </c>
      <c r="D46" s="107" t="s">
        <v>2189</v>
      </c>
      <c r="E46" s="93">
        <v>225</v>
      </c>
      <c r="F46" s="84" t="str">
        <f>VLOOKUP(E46,VIP!$A$2:$O11454,2,0)</f>
        <v>DRBR225</v>
      </c>
      <c r="G46" s="92" t="str">
        <f>VLOOKUP(E46,'LISTADO ATM'!$A$2:$B$897,2,0)</f>
        <v xml:space="preserve">ATM S/M Nacional Arroyo Hondo </v>
      </c>
      <c r="H46" s="92" t="str">
        <f>VLOOKUP(E46,VIP!$A$2:$O16375,7,FALSE)</f>
        <v>Si</v>
      </c>
      <c r="I46" s="92" t="str">
        <f>VLOOKUP(E46,VIP!$A$2:$O8340,8,FALSE)</f>
        <v>Si</v>
      </c>
      <c r="J46" s="92" t="str">
        <f>VLOOKUP(E46,VIP!$A$2:$O8290,8,FALSE)</f>
        <v>Si</v>
      </c>
      <c r="K46" s="92" t="str">
        <f>VLOOKUP(E46,VIP!$A$2:$O11864,6,0)</f>
        <v>NO</v>
      </c>
      <c r="L46" s="97" t="s">
        <v>2228</v>
      </c>
      <c r="M46" s="96" t="s">
        <v>2470</v>
      </c>
      <c r="N46" s="121" t="s">
        <v>2477</v>
      </c>
      <c r="O46" s="120" t="s">
        <v>2479</v>
      </c>
      <c r="P46" s="110"/>
      <c r="Q46" s="96" t="s">
        <v>2228</v>
      </c>
    </row>
    <row r="47" spans="1:17" ht="18" x14ac:dyDescent="0.25">
      <c r="A47" s="107" t="str">
        <f>VLOOKUP(E47,'LISTADO ATM'!$A$2:$C$898,3,0)</f>
        <v>DISTRITO NACIONAL</v>
      </c>
      <c r="B47" s="101" t="s">
        <v>2524</v>
      </c>
      <c r="C47" s="95">
        <v>44246.764224537037</v>
      </c>
      <c r="D47" s="107" t="s">
        <v>2189</v>
      </c>
      <c r="E47" s="93">
        <v>628</v>
      </c>
      <c r="F47" s="84" t="str">
        <f>VLOOKUP(E47,VIP!$A$2:$O11453,2,0)</f>
        <v>DRBR086</v>
      </c>
      <c r="G47" s="92" t="str">
        <f>VLOOKUP(E47,'LISTADO ATM'!$A$2:$B$897,2,0)</f>
        <v xml:space="preserve">ATM Autobanco San Isidro </v>
      </c>
      <c r="H47" s="92" t="str">
        <f>VLOOKUP(E47,VIP!$A$2:$O16374,7,FALSE)</f>
        <v>Si</v>
      </c>
      <c r="I47" s="92" t="str">
        <f>VLOOKUP(E47,VIP!$A$2:$O8339,8,FALSE)</f>
        <v>Si</v>
      </c>
      <c r="J47" s="92" t="str">
        <f>VLOOKUP(E47,VIP!$A$2:$O8289,8,FALSE)</f>
        <v>Si</v>
      </c>
      <c r="K47" s="92" t="str">
        <f>VLOOKUP(E47,VIP!$A$2:$O11863,6,0)</f>
        <v>SI</v>
      </c>
      <c r="L47" s="97" t="s">
        <v>2435</v>
      </c>
      <c r="M47" s="96" t="s">
        <v>2470</v>
      </c>
      <c r="N47" s="121" t="s">
        <v>2477</v>
      </c>
      <c r="O47" s="120" t="s">
        <v>2479</v>
      </c>
      <c r="P47" s="110"/>
      <c r="Q47" s="96" t="s">
        <v>2435</v>
      </c>
    </row>
    <row r="48" spans="1:17" ht="18" x14ac:dyDescent="0.25">
      <c r="A48" s="107" t="str">
        <f>VLOOKUP(E48,'LISTADO ATM'!$A$2:$C$898,3,0)</f>
        <v>DISTRITO NACIONAL</v>
      </c>
      <c r="B48" s="101" t="s">
        <v>2555</v>
      </c>
      <c r="C48" s="95">
        <v>44246.779583333337</v>
      </c>
      <c r="D48" s="107" t="s">
        <v>2189</v>
      </c>
      <c r="E48" s="93">
        <v>113</v>
      </c>
      <c r="F48" s="84" t="str">
        <f>VLOOKUP(E48,VIP!$A$2:$O11459,2,0)</f>
        <v>DRBR113</v>
      </c>
      <c r="G48" s="92" t="str">
        <f>VLOOKUP(E48,'LISTADO ATM'!$A$2:$B$897,2,0)</f>
        <v xml:space="preserve">ATM Autoservicio Atalaya del Mar </v>
      </c>
      <c r="H48" s="92" t="str">
        <f>VLOOKUP(E48,VIP!$A$2:$O16380,7,FALSE)</f>
        <v>Si</v>
      </c>
      <c r="I48" s="92" t="str">
        <f>VLOOKUP(E48,VIP!$A$2:$O8345,8,FALSE)</f>
        <v>No</v>
      </c>
      <c r="J48" s="92" t="str">
        <f>VLOOKUP(E48,VIP!$A$2:$O8295,8,FALSE)</f>
        <v>No</v>
      </c>
      <c r="K48" s="92" t="str">
        <f>VLOOKUP(E48,VIP!$A$2:$O11869,6,0)</f>
        <v>NO</v>
      </c>
      <c r="L48" s="97" t="s">
        <v>2228</v>
      </c>
      <c r="M48" s="96" t="s">
        <v>2470</v>
      </c>
      <c r="N48" s="121" t="s">
        <v>2477</v>
      </c>
      <c r="O48" s="120" t="s">
        <v>2479</v>
      </c>
      <c r="P48" s="110"/>
      <c r="Q48" s="96" t="s">
        <v>2228</v>
      </c>
    </row>
    <row r="49" spans="1:17" ht="18" x14ac:dyDescent="0.25">
      <c r="A49" s="107" t="str">
        <f>VLOOKUP(E49,'LISTADO ATM'!$A$2:$C$898,3,0)</f>
        <v>SUR</v>
      </c>
      <c r="B49" s="101" t="s">
        <v>2554</v>
      </c>
      <c r="C49" s="95">
        <v>44246.780069444445</v>
      </c>
      <c r="D49" s="107" t="s">
        <v>2189</v>
      </c>
      <c r="E49" s="93">
        <v>296</v>
      </c>
      <c r="F49" s="84" t="str">
        <f>VLOOKUP(E49,VIP!$A$2:$O11458,2,0)</f>
        <v>DRBR296</v>
      </c>
      <c r="G49" s="92" t="str">
        <f>VLOOKUP(E49,'LISTADO ATM'!$A$2:$B$897,2,0)</f>
        <v>ATM Estación BANICOMB (Baní)  ECO Petroleo</v>
      </c>
      <c r="H49" s="92" t="str">
        <f>VLOOKUP(E49,VIP!$A$2:$O16379,7,FALSE)</f>
        <v>Si</v>
      </c>
      <c r="I49" s="92" t="str">
        <f>VLOOKUP(E49,VIP!$A$2:$O8344,8,FALSE)</f>
        <v>Si</v>
      </c>
      <c r="J49" s="92" t="str">
        <f>VLOOKUP(E49,VIP!$A$2:$O8294,8,FALSE)</f>
        <v>Si</v>
      </c>
      <c r="K49" s="92" t="str">
        <f>VLOOKUP(E49,VIP!$A$2:$O11868,6,0)</f>
        <v>NO</v>
      </c>
      <c r="L49" s="97" t="s">
        <v>2228</v>
      </c>
      <c r="M49" s="96" t="s">
        <v>2470</v>
      </c>
      <c r="N49" s="121" t="s">
        <v>2477</v>
      </c>
      <c r="O49" s="120" t="s">
        <v>2479</v>
      </c>
      <c r="P49" s="110"/>
      <c r="Q49" s="96" t="s">
        <v>2228</v>
      </c>
    </row>
    <row r="50" spans="1:17" ht="18" x14ac:dyDescent="0.25">
      <c r="A50" s="107" t="str">
        <f>VLOOKUP(E50,'LISTADO ATM'!$A$2:$C$898,3,0)</f>
        <v>DISTRITO NACIONAL</v>
      </c>
      <c r="B50" s="101" t="s">
        <v>2553</v>
      </c>
      <c r="C50" s="95">
        <v>44246.780381944445</v>
      </c>
      <c r="D50" s="107" t="s">
        <v>2189</v>
      </c>
      <c r="E50" s="93">
        <v>861</v>
      </c>
      <c r="F50" s="84" t="str">
        <f>VLOOKUP(E50,VIP!$A$2:$O11457,2,0)</f>
        <v>DRBR861</v>
      </c>
      <c r="G50" s="92" t="str">
        <f>VLOOKUP(E50,'LISTADO ATM'!$A$2:$B$897,2,0)</f>
        <v xml:space="preserve">ATM Oficina Bella Vista 27 de Febrero II </v>
      </c>
      <c r="H50" s="92" t="str">
        <f>VLOOKUP(E50,VIP!$A$2:$O16378,7,FALSE)</f>
        <v>Si</v>
      </c>
      <c r="I50" s="92" t="str">
        <f>VLOOKUP(E50,VIP!$A$2:$O8343,8,FALSE)</f>
        <v>Si</v>
      </c>
      <c r="J50" s="92" t="str">
        <f>VLOOKUP(E50,VIP!$A$2:$O8293,8,FALSE)</f>
        <v>Si</v>
      </c>
      <c r="K50" s="92" t="str">
        <f>VLOOKUP(E50,VIP!$A$2:$O11867,6,0)</f>
        <v>NO</v>
      </c>
      <c r="L50" s="97" t="s">
        <v>2228</v>
      </c>
      <c r="M50" s="96" t="s">
        <v>2470</v>
      </c>
      <c r="N50" s="121" t="s">
        <v>2477</v>
      </c>
      <c r="O50" s="120" t="s">
        <v>2479</v>
      </c>
      <c r="P50" s="110"/>
      <c r="Q50" s="96" t="s">
        <v>2228</v>
      </c>
    </row>
    <row r="51" spans="1:17" ht="18" x14ac:dyDescent="0.25">
      <c r="A51" s="107" t="str">
        <f>VLOOKUP(E51,'LISTADO ATM'!$A$2:$C$898,3,0)</f>
        <v>NORTE</v>
      </c>
      <c r="B51" s="101" t="s">
        <v>2552</v>
      </c>
      <c r="C51" s="95">
        <v>44246.780798611115</v>
      </c>
      <c r="D51" s="107" t="s">
        <v>2189</v>
      </c>
      <c r="E51" s="93">
        <v>691</v>
      </c>
      <c r="F51" s="84" t="str">
        <f>VLOOKUP(E51,VIP!$A$2:$O11456,2,0)</f>
        <v>DRBR691</v>
      </c>
      <c r="G51" s="92" t="str">
        <f>VLOOKUP(E51,'LISTADO ATM'!$A$2:$B$897,2,0)</f>
        <v>ATM Eco Petroleo Manzanillo</v>
      </c>
      <c r="H51" s="92" t="str">
        <f>VLOOKUP(E51,VIP!$A$2:$O16377,7,FALSE)</f>
        <v>Si</v>
      </c>
      <c r="I51" s="92" t="str">
        <f>VLOOKUP(E51,VIP!$A$2:$O8342,8,FALSE)</f>
        <v>Si</v>
      </c>
      <c r="J51" s="92" t="str">
        <f>VLOOKUP(E51,VIP!$A$2:$O8292,8,FALSE)</f>
        <v>Si</v>
      </c>
      <c r="K51" s="92" t="str">
        <f>VLOOKUP(E51,VIP!$A$2:$O11866,6,0)</f>
        <v>NO</v>
      </c>
      <c r="L51" s="97" t="s">
        <v>2499</v>
      </c>
      <c r="M51" s="96" t="s">
        <v>2470</v>
      </c>
      <c r="N51" s="121" t="s">
        <v>2477</v>
      </c>
      <c r="O51" s="120" t="s">
        <v>2479</v>
      </c>
      <c r="P51" s="110"/>
      <c r="Q51" s="96" t="s">
        <v>2499</v>
      </c>
    </row>
    <row r="52" spans="1:17" ht="18" x14ac:dyDescent="0.25">
      <c r="A52" s="107" t="str">
        <f>VLOOKUP(E52,'LISTADO ATM'!$A$2:$C$898,3,0)</f>
        <v>ESTE</v>
      </c>
      <c r="B52" s="101" t="s">
        <v>2551</v>
      </c>
      <c r="C52" s="95">
        <v>44246.797164351854</v>
      </c>
      <c r="D52" s="107" t="s">
        <v>2189</v>
      </c>
      <c r="E52" s="93">
        <v>742</v>
      </c>
      <c r="F52" s="84" t="str">
        <f>VLOOKUP(E52,VIP!$A$2:$O11455,2,0)</f>
        <v>DRBR990</v>
      </c>
      <c r="G52" s="92" t="str">
        <f>VLOOKUP(E52,'LISTADO ATM'!$A$2:$B$897,2,0)</f>
        <v xml:space="preserve">ATM Oficina Plaza del Rey (La Romana) </v>
      </c>
      <c r="H52" s="92" t="str">
        <f>VLOOKUP(E52,VIP!$A$2:$O16376,7,FALSE)</f>
        <v>Si</v>
      </c>
      <c r="I52" s="92" t="str">
        <f>VLOOKUP(E52,VIP!$A$2:$O8341,8,FALSE)</f>
        <v>Si</v>
      </c>
      <c r="J52" s="92" t="str">
        <f>VLOOKUP(E52,VIP!$A$2:$O8291,8,FALSE)</f>
        <v>Si</v>
      </c>
      <c r="K52" s="92" t="str">
        <f>VLOOKUP(E52,VIP!$A$2:$O11865,6,0)</f>
        <v>NO</v>
      </c>
      <c r="L52" s="97" t="s">
        <v>2435</v>
      </c>
      <c r="M52" s="96" t="s">
        <v>2470</v>
      </c>
      <c r="N52" s="121" t="s">
        <v>2477</v>
      </c>
      <c r="O52" s="120" t="s">
        <v>2479</v>
      </c>
      <c r="P52" s="110"/>
      <c r="Q52" s="96" t="s">
        <v>2435</v>
      </c>
    </row>
    <row r="53" spans="1:17" ht="18" x14ac:dyDescent="0.25">
      <c r="A53" s="107" t="str">
        <f>VLOOKUP(E53,'LISTADO ATM'!$A$2:$C$898,3,0)</f>
        <v>DISTRITO NACIONAL</v>
      </c>
      <c r="B53" s="101" t="s">
        <v>2550</v>
      </c>
      <c r="C53" s="95">
        <v>44246.797812500001</v>
      </c>
      <c r="D53" s="107" t="s">
        <v>2189</v>
      </c>
      <c r="E53" s="93">
        <v>583</v>
      </c>
      <c r="F53" s="84" t="str">
        <f>VLOOKUP(E53,VIP!$A$2:$O11454,2,0)</f>
        <v>DRBR431</v>
      </c>
      <c r="G53" s="92" t="str">
        <f>VLOOKUP(E53,'LISTADO ATM'!$A$2:$B$897,2,0)</f>
        <v xml:space="preserve">ATM Ministerio Fuerzas Armadas I </v>
      </c>
      <c r="H53" s="92" t="str">
        <f>VLOOKUP(E53,VIP!$A$2:$O16375,7,FALSE)</f>
        <v>Si</v>
      </c>
      <c r="I53" s="92" t="str">
        <f>VLOOKUP(E53,VIP!$A$2:$O8340,8,FALSE)</f>
        <v>Si</v>
      </c>
      <c r="J53" s="92" t="str">
        <f>VLOOKUP(E53,VIP!$A$2:$O8290,8,FALSE)</f>
        <v>Si</v>
      </c>
      <c r="K53" s="92" t="str">
        <f>VLOOKUP(E53,VIP!$A$2:$O11864,6,0)</f>
        <v>NO</v>
      </c>
      <c r="L53" s="97" t="s">
        <v>2435</v>
      </c>
      <c r="M53" s="96" t="s">
        <v>2470</v>
      </c>
      <c r="N53" s="121" t="s">
        <v>2477</v>
      </c>
      <c r="O53" s="120" t="s">
        <v>2479</v>
      </c>
      <c r="P53" s="110"/>
      <c r="Q53" s="96" t="s">
        <v>2435</v>
      </c>
    </row>
    <row r="54" spans="1:17" ht="18" x14ac:dyDescent="0.25">
      <c r="A54" s="107" t="str">
        <f>VLOOKUP(E54,'LISTADO ATM'!$A$2:$C$898,3,0)</f>
        <v>DISTRITO NACIONAL</v>
      </c>
      <c r="B54" s="101" t="s">
        <v>2573</v>
      </c>
      <c r="C54" s="95">
        <v>44246.818090277775</v>
      </c>
      <c r="D54" s="107" t="s">
        <v>2473</v>
      </c>
      <c r="E54" s="93">
        <v>640</v>
      </c>
      <c r="F54" s="84" t="str">
        <f>VLOOKUP(E54,VIP!$A$2:$O11472,2,0)</f>
        <v>DRBR640</v>
      </c>
      <c r="G54" s="92" t="str">
        <f>VLOOKUP(E54,'LISTADO ATM'!$A$2:$B$897,2,0)</f>
        <v xml:space="preserve">ATM Ministerio Obras Públicas </v>
      </c>
      <c r="H54" s="92" t="str">
        <f>VLOOKUP(E54,VIP!$A$2:$O16393,7,FALSE)</f>
        <v>Si</v>
      </c>
      <c r="I54" s="92" t="str">
        <f>VLOOKUP(E54,VIP!$A$2:$O8358,8,FALSE)</f>
        <v>Si</v>
      </c>
      <c r="J54" s="92" t="str">
        <f>VLOOKUP(E54,VIP!$A$2:$O8308,8,FALSE)</f>
        <v>Si</v>
      </c>
      <c r="K54" s="92" t="str">
        <f>VLOOKUP(E54,VIP!$A$2:$O11882,6,0)</f>
        <v>NO</v>
      </c>
      <c r="L54" s="97" t="s">
        <v>2463</v>
      </c>
      <c r="M54" s="96" t="s">
        <v>2470</v>
      </c>
      <c r="N54" s="121" t="s">
        <v>2477</v>
      </c>
      <c r="O54" s="120" t="s">
        <v>2478</v>
      </c>
      <c r="P54" s="110"/>
      <c r="Q54" s="96" t="s">
        <v>2463</v>
      </c>
    </row>
    <row r="55" spans="1:17" ht="18" x14ac:dyDescent="0.25">
      <c r="A55" s="107" t="str">
        <f>VLOOKUP(E55,'LISTADO ATM'!$A$2:$C$898,3,0)</f>
        <v>NORTE</v>
      </c>
      <c r="B55" s="101" t="s">
        <v>2572</v>
      </c>
      <c r="C55" s="95">
        <v>44246.818784722222</v>
      </c>
      <c r="D55" s="107" t="s">
        <v>2488</v>
      </c>
      <c r="E55" s="93">
        <v>990</v>
      </c>
      <c r="F55" s="84" t="str">
        <f>VLOOKUP(E55,VIP!$A$2:$O11471,2,0)</f>
        <v>DRBR742</v>
      </c>
      <c r="G55" s="92" t="str">
        <f>VLOOKUP(E55,'LISTADO ATM'!$A$2:$B$897,2,0)</f>
        <v xml:space="preserve">ATM Autoservicio Bonao II </v>
      </c>
      <c r="H55" s="92" t="str">
        <f>VLOOKUP(E55,VIP!$A$2:$O16392,7,FALSE)</f>
        <v>Si</v>
      </c>
      <c r="I55" s="92" t="str">
        <f>VLOOKUP(E55,VIP!$A$2:$O8357,8,FALSE)</f>
        <v>Si</v>
      </c>
      <c r="J55" s="92" t="str">
        <f>VLOOKUP(E55,VIP!$A$2:$O8307,8,FALSE)</f>
        <v>Si</v>
      </c>
      <c r="K55" s="92" t="str">
        <f>VLOOKUP(E55,VIP!$A$2:$O11881,6,0)</f>
        <v>NO</v>
      </c>
      <c r="L55" s="97" t="s">
        <v>2430</v>
      </c>
      <c r="M55" s="96" t="s">
        <v>2470</v>
      </c>
      <c r="N55" s="121" t="s">
        <v>2477</v>
      </c>
      <c r="O55" s="120" t="s">
        <v>2492</v>
      </c>
      <c r="P55" s="110"/>
      <c r="Q55" s="96" t="s">
        <v>2430</v>
      </c>
    </row>
    <row r="56" spans="1:17" ht="18" x14ac:dyDescent="0.25">
      <c r="A56" s="107" t="str">
        <f>VLOOKUP(E56,'LISTADO ATM'!$A$2:$C$898,3,0)</f>
        <v>DISTRITO NACIONAL</v>
      </c>
      <c r="B56" s="101" t="s">
        <v>2571</v>
      </c>
      <c r="C56" s="95">
        <v>44246.829768518517</v>
      </c>
      <c r="D56" s="107" t="s">
        <v>2473</v>
      </c>
      <c r="E56" s="93">
        <v>744</v>
      </c>
      <c r="F56" s="84" t="str">
        <f>VLOOKUP(E56,VIP!$A$2:$O11470,2,0)</f>
        <v>DRBR289</v>
      </c>
      <c r="G56" s="92" t="str">
        <f>VLOOKUP(E56,'LISTADO ATM'!$A$2:$B$897,2,0)</f>
        <v xml:space="preserve">ATM Multicentro La Sirena Venezuela </v>
      </c>
      <c r="H56" s="92" t="str">
        <f>VLOOKUP(E56,VIP!$A$2:$O16391,7,FALSE)</f>
        <v>Si</v>
      </c>
      <c r="I56" s="92" t="str">
        <f>VLOOKUP(E56,VIP!$A$2:$O8356,8,FALSE)</f>
        <v>Si</v>
      </c>
      <c r="J56" s="92" t="str">
        <f>VLOOKUP(E56,VIP!$A$2:$O8306,8,FALSE)</f>
        <v>Si</v>
      </c>
      <c r="K56" s="92" t="str">
        <f>VLOOKUP(E56,VIP!$A$2:$O11880,6,0)</f>
        <v>SI</v>
      </c>
      <c r="L56" s="97" t="s">
        <v>2430</v>
      </c>
      <c r="M56" s="96" t="s">
        <v>2470</v>
      </c>
      <c r="N56" s="121" t="s">
        <v>2477</v>
      </c>
      <c r="O56" s="120" t="s">
        <v>2478</v>
      </c>
      <c r="P56" s="110"/>
      <c r="Q56" s="96" t="s">
        <v>2430</v>
      </c>
    </row>
    <row r="57" spans="1:17" ht="18" x14ac:dyDescent="0.25">
      <c r="A57" s="107" t="str">
        <f>VLOOKUP(E57,'LISTADO ATM'!$A$2:$C$898,3,0)</f>
        <v>DISTRITO NACIONAL</v>
      </c>
      <c r="B57" s="101" t="s">
        <v>2570</v>
      </c>
      <c r="C57" s="95">
        <v>44246.831226851849</v>
      </c>
      <c r="D57" s="107" t="s">
        <v>2473</v>
      </c>
      <c r="E57" s="93">
        <v>738</v>
      </c>
      <c r="F57" s="84" t="str">
        <f>VLOOKUP(E57,VIP!$A$2:$O11469,2,0)</f>
        <v>DRBR24S</v>
      </c>
      <c r="G57" s="92" t="str">
        <f>VLOOKUP(E57,'LISTADO ATM'!$A$2:$B$897,2,0)</f>
        <v xml:space="preserve">ATM Zona Franca Los Alcarrizos </v>
      </c>
      <c r="H57" s="92" t="str">
        <f>VLOOKUP(E57,VIP!$A$2:$O16390,7,FALSE)</f>
        <v>Si</v>
      </c>
      <c r="I57" s="92" t="str">
        <f>VLOOKUP(E57,VIP!$A$2:$O8355,8,FALSE)</f>
        <v>Si</v>
      </c>
      <c r="J57" s="92" t="str">
        <f>VLOOKUP(E57,VIP!$A$2:$O8305,8,FALSE)</f>
        <v>Si</v>
      </c>
      <c r="K57" s="92" t="str">
        <f>VLOOKUP(E57,VIP!$A$2:$O11879,6,0)</f>
        <v>NO</v>
      </c>
      <c r="L57" s="97" t="s">
        <v>2430</v>
      </c>
      <c r="M57" s="96" t="s">
        <v>2470</v>
      </c>
      <c r="N57" s="121" t="s">
        <v>2477</v>
      </c>
      <c r="O57" s="120" t="s">
        <v>2478</v>
      </c>
      <c r="P57" s="110"/>
      <c r="Q57" s="96" t="s">
        <v>2430</v>
      </c>
    </row>
    <row r="58" spans="1:17" ht="18" x14ac:dyDescent="0.25">
      <c r="A58" s="107" t="str">
        <f>VLOOKUP(E58,'LISTADO ATM'!$A$2:$C$898,3,0)</f>
        <v>SUR</v>
      </c>
      <c r="B58" s="101" t="s">
        <v>2569</v>
      </c>
      <c r="C58" s="95">
        <v>44246.834560185183</v>
      </c>
      <c r="D58" s="107" t="s">
        <v>2488</v>
      </c>
      <c r="E58" s="93">
        <v>301</v>
      </c>
      <c r="F58" s="84" t="str">
        <f>VLOOKUP(E58,VIP!$A$2:$O11468,2,0)</f>
        <v>DRBR301</v>
      </c>
      <c r="G58" s="92" t="str">
        <f>VLOOKUP(E58,'LISTADO ATM'!$A$2:$B$897,2,0)</f>
        <v xml:space="preserve">ATM UNP Alfa y Omega (Barahona) </v>
      </c>
      <c r="H58" s="92" t="str">
        <f>VLOOKUP(E58,VIP!$A$2:$O16389,7,FALSE)</f>
        <v>Si</v>
      </c>
      <c r="I58" s="92" t="str">
        <f>VLOOKUP(E58,VIP!$A$2:$O8354,8,FALSE)</f>
        <v>Si</v>
      </c>
      <c r="J58" s="92" t="str">
        <f>VLOOKUP(E58,VIP!$A$2:$O8304,8,FALSE)</f>
        <v>Si</v>
      </c>
      <c r="K58" s="92" t="str">
        <f>VLOOKUP(E58,VIP!$A$2:$O11878,6,0)</f>
        <v>NO</v>
      </c>
      <c r="L58" s="97" t="s">
        <v>2430</v>
      </c>
      <c r="M58" s="96" t="s">
        <v>2470</v>
      </c>
      <c r="N58" s="121" t="s">
        <v>2477</v>
      </c>
      <c r="O58" s="120" t="s">
        <v>2492</v>
      </c>
      <c r="P58" s="110"/>
      <c r="Q58" s="96" t="s">
        <v>2430</v>
      </c>
    </row>
    <row r="59" spans="1:17" ht="18" x14ac:dyDescent="0.25">
      <c r="A59" s="107" t="str">
        <f>VLOOKUP(E59,'LISTADO ATM'!$A$2:$C$898,3,0)</f>
        <v>NORTE</v>
      </c>
      <c r="B59" s="101" t="s">
        <v>2568</v>
      </c>
      <c r="C59" s="95">
        <v>44246.846099537041</v>
      </c>
      <c r="D59" s="107" t="s">
        <v>2488</v>
      </c>
      <c r="E59" s="93">
        <v>151</v>
      </c>
      <c r="F59" s="84" t="str">
        <f>VLOOKUP(E59,VIP!$A$2:$O11467,2,0)</f>
        <v>DRBR151</v>
      </c>
      <c r="G59" s="92" t="str">
        <f>VLOOKUP(E59,'LISTADO ATM'!$A$2:$B$897,2,0)</f>
        <v xml:space="preserve">ATM Oficina Nagua </v>
      </c>
      <c r="H59" s="92" t="str">
        <f>VLOOKUP(E59,VIP!$A$2:$O16388,7,FALSE)</f>
        <v>Si</v>
      </c>
      <c r="I59" s="92" t="str">
        <f>VLOOKUP(E59,VIP!$A$2:$O8353,8,FALSE)</f>
        <v>Si</v>
      </c>
      <c r="J59" s="92" t="str">
        <f>VLOOKUP(E59,VIP!$A$2:$O8303,8,FALSE)</f>
        <v>Si</v>
      </c>
      <c r="K59" s="92" t="str">
        <f>VLOOKUP(E59,VIP!$A$2:$O11877,6,0)</f>
        <v>SI</v>
      </c>
      <c r="L59" s="97" t="s">
        <v>2430</v>
      </c>
      <c r="M59" s="96" t="s">
        <v>2470</v>
      </c>
      <c r="N59" s="121" t="s">
        <v>2477</v>
      </c>
      <c r="O59" s="120" t="s">
        <v>2492</v>
      </c>
      <c r="P59" s="110"/>
      <c r="Q59" s="96" t="s">
        <v>2430</v>
      </c>
    </row>
    <row r="60" spans="1:17" ht="18" x14ac:dyDescent="0.25">
      <c r="A60" s="107" t="str">
        <f>VLOOKUP(E60,'LISTADO ATM'!$A$2:$C$898,3,0)</f>
        <v>DISTRITO NACIONAL</v>
      </c>
      <c r="B60" s="101" t="s">
        <v>2567</v>
      </c>
      <c r="C60" s="95">
        <v>44246.849583333336</v>
      </c>
      <c r="D60" s="107" t="s">
        <v>2473</v>
      </c>
      <c r="E60" s="93">
        <v>377</v>
      </c>
      <c r="F60" s="84" t="str">
        <f>VLOOKUP(E60,VIP!$A$2:$O11466,2,0)</f>
        <v>DRBR377</v>
      </c>
      <c r="G60" s="92" t="str">
        <f>VLOOKUP(E60,'LISTADO ATM'!$A$2:$B$897,2,0)</f>
        <v>ATM Estación del Metro Eduardo Brito</v>
      </c>
      <c r="H60" s="92" t="str">
        <f>VLOOKUP(E60,VIP!$A$2:$O16387,7,FALSE)</f>
        <v>Si</v>
      </c>
      <c r="I60" s="92" t="str">
        <f>VLOOKUP(E60,VIP!$A$2:$O8352,8,FALSE)</f>
        <v>Si</v>
      </c>
      <c r="J60" s="92" t="str">
        <f>VLOOKUP(E60,VIP!$A$2:$O8302,8,FALSE)</f>
        <v>Si</v>
      </c>
      <c r="K60" s="92" t="str">
        <f>VLOOKUP(E60,VIP!$A$2:$O11876,6,0)</f>
        <v>NO</v>
      </c>
      <c r="L60" s="97" t="s">
        <v>2430</v>
      </c>
      <c r="M60" s="96" t="s">
        <v>2470</v>
      </c>
      <c r="N60" s="121" t="s">
        <v>2477</v>
      </c>
      <c r="O60" s="120" t="s">
        <v>2478</v>
      </c>
      <c r="P60" s="110"/>
      <c r="Q60" s="96" t="s">
        <v>2430</v>
      </c>
    </row>
    <row r="61" spans="1:17" ht="18" x14ac:dyDescent="0.25">
      <c r="A61" s="107" t="str">
        <f>VLOOKUP(E61,'LISTADO ATM'!$A$2:$C$898,3,0)</f>
        <v>DISTRITO NACIONAL</v>
      </c>
      <c r="B61" s="101" t="s">
        <v>2566</v>
      </c>
      <c r="C61" s="95">
        <v>44246.85229166667</v>
      </c>
      <c r="D61" s="107" t="s">
        <v>2473</v>
      </c>
      <c r="E61" s="93">
        <v>281</v>
      </c>
      <c r="F61" s="84" t="str">
        <f>VLOOKUP(E61,VIP!$A$2:$O11465,2,0)</f>
        <v>DRBR737</v>
      </c>
      <c r="G61" s="92" t="str">
        <f>VLOOKUP(E61,'LISTADO ATM'!$A$2:$B$897,2,0)</f>
        <v xml:space="preserve">ATM S/M Pola Independencia </v>
      </c>
      <c r="H61" s="92" t="str">
        <f>VLOOKUP(E61,VIP!$A$2:$O16386,7,FALSE)</f>
        <v>Si</v>
      </c>
      <c r="I61" s="92" t="str">
        <f>VLOOKUP(E61,VIP!$A$2:$O8351,8,FALSE)</f>
        <v>Si</v>
      </c>
      <c r="J61" s="92" t="str">
        <f>VLOOKUP(E61,VIP!$A$2:$O8301,8,FALSE)</f>
        <v>Si</v>
      </c>
      <c r="K61" s="92" t="str">
        <f>VLOOKUP(E61,VIP!$A$2:$O11875,6,0)</f>
        <v>NO</v>
      </c>
      <c r="L61" s="97" t="s">
        <v>2463</v>
      </c>
      <c r="M61" s="96" t="s">
        <v>2470</v>
      </c>
      <c r="N61" s="121" t="s">
        <v>2477</v>
      </c>
      <c r="O61" s="120" t="s">
        <v>2478</v>
      </c>
      <c r="P61" s="110"/>
      <c r="Q61" s="96" t="s">
        <v>2463</v>
      </c>
    </row>
    <row r="62" spans="1:17" ht="18" x14ac:dyDescent="0.25">
      <c r="A62" s="107" t="str">
        <f>VLOOKUP(E62,'LISTADO ATM'!$A$2:$C$898,3,0)</f>
        <v>ESTE</v>
      </c>
      <c r="B62" s="101" t="s">
        <v>2565</v>
      </c>
      <c r="C62" s="95">
        <v>44246.855532407404</v>
      </c>
      <c r="D62" s="107" t="s">
        <v>2488</v>
      </c>
      <c r="E62" s="93">
        <v>293</v>
      </c>
      <c r="F62" s="84" t="str">
        <f>VLOOKUP(E62,VIP!$A$2:$O11464,2,0)</f>
        <v>DRBR293</v>
      </c>
      <c r="G62" s="92" t="str">
        <f>VLOOKUP(E62,'LISTADO ATM'!$A$2:$B$897,2,0)</f>
        <v xml:space="preserve">ATM S/M Nueva Visión (San Pedro) </v>
      </c>
      <c r="H62" s="92" t="str">
        <f>VLOOKUP(E62,VIP!$A$2:$O16385,7,FALSE)</f>
        <v>Si</v>
      </c>
      <c r="I62" s="92" t="str">
        <f>VLOOKUP(E62,VIP!$A$2:$O8350,8,FALSE)</f>
        <v>Si</v>
      </c>
      <c r="J62" s="92" t="str">
        <f>VLOOKUP(E62,VIP!$A$2:$O8300,8,FALSE)</f>
        <v>Si</v>
      </c>
      <c r="K62" s="92" t="str">
        <f>VLOOKUP(E62,VIP!$A$2:$O11874,6,0)</f>
        <v>NO</v>
      </c>
      <c r="L62" s="97" t="s">
        <v>2463</v>
      </c>
      <c r="M62" s="96" t="s">
        <v>2470</v>
      </c>
      <c r="N62" s="121" t="s">
        <v>2477</v>
      </c>
      <c r="O62" s="120" t="s">
        <v>2492</v>
      </c>
      <c r="P62" s="110"/>
      <c r="Q62" s="96" t="s">
        <v>2463</v>
      </c>
    </row>
    <row r="63" spans="1:17" ht="18" x14ac:dyDescent="0.25">
      <c r="A63" s="107" t="str">
        <f>VLOOKUP(E63,'LISTADO ATM'!$A$2:$C$898,3,0)</f>
        <v>NORTE</v>
      </c>
      <c r="B63" s="101" t="s">
        <v>2564</v>
      </c>
      <c r="C63" s="95">
        <v>44246.859027777777</v>
      </c>
      <c r="D63" s="107" t="s">
        <v>2488</v>
      </c>
      <c r="E63" s="93">
        <v>703</v>
      </c>
      <c r="F63" s="84" t="str">
        <f>VLOOKUP(E63,VIP!$A$2:$O11463,2,0)</f>
        <v>DRBR703</v>
      </c>
      <c r="G63" s="92" t="str">
        <f>VLOOKUP(E63,'LISTADO ATM'!$A$2:$B$897,2,0)</f>
        <v xml:space="preserve">ATM Oficina El Mamey Los Hidalgos </v>
      </c>
      <c r="H63" s="92" t="str">
        <f>VLOOKUP(E63,VIP!$A$2:$O16384,7,FALSE)</f>
        <v>Si</v>
      </c>
      <c r="I63" s="92" t="str">
        <f>VLOOKUP(E63,VIP!$A$2:$O8349,8,FALSE)</f>
        <v>Si</v>
      </c>
      <c r="J63" s="92" t="str">
        <f>VLOOKUP(E63,VIP!$A$2:$O8299,8,FALSE)</f>
        <v>Si</v>
      </c>
      <c r="K63" s="92" t="str">
        <f>VLOOKUP(E63,VIP!$A$2:$O11873,6,0)</f>
        <v>NO</v>
      </c>
      <c r="L63" s="97" t="s">
        <v>2463</v>
      </c>
      <c r="M63" s="96" t="s">
        <v>2470</v>
      </c>
      <c r="N63" s="121" t="s">
        <v>2477</v>
      </c>
      <c r="O63" s="120" t="s">
        <v>2492</v>
      </c>
      <c r="P63" s="110"/>
      <c r="Q63" s="96" t="s">
        <v>2463</v>
      </c>
    </row>
    <row r="64" spans="1:17" ht="18" x14ac:dyDescent="0.25">
      <c r="A64" s="107" t="str">
        <f>VLOOKUP(E64,'LISTADO ATM'!$A$2:$C$898,3,0)</f>
        <v>DISTRITO NACIONAL</v>
      </c>
      <c r="B64" s="101" t="s">
        <v>2563</v>
      </c>
      <c r="C64" s="95">
        <v>44246.859918981485</v>
      </c>
      <c r="D64" s="107" t="s">
        <v>2473</v>
      </c>
      <c r="E64" s="93">
        <v>713</v>
      </c>
      <c r="F64" s="84" t="str">
        <f>VLOOKUP(E64,VIP!$A$2:$O11462,2,0)</f>
        <v>DRBR016</v>
      </c>
      <c r="G64" s="92" t="str">
        <f>VLOOKUP(E64,'LISTADO ATM'!$A$2:$B$897,2,0)</f>
        <v xml:space="preserve">ATM Oficina Las Américas </v>
      </c>
      <c r="H64" s="92" t="str">
        <f>VLOOKUP(E64,VIP!$A$2:$O16383,7,FALSE)</f>
        <v>Si</v>
      </c>
      <c r="I64" s="92" t="str">
        <f>VLOOKUP(E64,VIP!$A$2:$O8348,8,FALSE)</f>
        <v>Si</v>
      </c>
      <c r="J64" s="92" t="str">
        <f>VLOOKUP(E64,VIP!$A$2:$O8298,8,FALSE)</f>
        <v>Si</v>
      </c>
      <c r="K64" s="92" t="str">
        <f>VLOOKUP(E64,VIP!$A$2:$O11872,6,0)</f>
        <v>NO</v>
      </c>
      <c r="L64" s="97" t="s">
        <v>2463</v>
      </c>
      <c r="M64" s="96" t="s">
        <v>2470</v>
      </c>
      <c r="N64" s="121" t="s">
        <v>2477</v>
      </c>
      <c r="O64" s="120" t="s">
        <v>2478</v>
      </c>
      <c r="P64" s="110"/>
      <c r="Q64" s="96" t="s">
        <v>2463</v>
      </c>
    </row>
    <row r="65" spans="1:17" ht="18" x14ac:dyDescent="0.25">
      <c r="A65" s="107" t="str">
        <f>VLOOKUP(E65,'LISTADO ATM'!$A$2:$C$898,3,0)</f>
        <v>SUR</v>
      </c>
      <c r="B65" s="101" t="s">
        <v>2562</v>
      </c>
      <c r="C65" s="95">
        <v>44246.861956018518</v>
      </c>
      <c r="D65" s="107" t="s">
        <v>2488</v>
      </c>
      <c r="E65" s="93">
        <v>783</v>
      </c>
      <c r="F65" s="84" t="str">
        <f>VLOOKUP(E65,VIP!$A$2:$O11461,2,0)</f>
        <v>DRBR303</v>
      </c>
      <c r="G65" s="92" t="str">
        <f>VLOOKUP(E65,'LISTADO ATM'!$A$2:$B$897,2,0)</f>
        <v xml:space="preserve">ATM Autobanco Alfa y Omega (Barahona) </v>
      </c>
      <c r="H65" s="92" t="str">
        <f>VLOOKUP(E65,VIP!$A$2:$O16382,7,FALSE)</f>
        <v>Si</v>
      </c>
      <c r="I65" s="92" t="str">
        <f>VLOOKUP(E65,VIP!$A$2:$O8347,8,FALSE)</f>
        <v>Si</v>
      </c>
      <c r="J65" s="92" t="str">
        <f>VLOOKUP(E65,VIP!$A$2:$O8297,8,FALSE)</f>
        <v>Si</v>
      </c>
      <c r="K65" s="92" t="str">
        <f>VLOOKUP(E65,VIP!$A$2:$O11871,6,0)</f>
        <v>NO</v>
      </c>
      <c r="L65" s="97" t="s">
        <v>2430</v>
      </c>
      <c r="M65" s="96" t="s">
        <v>2470</v>
      </c>
      <c r="N65" s="121" t="s">
        <v>2477</v>
      </c>
      <c r="O65" s="120" t="s">
        <v>2492</v>
      </c>
      <c r="P65" s="110"/>
      <c r="Q65" s="96" t="s">
        <v>2430</v>
      </c>
    </row>
    <row r="66" spans="1:17" ht="18" x14ac:dyDescent="0.25">
      <c r="A66" s="107" t="str">
        <f>VLOOKUP(E66,'LISTADO ATM'!$A$2:$C$898,3,0)</f>
        <v>DISTRITO NACIONAL</v>
      </c>
      <c r="B66" s="101" t="s">
        <v>2561</v>
      </c>
      <c r="C66" s="95">
        <v>44246.864722222221</v>
      </c>
      <c r="D66" s="107" t="s">
        <v>2473</v>
      </c>
      <c r="E66" s="93">
        <v>938</v>
      </c>
      <c r="F66" s="84" t="str">
        <f>VLOOKUP(E66,VIP!$A$2:$O11460,2,0)</f>
        <v>DRBR938</v>
      </c>
      <c r="G66" s="92" t="str">
        <f>VLOOKUP(E66,'LISTADO ATM'!$A$2:$B$897,2,0)</f>
        <v xml:space="preserve">ATM Autobanco Oficina Filadelfia Plaza </v>
      </c>
      <c r="H66" s="92" t="str">
        <f>VLOOKUP(E66,VIP!$A$2:$O16381,7,FALSE)</f>
        <v>Si</v>
      </c>
      <c r="I66" s="92" t="str">
        <f>VLOOKUP(E66,VIP!$A$2:$O8346,8,FALSE)</f>
        <v>Si</v>
      </c>
      <c r="J66" s="92" t="str">
        <f>VLOOKUP(E66,VIP!$A$2:$O8296,8,FALSE)</f>
        <v>Si</v>
      </c>
      <c r="K66" s="92" t="str">
        <f>VLOOKUP(E66,VIP!$A$2:$O11870,6,0)</f>
        <v>NO</v>
      </c>
      <c r="L66" s="97" t="s">
        <v>2463</v>
      </c>
      <c r="M66" s="96" t="s">
        <v>2470</v>
      </c>
      <c r="N66" s="121" t="s">
        <v>2477</v>
      </c>
      <c r="O66" s="120" t="s">
        <v>2478</v>
      </c>
      <c r="P66" s="110"/>
      <c r="Q66" s="96" t="s">
        <v>2463</v>
      </c>
    </row>
    <row r="67" spans="1:17" ht="18" x14ac:dyDescent="0.25">
      <c r="A67" s="107" t="str">
        <f>VLOOKUP(E67,'LISTADO ATM'!$A$2:$C$898,3,0)</f>
        <v>NORTE</v>
      </c>
      <c r="B67" s="101" t="s">
        <v>2560</v>
      </c>
      <c r="C67" s="95">
        <v>44246.865914351853</v>
      </c>
      <c r="D67" s="107" t="s">
        <v>2488</v>
      </c>
      <c r="E67" s="93">
        <v>950</v>
      </c>
      <c r="F67" s="84" t="str">
        <f>VLOOKUP(E67,VIP!$A$2:$O11459,2,0)</f>
        <v>DRBR12G</v>
      </c>
      <c r="G67" s="92" t="str">
        <f>VLOOKUP(E67,'LISTADO ATM'!$A$2:$B$897,2,0)</f>
        <v xml:space="preserve">ATM Oficina Monterrico </v>
      </c>
      <c r="H67" s="92" t="str">
        <f>VLOOKUP(E67,VIP!$A$2:$O16380,7,FALSE)</f>
        <v>Si</v>
      </c>
      <c r="I67" s="92" t="str">
        <f>VLOOKUP(E67,VIP!$A$2:$O8345,8,FALSE)</f>
        <v>Si</v>
      </c>
      <c r="J67" s="92" t="str">
        <f>VLOOKUP(E67,VIP!$A$2:$O8295,8,FALSE)</f>
        <v>Si</v>
      </c>
      <c r="K67" s="92" t="str">
        <f>VLOOKUP(E67,VIP!$A$2:$O11869,6,0)</f>
        <v>SI</v>
      </c>
      <c r="L67" s="97" t="s">
        <v>2430</v>
      </c>
      <c r="M67" s="96" t="s">
        <v>2470</v>
      </c>
      <c r="N67" s="121" t="s">
        <v>2477</v>
      </c>
      <c r="O67" s="120" t="s">
        <v>2492</v>
      </c>
      <c r="P67" s="110"/>
      <c r="Q67" s="96" t="s">
        <v>2430</v>
      </c>
    </row>
    <row r="68" spans="1:17" ht="18" x14ac:dyDescent="0.25">
      <c r="A68" s="107" t="str">
        <f>VLOOKUP(E68,'LISTADO ATM'!$A$2:$C$898,3,0)</f>
        <v>SUR</v>
      </c>
      <c r="B68" s="101" t="s">
        <v>2559</v>
      </c>
      <c r="C68" s="95">
        <v>44246.869027777779</v>
      </c>
      <c r="D68" s="107" t="s">
        <v>2189</v>
      </c>
      <c r="E68" s="93">
        <v>582</v>
      </c>
      <c r="F68" s="84" t="e">
        <f>VLOOKUP(E68,VIP!$A$2:$O11458,2,0)</f>
        <v>#N/A</v>
      </c>
      <c r="G68" s="92" t="str">
        <f>VLOOKUP(E68,'LISTADO ATM'!$A$2:$B$897,2,0)</f>
        <v>ATM Estación Sabana Yegua</v>
      </c>
      <c r="H68" s="92" t="e">
        <f>VLOOKUP(E68,VIP!$A$2:$O16379,7,FALSE)</f>
        <v>#N/A</v>
      </c>
      <c r="I68" s="92" t="e">
        <f>VLOOKUP(E68,VIP!$A$2:$O8344,8,FALSE)</f>
        <v>#N/A</v>
      </c>
      <c r="J68" s="92" t="e">
        <f>VLOOKUP(E68,VIP!$A$2:$O8294,8,FALSE)</f>
        <v>#N/A</v>
      </c>
      <c r="K68" s="92" t="e">
        <f>VLOOKUP(E68,VIP!$A$2:$O11868,6,0)</f>
        <v>#N/A</v>
      </c>
      <c r="L68" s="97" t="s">
        <v>2228</v>
      </c>
      <c r="M68" s="96" t="s">
        <v>2470</v>
      </c>
      <c r="N68" s="121" t="s">
        <v>2477</v>
      </c>
      <c r="O68" s="120" t="s">
        <v>2479</v>
      </c>
      <c r="P68" s="110"/>
      <c r="Q68" s="96" t="s">
        <v>2228</v>
      </c>
    </row>
    <row r="69" spans="1:17" ht="18" x14ac:dyDescent="0.25">
      <c r="A69" s="107" t="str">
        <f>VLOOKUP(E69,'LISTADO ATM'!$A$2:$C$898,3,0)</f>
        <v>DISTRITO NACIONAL</v>
      </c>
      <c r="B69" s="101" t="s">
        <v>2558</v>
      </c>
      <c r="C69" s="95">
        <v>44246.870983796296</v>
      </c>
      <c r="D69" s="107" t="s">
        <v>2189</v>
      </c>
      <c r="E69" s="93">
        <v>194</v>
      </c>
      <c r="F69" s="84" t="str">
        <f>VLOOKUP(E69,VIP!$A$2:$O11457,2,0)</f>
        <v>DRBR194</v>
      </c>
      <c r="G69" s="92" t="str">
        <f>VLOOKUP(E69,'LISTADO ATM'!$A$2:$B$897,2,0)</f>
        <v xml:space="preserve">ATM UNP Pantoja </v>
      </c>
      <c r="H69" s="92" t="str">
        <f>VLOOKUP(E69,VIP!$A$2:$O16378,7,FALSE)</f>
        <v>Si</v>
      </c>
      <c r="I69" s="92" t="str">
        <f>VLOOKUP(E69,VIP!$A$2:$O8343,8,FALSE)</f>
        <v>No</v>
      </c>
      <c r="J69" s="92" t="str">
        <f>VLOOKUP(E69,VIP!$A$2:$O8293,8,FALSE)</f>
        <v>No</v>
      </c>
      <c r="K69" s="92" t="str">
        <f>VLOOKUP(E69,VIP!$A$2:$O11867,6,0)</f>
        <v>NO</v>
      </c>
      <c r="L69" s="97" t="s">
        <v>2228</v>
      </c>
      <c r="M69" s="96" t="s">
        <v>2470</v>
      </c>
      <c r="N69" s="121" t="s">
        <v>2477</v>
      </c>
      <c r="O69" s="120" t="s">
        <v>2479</v>
      </c>
      <c r="P69" s="110"/>
      <c r="Q69" s="96" t="s">
        <v>2228</v>
      </c>
    </row>
    <row r="70" spans="1:17" ht="18" x14ac:dyDescent="0.25">
      <c r="A70" s="107" t="str">
        <f>VLOOKUP(E70,'LISTADO ATM'!$A$2:$C$898,3,0)</f>
        <v>ESTE</v>
      </c>
      <c r="B70" s="101" t="s">
        <v>2557</v>
      </c>
      <c r="C70" s="95">
        <v>44246.87290509259</v>
      </c>
      <c r="D70" s="107" t="s">
        <v>2189</v>
      </c>
      <c r="E70" s="93">
        <v>222</v>
      </c>
      <c r="F70" s="84" t="str">
        <f>VLOOKUP(E70,VIP!$A$2:$O11456,2,0)</f>
        <v>DRBR222</v>
      </c>
      <c r="G70" s="92" t="str">
        <f>VLOOKUP(E70,'LISTADO ATM'!$A$2:$B$897,2,0)</f>
        <v xml:space="preserve">ATM UNP Dominicus (La Romana) </v>
      </c>
      <c r="H70" s="92" t="str">
        <f>VLOOKUP(E70,VIP!$A$2:$O16377,7,FALSE)</f>
        <v>Si</v>
      </c>
      <c r="I70" s="92" t="str">
        <f>VLOOKUP(E70,VIP!$A$2:$O8342,8,FALSE)</f>
        <v>Si</v>
      </c>
      <c r="J70" s="92" t="str">
        <f>VLOOKUP(E70,VIP!$A$2:$O8292,8,FALSE)</f>
        <v>Si</v>
      </c>
      <c r="K70" s="92" t="str">
        <f>VLOOKUP(E70,VIP!$A$2:$O11866,6,0)</f>
        <v>NO</v>
      </c>
      <c r="L70" s="97" t="s">
        <v>2254</v>
      </c>
      <c r="M70" s="96" t="s">
        <v>2470</v>
      </c>
      <c r="N70" s="121" t="s">
        <v>2477</v>
      </c>
      <c r="O70" s="120" t="s">
        <v>2479</v>
      </c>
      <c r="P70" s="110"/>
      <c r="Q70" s="96" t="s">
        <v>2254</v>
      </c>
    </row>
    <row r="71" spans="1:17" ht="18" x14ac:dyDescent="0.25">
      <c r="A71" s="107" t="str">
        <f>VLOOKUP(E71,'LISTADO ATM'!$A$2:$C$898,3,0)</f>
        <v>ESTE</v>
      </c>
      <c r="B71" s="101" t="s">
        <v>2556</v>
      </c>
      <c r="C71" s="95">
        <v>44246.881238425929</v>
      </c>
      <c r="D71" s="107" t="s">
        <v>2189</v>
      </c>
      <c r="E71" s="93">
        <v>433</v>
      </c>
      <c r="F71" s="84" t="str">
        <f>VLOOKUP(E71,VIP!$A$2:$O11455,2,0)</f>
        <v>DRBR433</v>
      </c>
      <c r="G71" s="92" t="str">
        <f>VLOOKUP(E71,'LISTADO ATM'!$A$2:$B$897,2,0)</f>
        <v xml:space="preserve">ATM Centro Comercial Las Canas (Cap Cana) </v>
      </c>
      <c r="H71" s="92" t="str">
        <f>VLOOKUP(E71,VIP!$A$2:$O16376,7,FALSE)</f>
        <v>Si</v>
      </c>
      <c r="I71" s="92" t="str">
        <f>VLOOKUP(E71,VIP!$A$2:$O8341,8,FALSE)</f>
        <v>Si</v>
      </c>
      <c r="J71" s="92" t="str">
        <f>VLOOKUP(E71,VIP!$A$2:$O8291,8,FALSE)</f>
        <v>Si</v>
      </c>
      <c r="K71" s="92" t="str">
        <f>VLOOKUP(E71,VIP!$A$2:$O11865,6,0)</f>
        <v>NO</v>
      </c>
      <c r="L71" s="97" t="s">
        <v>2499</v>
      </c>
      <c r="M71" s="96" t="s">
        <v>2470</v>
      </c>
      <c r="N71" s="121" t="s">
        <v>2477</v>
      </c>
      <c r="O71" s="120" t="s">
        <v>2479</v>
      </c>
      <c r="P71" s="110"/>
      <c r="Q71" s="96" t="s">
        <v>2499</v>
      </c>
    </row>
    <row r="72" spans="1:17" ht="18" x14ac:dyDescent="0.25">
      <c r="A72" s="107" t="str">
        <f>VLOOKUP(E72,'LISTADO ATM'!$A$2:$C$898,3,0)</f>
        <v>DISTRITO NACIONAL</v>
      </c>
      <c r="B72" s="101" t="s">
        <v>2578</v>
      </c>
      <c r="C72" s="95">
        <v>44246.904687499999</v>
      </c>
      <c r="D72" s="107" t="s">
        <v>2189</v>
      </c>
      <c r="E72" s="93">
        <v>722</v>
      </c>
      <c r="F72" s="84" t="str">
        <f>VLOOKUP(E72,VIP!$A$2:$O11459,2,0)</f>
        <v>DRBR393</v>
      </c>
      <c r="G72" s="92" t="str">
        <f>VLOOKUP(E72,'LISTADO ATM'!$A$2:$B$897,2,0)</f>
        <v xml:space="preserve">ATM Oficina Charles de Gaulle III </v>
      </c>
      <c r="H72" s="92" t="str">
        <f>VLOOKUP(E72,VIP!$A$2:$O16380,7,FALSE)</f>
        <v>Si</v>
      </c>
      <c r="I72" s="92" t="str">
        <f>VLOOKUP(E72,VIP!$A$2:$O8345,8,FALSE)</f>
        <v>Si</v>
      </c>
      <c r="J72" s="92" t="str">
        <f>VLOOKUP(E72,VIP!$A$2:$O8295,8,FALSE)</f>
        <v>Si</v>
      </c>
      <c r="K72" s="92" t="str">
        <f>VLOOKUP(E72,VIP!$A$2:$O11869,6,0)</f>
        <v>SI</v>
      </c>
      <c r="L72" s="97" t="s">
        <v>2228</v>
      </c>
      <c r="M72" s="96" t="s">
        <v>2470</v>
      </c>
      <c r="N72" s="121" t="s">
        <v>2477</v>
      </c>
      <c r="O72" s="120" t="s">
        <v>2479</v>
      </c>
      <c r="P72" s="110"/>
      <c r="Q72" s="96" t="s">
        <v>2228</v>
      </c>
    </row>
    <row r="73" spans="1:17" ht="18" x14ac:dyDescent="0.25">
      <c r="A73" s="107" t="str">
        <f>VLOOKUP(E73,'LISTADO ATM'!$A$2:$C$898,3,0)</f>
        <v>DISTRITO NACIONAL</v>
      </c>
      <c r="B73" s="101" t="s">
        <v>2577</v>
      </c>
      <c r="C73" s="95">
        <v>44246.950787037036</v>
      </c>
      <c r="D73" s="107" t="s">
        <v>2189</v>
      </c>
      <c r="E73" s="93">
        <v>628</v>
      </c>
      <c r="F73" s="84" t="str">
        <f>VLOOKUP(E73,VIP!$A$2:$O11458,2,0)</f>
        <v>DRBR086</v>
      </c>
      <c r="G73" s="92" t="str">
        <f>VLOOKUP(E73,'LISTADO ATM'!$A$2:$B$897,2,0)</f>
        <v xml:space="preserve">ATM Autobanco San Isidro </v>
      </c>
      <c r="H73" s="92" t="str">
        <f>VLOOKUP(E73,VIP!$A$2:$O16379,7,FALSE)</f>
        <v>Si</v>
      </c>
      <c r="I73" s="92" t="str">
        <f>VLOOKUP(E73,VIP!$A$2:$O8344,8,FALSE)</f>
        <v>Si</v>
      </c>
      <c r="J73" s="92" t="str">
        <f>VLOOKUP(E73,VIP!$A$2:$O8294,8,FALSE)</f>
        <v>Si</v>
      </c>
      <c r="K73" s="92" t="str">
        <f>VLOOKUP(E73,VIP!$A$2:$O11868,6,0)</f>
        <v>SI</v>
      </c>
      <c r="L73" s="97" t="s">
        <v>2435</v>
      </c>
      <c r="M73" s="96" t="s">
        <v>2470</v>
      </c>
      <c r="N73" s="121" t="s">
        <v>2477</v>
      </c>
      <c r="O73" s="120" t="s">
        <v>2479</v>
      </c>
      <c r="P73" s="110"/>
      <c r="Q73" s="96" t="s">
        <v>2435</v>
      </c>
    </row>
    <row r="74" spans="1:17" ht="18" x14ac:dyDescent="0.25">
      <c r="A74" s="107" t="str">
        <f>VLOOKUP(E74,'LISTADO ATM'!$A$2:$C$898,3,0)</f>
        <v>NORTE</v>
      </c>
      <c r="B74" s="101" t="s">
        <v>2576</v>
      </c>
      <c r="C74" s="95">
        <v>44246.965196759258</v>
      </c>
      <c r="D74" s="107" t="s">
        <v>2488</v>
      </c>
      <c r="E74" s="93">
        <v>687</v>
      </c>
      <c r="F74" s="84" t="str">
        <f>VLOOKUP(E74,VIP!$A$2:$O11457,2,0)</f>
        <v>DRBR687</v>
      </c>
      <c r="G74" s="92" t="str">
        <f>VLOOKUP(E74,'LISTADO ATM'!$A$2:$B$897,2,0)</f>
        <v>ATM Oficina Monterrico II</v>
      </c>
      <c r="H74" s="92" t="str">
        <f>VLOOKUP(E74,VIP!$A$2:$O16378,7,FALSE)</f>
        <v>NO</v>
      </c>
      <c r="I74" s="92" t="str">
        <f>VLOOKUP(E74,VIP!$A$2:$O8343,8,FALSE)</f>
        <v>NO</v>
      </c>
      <c r="J74" s="92" t="str">
        <f>VLOOKUP(E74,VIP!$A$2:$O8293,8,FALSE)</f>
        <v>NO</v>
      </c>
      <c r="K74" s="92" t="str">
        <f>VLOOKUP(E74,VIP!$A$2:$O11867,6,0)</f>
        <v>SI</v>
      </c>
      <c r="L74" s="97" t="s">
        <v>2430</v>
      </c>
      <c r="M74" s="96" t="s">
        <v>2470</v>
      </c>
      <c r="N74" s="121" t="s">
        <v>2477</v>
      </c>
      <c r="O74" s="120" t="s">
        <v>2492</v>
      </c>
      <c r="P74" s="110"/>
      <c r="Q74" s="96" t="s">
        <v>2430</v>
      </c>
    </row>
    <row r="75" spans="1:17" ht="18" x14ac:dyDescent="0.25">
      <c r="A75" s="107" t="str">
        <f>VLOOKUP(E75,'LISTADO ATM'!$A$2:$C$898,3,0)</f>
        <v>DISTRITO NACIONAL</v>
      </c>
      <c r="B75" s="101" t="s">
        <v>2575</v>
      </c>
      <c r="C75" s="95">
        <v>44246.97587962963</v>
      </c>
      <c r="D75" s="107" t="s">
        <v>2189</v>
      </c>
      <c r="E75" s="93">
        <v>115</v>
      </c>
      <c r="F75" s="84" t="str">
        <f>VLOOKUP(E75,VIP!$A$2:$O11456,2,0)</f>
        <v>DRBR115</v>
      </c>
      <c r="G75" s="92" t="str">
        <f>VLOOKUP(E75,'LISTADO ATM'!$A$2:$B$897,2,0)</f>
        <v xml:space="preserve">ATM Oficina Megacentro I </v>
      </c>
      <c r="H75" s="92" t="str">
        <f>VLOOKUP(E75,VIP!$A$2:$O16377,7,FALSE)</f>
        <v>Si</v>
      </c>
      <c r="I75" s="92" t="str">
        <f>VLOOKUP(E75,VIP!$A$2:$O8342,8,FALSE)</f>
        <v>Si</v>
      </c>
      <c r="J75" s="92" t="str">
        <f>VLOOKUP(E75,VIP!$A$2:$O8292,8,FALSE)</f>
        <v>Si</v>
      </c>
      <c r="K75" s="92" t="str">
        <f>VLOOKUP(E75,VIP!$A$2:$O11866,6,0)</f>
        <v>SI</v>
      </c>
      <c r="L75" s="97" t="s">
        <v>2228</v>
      </c>
      <c r="M75" s="96" t="s">
        <v>2470</v>
      </c>
      <c r="N75" s="121" t="s">
        <v>2477</v>
      </c>
      <c r="O75" s="120" t="s">
        <v>2479</v>
      </c>
      <c r="P75" s="110"/>
      <c r="Q75" s="96" t="s">
        <v>2228</v>
      </c>
    </row>
    <row r="76" spans="1:17" ht="18" x14ac:dyDescent="0.25">
      <c r="A76" s="107" t="str">
        <f>VLOOKUP(E76,'LISTADO ATM'!$A$2:$C$898,3,0)</f>
        <v>DISTRITO NACIONAL</v>
      </c>
      <c r="B76" s="101" t="s">
        <v>2583</v>
      </c>
      <c r="C76" s="95">
        <v>44247.237430555557</v>
      </c>
      <c r="D76" s="107" t="s">
        <v>2488</v>
      </c>
      <c r="E76" s="93">
        <v>14</v>
      </c>
      <c r="F76" s="84" t="str">
        <f>VLOOKUP(E76,VIP!$A$2:$O11461,2,0)</f>
        <v>DRBR014</v>
      </c>
      <c r="G76" s="92" t="str">
        <f>VLOOKUP(E76,'LISTADO ATM'!$A$2:$B$897,2,0)</f>
        <v xml:space="preserve">ATM Oficina Aeropuerto Las Américas I </v>
      </c>
      <c r="H76" s="92" t="str">
        <f>VLOOKUP(E76,VIP!$A$2:$O16382,7,FALSE)</f>
        <v>Si</v>
      </c>
      <c r="I76" s="92" t="str">
        <f>VLOOKUP(E76,VIP!$A$2:$O8347,8,FALSE)</f>
        <v>Si</v>
      </c>
      <c r="J76" s="92" t="str">
        <f>VLOOKUP(E76,VIP!$A$2:$O8297,8,FALSE)</f>
        <v>Si</v>
      </c>
      <c r="K76" s="92" t="str">
        <f>VLOOKUP(E76,VIP!$A$2:$O11871,6,0)</f>
        <v>NO</v>
      </c>
      <c r="L76" s="97" t="s">
        <v>2430</v>
      </c>
      <c r="M76" s="96" t="s">
        <v>2470</v>
      </c>
      <c r="N76" s="121" t="s">
        <v>2477</v>
      </c>
      <c r="O76" s="120" t="s">
        <v>2492</v>
      </c>
      <c r="P76" s="110"/>
      <c r="Q76" s="96" t="s">
        <v>2430</v>
      </c>
    </row>
    <row r="77" spans="1:17" ht="18" x14ac:dyDescent="0.25">
      <c r="A77" s="107" t="str">
        <f>VLOOKUP(E77,'LISTADO ATM'!$A$2:$C$898,3,0)</f>
        <v>NORTE</v>
      </c>
      <c r="B77" s="101" t="s">
        <v>2582</v>
      </c>
      <c r="C77" s="95">
        <v>44247.248055555552</v>
      </c>
      <c r="D77" s="107" t="s">
        <v>2190</v>
      </c>
      <c r="E77" s="93">
        <v>936</v>
      </c>
      <c r="F77" s="84" t="str">
        <f>VLOOKUP(E77,VIP!$A$2:$O11460,2,0)</f>
        <v>DRBR936</v>
      </c>
      <c r="G77" s="92" t="str">
        <f>VLOOKUP(E77,'LISTADO ATM'!$A$2:$B$897,2,0)</f>
        <v xml:space="preserve">ATM Autobanco Oficina La Vega I </v>
      </c>
      <c r="H77" s="92" t="str">
        <f>VLOOKUP(E77,VIP!$A$2:$O16381,7,FALSE)</f>
        <v>Si</v>
      </c>
      <c r="I77" s="92" t="str">
        <f>VLOOKUP(E77,VIP!$A$2:$O8346,8,FALSE)</f>
        <v>Si</v>
      </c>
      <c r="J77" s="92" t="str">
        <f>VLOOKUP(E77,VIP!$A$2:$O8296,8,FALSE)</f>
        <v>Si</v>
      </c>
      <c r="K77" s="92" t="str">
        <f>VLOOKUP(E77,VIP!$A$2:$O11870,6,0)</f>
        <v>NO</v>
      </c>
      <c r="L77" s="97" t="s">
        <v>2499</v>
      </c>
      <c r="M77" s="96" t="s">
        <v>2470</v>
      </c>
      <c r="N77" s="121" t="s">
        <v>2477</v>
      </c>
      <c r="O77" s="120" t="s">
        <v>2584</v>
      </c>
      <c r="P77" s="110"/>
      <c r="Q77" s="96" t="s">
        <v>2499</v>
      </c>
    </row>
    <row r="78" spans="1:17" ht="18" x14ac:dyDescent="0.25">
      <c r="A78" s="107" t="str">
        <f>VLOOKUP(E78,'LISTADO ATM'!$A$2:$C$898,3,0)</f>
        <v>SUR</v>
      </c>
      <c r="B78" s="101" t="s">
        <v>2581</v>
      </c>
      <c r="C78" s="95">
        <v>44247.250590277778</v>
      </c>
      <c r="D78" s="107" t="s">
        <v>2189</v>
      </c>
      <c r="E78" s="93">
        <v>615</v>
      </c>
      <c r="F78" s="84" t="str">
        <f>VLOOKUP(E78,VIP!$A$2:$O11459,2,0)</f>
        <v>DRBR418</v>
      </c>
      <c r="G78" s="92" t="str">
        <f>VLOOKUP(E78,'LISTADO ATM'!$A$2:$B$897,2,0)</f>
        <v xml:space="preserve">ATM Estación Sunix Cabral (Barahona) </v>
      </c>
      <c r="H78" s="92" t="str">
        <f>VLOOKUP(E78,VIP!$A$2:$O16380,7,FALSE)</f>
        <v>Si</v>
      </c>
      <c r="I78" s="92" t="str">
        <f>VLOOKUP(E78,VIP!$A$2:$O8345,8,FALSE)</f>
        <v>Si</v>
      </c>
      <c r="J78" s="92" t="str">
        <f>VLOOKUP(E78,VIP!$A$2:$O8295,8,FALSE)</f>
        <v>Si</v>
      </c>
      <c r="K78" s="92" t="str">
        <f>VLOOKUP(E78,VIP!$A$2:$O11869,6,0)</f>
        <v>NO</v>
      </c>
      <c r="L78" s="97" t="s">
        <v>2228</v>
      </c>
      <c r="M78" s="96" t="s">
        <v>2470</v>
      </c>
      <c r="N78" s="121" t="s">
        <v>2477</v>
      </c>
      <c r="O78" s="120" t="s">
        <v>2479</v>
      </c>
      <c r="P78" s="110"/>
      <c r="Q78" s="96" t="s">
        <v>2228</v>
      </c>
    </row>
    <row r="79" spans="1:17" ht="18" x14ac:dyDescent="0.25">
      <c r="A79" s="107" t="str">
        <f>VLOOKUP(E79,'LISTADO ATM'!$A$2:$C$898,3,0)</f>
        <v>DISTRITO NACIONAL</v>
      </c>
      <c r="B79" s="101" t="s">
        <v>2580</v>
      </c>
      <c r="C79" s="95">
        <v>44247.252326388887</v>
      </c>
      <c r="D79" s="107" t="s">
        <v>2189</v>
      </c>
      <c r="E79" s="93">
        <v>570</v>
      </c>
      <c r="F79" s="84" t="str">
        <f>VLOOKUP(E79,VIP!$A$2:$O11458,2,0)</f>
        <v>DRBR478</v>
      </c>
      <c r="G79" s="92" t="str">
        <f>VLOOKUP(E79,'LISTADO ATM'!$A$2:$B$897,2,0)</f>
        <v xml:space="preserve">ATM S/M Liverpool Villa Mella </v>
      </c>
      <c r="H79" s="92" t="str">
        <f>VLOOKUP(E79,VIP!$A$2:$O16379,7,FALSE)</f>
        <v>Si</v>
      </c>
      <c r="I79" s="92" t="str">
        <f>VLOOKUP(E79,VIP!$A$2:$O8344,8,FALSE)</f>
        <v>Si</v>
      </c>
      <c r="J79" s="92" t="str">
        <f>VLOOKUP(E79,VIP!$A$2:$O8294,8,FALSE)</f>
        <v>Si</v>
      </c>
      <c r="K79" s="92" t="str">
        <f>VLOOKUP(E79,VIP!$A$2:$O11868,6,0)</f>
        <v>NO</v>
      </c>
      <c r="L79" s="97" t="s">
        <v>2228</v>
      </c>
      <c r="M79" s="96" t="s">
        <v>2470</v>
      </c>
      <c r="N79" s="121" t="s">
        <v>2477</v>
      </c>
      <c r="O79" s="120" t="s">
        <v>2479</v>
      </c>
      <c r="P79" s="110"/>
      <c r="Q79" s="96" t="s">
        <v>2228</v>
      </c>
    </row>
    <row r="80" spans="1:17" ht="18" x14ac:dyDescent="0.25">
      <c r="A80" s="107" t="str">
        <f>VLOOKUP(E80,'LISTADO ATM'!$A$2:$C$898,3,0)</f>
        <v>NORTE</v>
      </c>
      <c r="B80" s="101" t="s">
        <v>2579</v>
      </c>
      <c r="C80" s="95">
        <v>44247.253321759257</v>
      </c>
      <c r="D80" s="107" t="s">
        <v>2190</v>
      </c>
      <c r="E80" s="93">
        <v>291</v>
      </c>
      <c r="F80" s="84" t="str">
        <f>VLOOKUP(E80,VIP!$A$2:$O11457,2,0)</f>
        <v>DRBR291</v>
      </c>
      <c r="G80" s="92" t="str">
        <f>VLOOKUP(E80,'LISTADO ATM'!$A$2:$B$897,2,0)</f>
        <v xml:space="preserve">ATM S/M Jumbo Las Colinas </v>
      </c>
      <c r="H80" s="92" t="str">
        <f>VLOOKUP(E80,VIP!$A$2:$O16378,7,FALSE)</f>
        <v>Si</v>
      </c>
      <c r="I80" s="92" t="str">
        <f>VLOOKUP(E80,VIP!$A$2:$O8343,8,FALSE)</f>
        <v>Si</v>
      </c>
      <c r="J80" s="92" t="str">
        <f>VLOOKUP(E80,VIP!$A$2:$O8293,8,FALSE)</f>
        <v>Si</v>
      </c>
      <c r="K80" s="92" t="str">
        <f>VLOOKUP(E80,VIP!$A$2:$O11867,6,0)</f>
        <v>NO</v>
      </c>
      <c r="L80" s="97" t="s">
        <v>2254</v>
      </c>
      <c r="M80" s="96" t="s">
        <v>2470</v>
      </c>
      <c r="N80" s="121" t="s">
        <v>2477</v>
      </c>
      <c r="O80" s="120" t="s">
        <v>2584</v>
      </c>
      <c r="P80" s="110"/>
      <c r="Q80" s="96" t="s">
        <v>2254</v>
      </c>
    </row>
    <row r="81" spans="2:2" x14ac:dyDescent="0.25">
      <c r="B81" s="111"/>
    </row>
    <row r="82" spans="2:2" x14ac:dyDescent="0.25">
      <c r="B82" s="111"/>
    </row>
    <row r="83" spans="2:2" x14ac:dyDescent="0.25">
      <c r="B83" s="111"/>
    </row>
    <row r="84" spans="2:2" x14ac:dyDescent="0.25">
      <c r="B84" s="111"/>
    </row>
    <row r="85" spans="2:2" x14ac:dyDescent="0.25">
      <c r="B85" s="111"/>
    </row>
    <row r="86" spans="2:2" x14ac:dyDescent="0.25">
      <c r="B86" s="111"/>
    </row>
    <row r="87" spans="2:2" x14ac:dyDescent="0.25">
      <c r="B87" s="111"/>
    </row>
    <row r="88" spans="2:2" x14ac:dyDescent="0.25">
      <c r="B88" s="111"/>
    </row>
    <row r="89" spans="2:2" x14ac:dyDescent="0.25">
      <c r="B89" s="111"/>
    </row>
    <row r="90" spans="2:2" x14ac:dyDescent="0.25">
      <c r="B90" s="111"/>
    </row>
    <row r="91" spans="2:2" x14ac:dyDescent="0.25">
      <c r="B91" s="111"/>
    </row>
    <row r="92" spans="2:2" x14ac:dyDescent="0.25">
      <c r="B92" s="111"/>
    </row>
    <row r="93" spans="2:2" x14ac:dyDescent="0.25">
      <c r="B93" s="111"/>
    </row>
    <row r="94" spans="2:2" x14ac:dyDescent="0.25">
      <c r="B94" s="111"/>
    </row>
    <row r="95" spans="2:2" x14ac:dyDescent="0.25">
      <c r="B95" s="111"/>
    </row>
    <row r="96" spans="2:2" x14ac:dyDescent="0.25">
      <c r="B96" s="111"/>
    </row>
    <row r="97" spans="2:2" x14ac:dyDescent="0.25">
      <c r="B97" s="111"/>
    </row>
    <row r="98" spans="2:2" x14ac:dyDescent="0.25">
      <c r="B98" s="111"/>
    </row>
    <row r="99" spans="2:2" x14ac:dyDescent="0.25">
      <c r="B99" s="111"/>
    </row>
    <row r="100" spans="2:2" x14ac:dyDescent="0.25">
      <c r="B100" s="111"/>
    </row>
    <row r="101" spans="2:2" x14ac:dyDescent="0.25">
      <c r="B101" s="111"/>
    </row>
    <row r="102" spans="2:2" x14ac:dyDescent="0.25">
      <c r="B102" s="111"/>
    </row>
    <row r="103" spans="2:2" x14ac:dyDescent="0.25">
      <c r="B103" s="111"/>
    </row>
    <row r="104" spans="2:2" x14ac:dyDescent="0.25">
      <c r="B104" s="111"/>
    </row>
    <row r="105" spans="2:2" x14ac:dyDescent="0.25">
      <c r="B105" s="111"/>
    </row>
    <row r="106" spans="2:2" x14ac:dyDescent="0.25">
      <c r="B106" s="111"/>
    </row>
    <row r="107" spans="2:2" x14ac:dyDescent="0.25">
      <c r="B107" s="111"/>
    </row>
    <row r="108" spans="2:2" x14ac:dyDescent="0.25">
      <c r="B108" s="111"/>
    </row>
    <row r="109" spans="2:2" x14ac:dyDescent="0.25">
      <c r="B109" s="111"/>
    </row>
    <row r="110" spans="2:2" x14ac:dyDescent="0.25">
      <c r="B110" s="111"/>
    </row>
    <row r="111" spans="2:2" x14ac:dyDescent="0.25">
      <c r="B111" s="111"/>
    </row>
    <row r="112" spans="2:2" x14ac:dyDescent="0.25">
      <c r="B112" s="111"/>
    </row>
    <row r="113" spans="2:2" x14ac:dyDescent="0.25">
      <c r="B113" s="111"/>
    </row>
    <row r="114" spans="2:2" x14ac:dyDescent="0.25">
      <c r="B114" s="111"/>
    </row>
    <row r="115" spans="2:2" x14ac:dyDescent="0.25">
      <c r="B115" s="111"/>
    </row>
    <row r="116" spans="2:2" x14ac:dyDescent="0.25">
      <c r="B116" s="111"/>
    </row>
    <row r="117" spans="2:2" x14ac:dyDescent="0.25">
      <c r="B117" s="111"/>
    </row>
    <row r="118" spans="2:2" x14ac:dyDescent="0.25">
      <c r="B118" s="111"/>
    </row>
    <row r="119" spans="2:2" x14ac:dyDescent="0.25">
      <c r="B119" s="111"/>
    </row>
    <row r="120" spans="2:2" x14ac:dyDescent="0.25">
      <c r="B120" s="111"/>
    </row>
    <row r="121" spans="2:2" x14ac:dyDescent="0.25">
      <c r="B121" s="111"/>
    </row>
    <row r="122" spans="2:2" x14ac:dyDescent="0.25">
      <c r="B122" s="111"/>
    </row>
    <row r="123" spans="2:2" x14ac:dyDescent="0.25">
      <c r="B123" s="111"/>
    </row>
    <row r="124" spans="2:2" x14ac:dyDescent="0.25">
      <c r="B124" s="111"/>
    </row>
    <row r="125" spans="2:2" x14ac:dyDescent="0.25">
      <c r="B125" s="111"/>
    </row>
    <row r="126" spans="2:2" x14ac:dyDescent="0.25">
      <c r="B126" s="111"/>
    </row>
    <row r="127" spans="2:2" x14ac:dyDescent="0.25">
      <c r="B127" s="111"/>
    </row>
    <row r="128" spans="2:2" x14ac:dyDescent="0.25">
      <c r="B128" s="111"/>
    </row>
    <row r="129" spans="2:2" x14ac:dyDescent="0.25">
      <c r="B129" s="111"/>
    </row>
    <row r="130" spans="2:2" x14ac:dyDescent="0.25">
      <c r="B130" s="111"/>
    </row>
    <row r="131" spans="2:2" x14ac:dyDescent="0.25">
      <c r="B131" s="111"/>
    </row>
    <row r="132" spans="2:2" x14ac:dyDescent="0.25">
      <c r="B132" s="111"/>
    </row>
    <row r="133" spans="2:2" x14ac:dyDescent="0.25">
      <c r="B133" s="111"/>
    </row>
    <row r="134" spans="2:2" x14ac:dyDescent="0.25">
      <c r="B134" s="111"/>
    </row>
    <row r="135" spans="2:2" x14ac:dyDescent="0.25">
      <c r="B135" s="111"/>
    </row>
    <row r="136" spans="2:2" x14ac:dyDescent="0.25">
      <c r="B136" s="111"/>
    </row>
    <row r="137" spans="2:2" x14ac:dyDescent="0.25">
      <c r="B137" s="111"/>
    </row>
    <row r="138" spans="2:2" x14ac:dyDescent="0.25">
      <c r="B138" s="111"/>
    </row>
    <row r="139" spans="2:2" x14ac:dyDescent="0.25">
      <c r="B139" s="111"/>
    </row>
    <row r="140" spans="2:2" x14ac:dyDescent="0.25">
      <c r="B140" s="111"/>
    </row>
    <row r="141" spans="2:2" x14ac:dyDescent="0.25">
      <c r="B141" s="111"/>
    </row>
    <row r="142" spans="2:2" x14ac:dyDescent="0.25">
      <c r="B142" s="111"/>
    </row>
    <row r="143" spans="2:2" x14ac:dyDescent="0.25">
      <c r="B143" s="111"/>
    </row>
    <row r="144" spans="2:2" x14ac:dyDescent="0.25">
      <c r="B144" s="111"/>
    </row>
    <row r="145" spans="2:2" x14ac:dyDescent="0.25">
      <c r="B145" s="111"/>
    </row>
    <row r="146" spans="2:2" x14ac:dyDescent="0.25">
      <c r="B146" s="111"/>
    </row>
    <row r="147" spans="2:2" x14ac:dyDescent="0.25">
      <c r="B147" s="111"/>
    </row>
    <row r="148" spans="2:2" x14ac:dyDescent="0.25">
      <c r="B148" s="111"/>
    </row>
    <row r="149" spans="2:2" x14ac:dyDescent="0.25">
      <c r="B149" s="111"/>
    </row>
    <row r="150" spans="2:2" x14ac:dyDescent="0.25">
      <c r="B150" s="111"/>
    </row>
    <row r="151" spans="2:2" x14ac:dyDescent="0.25">
      <c r="B151" s="111"/>
    </row>
    <row r="152" spans="2:2" x14ac:dyDescent="0.25">
      <c r="B152" s="111"/>
    </row>
    <row r="153" spans="2:2" x14ac:dyDescent="0.25">
      <c r="B153" s="111"/>
    </row>
    <row r="154" spans="2:2" x14ac:dyDescent="0.25">
      <c r="B154" s="111"/>
    </row>
    <row r="155" spans="2:2" x14ac:dyDescent="0.25">
      <c r="B155" s="111"/>
    </row>
    <row r="156" spans="2:2" x14ac:dyDescent="0.25">
      <c r="B156" s="111"/>
    </row>
    <row r="157" spans="2:2" x14ac:dyDescent="0.25">
      <c r="B157" s="111"/>
    </row>
    <row r="158" spans="2:2" x14ac:dyDescent="0.25">
      <c r="B158" s="111"/>
    </row>
    <row r="159" spans="2:2" x14ac:dyDescent="0.25">
      <c r="B159" s="111"/>
    </row>
    <row r="160" spans="2:2" x14ac:dyDescent="0.25">
      <c r="B160" s="111"/>
    </row>
    <row r="161" spans="2:2" x14ac:dyDescent="0.25">
      <c r="B161" s="111"/>
    </row>
    <row r="162" spans="2:2" x14ac:dyDescent="0.25">
      <c r="B162" s="111"/>
    </row>
    <row r="163" spans="2:2" x14ac:dyDescent="0.25">
      <c r="B163" s="111"/>
    </row>
    <row r="164" spans="2:2" x14ac:dyDescent="0.25">
      <c r="B164" s="111"/>
    </row>
    <row r="165" spans="2:2" x14ac:dyDescent="0.25">
      <c r="B165" s="111"/>
    </row>
    <row r="166" spans="2:2" x14ac:dyDescent="0.25">
      <c r="B166" s="111"/>
    </row>
    <row r="167" spans="2:2" x14ac:dyDescent="0.25">
      <c r="B167" s="111"/>
    </row>
    <row r="168" spans="2:2" x14ac:dyDescent="0.25">
      <c r="B168" s="111"/>
    </row>
    <row r="169" spans="2:2" x14ac:dyDescent="0.25">
      <c r="B169" s="111"/>
    </row>
    <row r="170" spans="2:2" x14ac:dyDescent="0.25">
      <c r="B170" s="111"/>
    </row>
    <row r="171" spans="2:2" x14ac:dyDescent="0.25">
      <c r="B171" s="111"/>
    </row>
    <row r="172" spans="2:2" x14ac:dyDescent="0.25">
      <c r="B172" s="111"/>
    </row>
    <row r="173" spans="2:2" x14ac:dyDescent="0.25">
      <c r="B173" s="111"/>
    </row>
    <row r="174" spans="2:2" x14ac:dyDescent="0.25">
      <c r="B174" s="111"/>
    </row>
    <row r="175" spans="2:2" x14ac:dyDescent="0.25">
      <c r="B175" s="111"/>
    </row>
    <row r="176" spans="2:2" x14ac:dyDescent="0.25">
      <c r="B176" s="111"/>
    </row>
    <row r="177" spans="2:2" x14ac:dyDescent="0.25">
      <c r="B177" s="111"/>
    </row>
    <row r="178" spans="2:2" x14ac:dyDescent="0.25">
      <c r="B178" s="111"/>
    </row>
    <row r="179" spans="2:2" x14ac:dyDescent="0.25">
      <c r="B179" s="111"/>
    </row>
    <row r="180" spans="2:2" x14ac:dyDescent="0.25">
      <c r="B180" s="111"/>
    </row>
    <row r="181" spans="2:2" x14ac:dyDescent="0.25">
      <c r="B181" s="111"/>
    </row>
    <row r="182" spans="2:2" x14ac:dyDescent="0.25">
      <c r="B182" s="111"/>
    </row>
    <row r="183" spans="2:2" x14ac:dyDescent="0.25">
      <c r="B183" s="111"/>
    </row>
    <row r="184" spans="2:2" x14ac:dyDescent="0.25">
      <c r="B184" s="111"/>
    </row>
    <row r="185" spans="2:2" x14ac:dyDescent="0.25">
      <c r="B185" s="111"/>
    </row>
    <row r="186" spans="2:2" x14ac:dyDescent="0.25">
      <c r="B186" s="111"/>
    </row>
    <row r="187" spans="2:2" x14ac:dyDescent="0.25">
      <c r="B187" s="111"/>
    </row>
    <row r="188" spans="2:2" x14ac:dyDescent="0.25">
      <c r="B188" s="111"/>
    </row>
    <row r="189" spans="2:2" x14ac:dyDescent="0.25">
      <c r="B189" s="111"/>
    </row>
    <row r="190" spans="2:2" x14ac:dyDescent="0.25">
      <c r="B190" s="111"/>
    </row>
    <row r="191" spans="2:2" x14ac:dyDescent="0.25">
      <c r="B191" s="111"/>
    </row>
    <row r="192" spans="2:2" x14ac:dyDescent="0.25">
      <c r="B192" s="111"/>
    </row>
    <row r="193" spans="2:2" x14ac:dyDescent="0.25">
      <c r="B193" s="111"/>
    </row>
    <row r="194" spans="2:2" x14ac:dyDescent="0.25">
      <c r="B194" s="111"/>
    </row>
    <row r="195" spans="2:2" x14ac:dyDescent="0.25">
      <c r="B195" s="111"/>
    </row>
    <row r="196" spans="2:2" x14ac:dyDescent="0.25">
      <c r="B196" s="111"/>
    </row>
    <row r="197" spans="2:2" x14ac:dyDescent="0.25">
      <c r="B197" s="111"/>
    </row>
    <row r="198" spans="2:2" x14ac:dyDescent="0.25">
      <c r="B198" s="111"/>
    </row>
    <row r="199" spans="2:2" x14ac:dyDescent="0.25">
      <c r="B199" s="111"/>
    </row>
    <row r="200" spans="2:2" x14ac:dyDescent="0.25">
      <c r="B200" s="111"/>
    </row>
    <row r="201" spans="2:2" x14ac:dyDescent="0.25">
      <c r="B201" s="111"/>
    </row>
    <row r="202" spans="2:2" x14ac:dyDescent="0.25">
      <c r="B202" s="111"/>
    </row>
    <row r="203" spans="2:2" x14ac:dyDescent="0.25">
      <c r="B203" s="111"/>
    </row>
    <row r="204" spans="2:2" x14ac:dyDescent="0.25">
      <c r="B204" s="111"/>
    </row>
    <row r="205" spans="2:2" x14ac:dyDescent="0.25">
      <c r="B205" s="111"/>
    </row>
    <row r="206" spans="2:2" x14ac:dyDescent="0.25">
      <c r="B206" s="111"/>
    </row>
    <row r="207" spans="2:2" x14ac:dyDescent="0.25">
      <c r="B207" s="111"/>
    </row>
    <row r="208" spans="2:2" x14ac:dyDescent="0.25">
      <c r="B208" s="111"/>
    </row>
    <row r="209" spans="2:2" x14ac:dyDescent="0.25">
      <c r="B209" s="111"/>
    </row>
    <row r="210" spans="2:2" x14ac:dyDescent="0.25">
      <c r="B210" s="111"/>
    </row>
    <row r="211" spans="2:2" x14ac:dyDescent="0.25">
      <c r="B211" s="111"/>
    </row>
    <row r="212" spans="2:2" x14ac:dyDescent="0.25">
      <c r="B212" s="111"/>
    </row>
    <row r="213" spans="2:2" x14ac:dyDescent="0.25">
      <c r="B213" s="111"/>
    </row>
    <row r="214" spans="2:2" x14ac:dyDescent="0.25">
      <c r="B214" s="111"/>
    </row>
    <row r="215" spans="2:2" x14ac:dyDescent="0.25">
      <c r="B215" s="111"/>
    </row>
    <row r="216" spans="2:2" x14ac:dyDescent="0.25">
      <c r="B216" s="111"/>
    </row>
    <row r="217" spans="2:2" x14ac:dyDescent="0.25">
      <c r="B217" s="111"/>
    </row>
    <row r="218" spans="2:2" x14ac:dyDescent="0.25">
      <c r="B218" s="111"/>
    </row>
    <row r="219" spans="2:2" x14ac:dyDescent="0.25">
      <c r="B219" s="111"/>
    </row>
    <row r="220" spans="2:2" x14ac:dyDescent="0.25">
      <c r="B220" s="111"/>
    </row>
    <row r="221" spans="2:2" x14ac:dyDescent="0.25">
      <c r="B221" s="111"/>
    </row>
    <row r="222" spans="2:2" x14ac:dyDescent="0.25">
      <c r="B222" s="111"/>
    </row>
    <row r="223" spans="2:2" x14ac:dyDescent="0.25">
      <c r="B223" s="111"/>
    </row>
    <row r="224" spans="2:2" x14ac:dyDescent="0.25">
      <c r="B224" s="111"/>
    </row>
    <row r="225" spans="2:2" x14ac:dyDescent="0.25">
      <c r="B225" s="111"/>
    </row>
    <row r="226" spans="2:2" x14ac:dyDescent="0.25">
      <c r="B226" s="111"/>
    </row>
    <row r="227" spans="2:2" x14ac:dyDescent="0.25">
      <c r="B227" s="111"/>
    </row>
    <row r="228" spans="2:2" x14ac:dyDescent="0.25">
      <c r="B228" s="111"/>
    </row>
    <row r="229" spans="2:2" x14ac:dyDescent="0.25">
      <c r="B229" s="111"/>
    </row>
    <row r="230" spans="2:2" x14ac:dyDescent="0.25">
      <c r="B230" s="111"/>
    </row>
    <row r="231" spans="2:2" x14ac:dyDescent="0.25">
      <c r="B231" s="111"/>
    </row>
    <row r="232" spans="2:2" x14ac:dyDescent="0.25">
      <c r="B232" s="111"/>
    </row>
    <row r="233" spans="2:2" x14ac:dyDescent="0.25">
      <c r="B233" s="111"/>
    </row>
    <row r="234" spans="2:2" x14ac:dyDescent="0.25">
      <c r="B234" s="111"/>
    </row>
    <row r="235" spans="2:2" x14ac:dyDescent="0.25">
      <c r="B235" s="111"/>
    </row>
    <row r="236" spans="2:2" x14ac:dyDescent="0.25">
      <c r="B236" s="111"/>
    </row>
    <row r="237" spans="2:2" x14ac:dyDescent="0.25">
      <c r="B237" s="111"/>
    </row>
    <row r="238" spans="2:2" x14ac:dyDescent="0.25">
      <c r="B238" s="111"/>
    </row>
    <row r="239" spans="2:2" x14ac:dyDescent="0.25">
      <c r="B239" s="111"/>
    </row>
    <row r="240" spans="2:2" x14ac:dyDescent="0.25">
      <c r="B240" s="111"/>
    </row>
    <row r="241" spans="2:2" x14ac:dyDescent="0.25">
      <c r="B241" s="111"/>
    </row>
    <row r="242" spans="2:2" x14ac:dyDescent="0.25">
      <c r="B242" s="111"/>
    </row>
    <row r="243" spans="2:2" x14ac:dyDescent="0.25">
      <c r="B243" s="111"/>
    </row>
    <row r="244" spans="2:2" x14ac:dyDescent="0.25">
      <c r="B244" s="111"/>
    </row>
    <row r="245" spans="2:2" x14ac:dyDescent="0.25">
      <c r="B245" s="111"/>
    </row>
    <row r="246" spans="2:2" x14ac:dyDescent="0.25">
      <c r="B246" s="111"/>
    </row>
    <row r="247" spans="2:2" x14ac:dyDescent="0.25">
      <c r="B247" s="111"/>
    </row>
    <row r="248" spans="2:2" x14ac:dyDescent="0.25">
      <c r="B248" s="111"/>
    </row>
    <row r="249" spans="2:2" x14ac:dyDescent="0.25">
      <c r="B249" s="111"/>
    </row>
    <row r="250" spans="2:2" x14ac:dyDescent="0.25">
      <c r="B250" s="111"/>
    </row>
    <row r="251" spans="2:2" x14ac:dyDescent="0.25">
      <c r="B251" s="111"/>
    </row>
    <row r="252" spans="2:2" x14ac:dyDescent="0.25">
      <c r="B252" s="111"/>
    </row>
    <row r="253" spans="2:2" x14ac:dyDescent="0.25">
      <c r="B253" s="111"/>
    </row>
    <row r="254" spans="2:2" x14ac:dyDescent="0.25">
      <c r="B254" s="111"/>
    </row>
    <row r="255" spans="2:2" x14ac:dyDescent="0.25">
      <c r="B255" s="111"/>
    </row>
    <row r="256" spans="2:2" x14ac:dyDescent="0.25">
      <c r="B256" s="111"/>
    </row>
    <row r="257" spans="2:2" x14ac:dyDescent="0.25">
      <c r="B257" s="111"/>
    </row>
    <row r="258" spans="2:2" x14ac:dyDescent="0.25">
      <c r="B258" s="111"/>
    </row>
    <row r="259" spans="2:2" x14ac:dyDescent="0.25">
      <c r="B259" s="111"/>
    </row>
    <row r="260" spans="2:2" x14ac:dyDescent="0.25">
      <c r="B260" s="111"/>
    </row>
    <row r="261" spans="2:2" x14ac:dyDescent="0.25">
      <c r="B261" s="111"/>
    </row>
    <row r="262" spans="2:2" x14ac:dyDescent="0.25">
      <c r="B262" s="111"/>
    </row>
    <row r="263" spans="2:2" x14ac:dyDescent="0.25">
      <c r="B263" s="111"/>
    </row>
    <row r="264" spans="2:2" x14ac:dyDescent="0.25">
      <c r="B264" s="111"/>
    </row>
    <row r="265" spans="2:2" x14ac:dyDescent="0.25">
      <c r="B265" s="111"/>
    </row>
    <row r="266" spans="2:2" x14ac:dyDescent="0.25">
      <c r="B266" s="111"/>
    </row>
    <row r="267" spans="2:2" x14ac:dyDescent="0.25">
      <c r="B267" s="111"/>
    </row>
    <row r="268" spans="2:2" x14ac:dyDescent="0.25">
      <c r="B268" s="111"/>
    </row>
    <row r="269" spans="2:2" x14ac:dyDescent="0.25">
      <c r="B269" s="111"/>
    </row>
    <row r="270" spans="2:2" x14ac:dyDescent="0.25">
      <c r="B270" s="111"/>
    </row>
    <row r="271" spans="2:2" x14ac:dyDescent="0.25">
      <c r="B271" s="111"/>
    </row>
    <row r="272" spans="2:2" x14ac:dyDescent="0.25">
      <c r="B272" s="111"/>
    </row>
    <row r="273" spans="2:2" x14ac:dyDescent="0.25">
      <c r="B273" s="111"/>
    </row>
    <row r="274" spans="2:2" x14ac:dyDescent="0.25">
      <c r="B274" s="111"/>
    </row>
    <row r="275" spans="2:2" x14ac:dyDescent="0.25">
      <c r="B275" s="111"/>
    </row>
    <row r="276" spans="2:2" x14ac:dyDescent="0.25">
      <c r="B276" s="111"/>
    </row>
    <row r="277" spans="2:2" x14ac:dyDescent="0.25">
      <c r="B277" s="111"/>
    </row>
    <row r="278" spans="2:2" x14ac:dyDescent="0.25">
      <c r="B278" s="111"/>
    </row>
    <row r="279" spans="2:2" x14ac:dyDescent="0.25">
      <c r="B279" s="111"/>
    </row>
    <row r="280" spans="2:2" x14ac:dyDescent="0.25">
      <c r="B280" s="111"/>
    </row>
    <row r="281" spans="2:2" x14ac:dyDescent="0.25">
      <c r="B281" s="111"/>
    </row>
    <row r="282" spans="2:2" x14ac:dyDescent="0.25">
      <c r="B282" s="111"/>
    </row>
    <row r="283" spans="2:2" x14ac:dyDescent="0.25">
      <c r="B283" s="111"/>
    </row>
    <row r="284" spans="2:2" x14ac:dyDescent="0.25">
      <c r="B284" s="111"/>
    </row>
    <row r="285" spans="2:2" x14ac:dyDescent="0.25">
      <c r="B285" s="111"/>
    </row>
    <row r="286" spans="2:2" x14ac:dyDescent="0.25">
      <c r="B286" s="111"/>
    </row>
    <row r="287" spans="2:2" x14ac:dyDescent="0.25">
      <c r="B287" s="111"/>
    </row>
    <row r="288" spans="2:2" x14ac:dyDescent="0.25">
      <c r="B288" s="111"/>
    </row>
    <row r="289" spans="2:2" x14ac:dyDescent="0.25">
      <c r="B289" s="111"/>
    </row>
    <row r="290" spans="2:2" x14ac:dyDescent="0.25">
      <c r="B290" s="111"/>
    </row>
    <row r="291" spans="2:2" x14ac:dyDescent="0.25">
      <c r="B291" s="111"/>
    </row>
    <row r="292" spans="2:2" x14ac:dyDescent="0.25">
      <c r="B292" s="111"/>
    </row>
    <row r="293" spans="2:2" x14ac:dyDescent="0.25">
      <c r="B293" s="111"/>
    </row>
    <row r="294" spans="2:2" x14ac:dyDescent="0.25">
      <c r="B294" s="111"/>
    </row>
    <row r="295" spans="2:2" x14ac:dyDescent="0.25">
      <c r="B295" s="111"/>
    </row>
    <row r="296" spans="2:2" x14ac:dyDescent="0.25">
      <c r="B296" s="111"/>
    </row>
    <row r="297" spans="2:2" x14ac:dyDescent="0.25">
      <c r="B297" s="111"/>
    </row>
    <row r="298" spans="2:2" x14ac:dyDescent="0.25">
      <c r="B298" s="111"/>
    </row>
    <row r="299" spans="2:2" x14ac:dyDescent="0.25">
      <c r="B299" s="111"/>
    </row>
    <row r="300" spans="2:2" x14ac:dyDescent="0.25">
      <c r="B300" s="111"/>
    </row>
    <row r="301" spans="2:2" x14ac:dyDescent="0.25">
      <c r="B301" s="111"/>
    </row>
    <row r="302" spans="2:2" x14ac:dyDescent="0.25">
      <c r="B302" s="111"/>
    </row>
    <row r="303" spans="2:2" x14ac:dyDescent="0.25">
      <c r="B303" s="111"/>
    </row>
    <row r="304" spans="2:2" x14ac:dyDescent="0.25">
      <c r="B304" s="111"/>
    </row>
    <row r="305" spans="2:2" x14ac:dyDescent="0.25">
      <c r="B305" s="111"/>
    </row>
    <row r="306" spans="2:2" x14ac:dyDescent="0.25">
      <c r="B306" s="111"/>
    </row>
    <row r="307" spans="2:2" x14ac:dyDescent="0.25">
      <c r="B307" s="111"/>
    </row>
    <row r="308" spans="2:2" x14ac:dyDescent="0.25">
      <c r="B308" s="111"/>
    </row>
    <row r="309" spans="2:2" x14ac:dyDescent="0.25">
      <c r="B309" s="111"/>
    </row>
    <row r="310" spans="2:2" x14ac:dyDescent="0.25">
      <c r="B310" s="111"/>
    </row>
    <row r="311" spans="2:2" x14ac:dyDescent="0.25">
      <c r="B311" s="111"/>
    </row>
    <row r="312" spans="2:2" x14ac:dyDescent="0.25">
      <c r="B312" s="111"/>
    </row>
    <row r="313" spans="2:2" x14ac:dyDescent="0.25">
      <c r="B313" s="111"/>
    </row>
    <row r="314" spans="2:2" x14ac:dyDescent="0.25">
      <c r="B314" s="111"/>
    </row>
    <row r="315" spans="2:2" x14ac:dyDescent="0.25">
      <c r="B315" s="111"/>
    </row>
    <row r="316" spans="2:2" x14ac:dyDescent="0.25">
      <c r="B316" s="111"/>
    </row>
    <row r="317" spans="2:2" x14ac:dyDescent="0.25">
      <c r="B317" s="111"/>
    </row>
    <row r="318" spans="2:2" x14ac:dyDescent="0.25">
      <c r="B318" s="111"/>
    </row>
    <row r="319" spans="2:2" x14ac:dyDescent="0.25">
      <c r="B319" s="111"/>
    </row>
    <row r="320" spans="2:2" x14ac:dyDescent="0.25">
      <c r="B320" s="111"/>
    </row>
    <row r="321" spans="2:2" x14ac:dyDescent="0.25">
      <c r="B321" s="111"/>
    </row>
    <row r="322" spans="2:2" x14ac:dyDescent="0.25">
      <c r="B322" s="111"/>
    </row>
    <row r="323" spans="2:2" x14ac:dyDescent="0.25">
      <c r="B323" s="111"/>
    </row>
    <row r="324" spans="2:2" x14ac:dyDescent="0.25">
      <c r="B324" s="111"/>
    </row>
    <row r="325" spans="2:2" x14ac:dyDescent="0.25">
      <c r="B325" s="111"/>
    </row>
    <row r="326" spans="2:2" x14ac:dyDescent="0.25">
      <c r="B326" s="111"/>
    </row>
    <row r="327" spans="2:2" x14ac:dyDescent="0.25">
      <c r="B327" s="111"/>
    </row>
    <row r="328" spans="2:2" x14ac:dyDescent="0.25">
      <c r="B328" s="111"/>
    </row>
    <row r="329" spans="2:2" x14ac:dyDescent="0.25">
      <c r="B329" s="111"/>
    </row>
    <row r="330" spans="2:2" x14ac:dyDescent="0.25">
      <c r="B330" s="111"/>
    </row>
    <row r="331" spans="2:2" x14ac:dyDescent="0.25">
      <c r="B331" s="111"/>
    </row>
    <row r="332" spans="2:2" x14ac:dyDescent="0.25">
      <c r="B332" s="111"/>
    </row>
    <row r="333" spans="2:2" x14ac:dyDescent="0.25">
      <c r="B333" s="111"/>
    </row>
    <row r="334" spans="2:2" x14ac:dyDescent="0.25">
      <c r="B334" s="111"/>
    </row>
    <row r="335" spans="2:2" x14ac:dyDescent="0.25">
      <c r="B335" s="111"/>
    </row>
    <row r="336" spans="2:2" x14ac:dyDescent="0.25">
      <c r="B336" s="111"/>
    </row>
    <row r="337" spans="2:2" x14ac:dyDescent="0.25">
      <c r="B337" s="111"/>
    </row>
    <row r="338" spans="2:2" x14ac:dyDescent="0.25">
      <c r="B338" s="111"/>
    </row>
    <row r="339" spans="2:2" x14ac:dyDescent="0.25">
      <c r="B339" s="111"/>
    </row>
    <row r="340" spans="2:2" x14ac:dyDescent="0.25">
      <c r="B340" s="111"/>
    </row>
    <row r="341" spans="2:2" x14ac:dyDescent="0.25">
      <c r="B341" s="111"/>
    </row>
    <row r="342" spans="2:2" x14ac:dyDescent="0.25">
      <c r="B342" s="111"/>
    </row>
    <row r="343" spans="2:2" x14ac:dyDescent="0.25">
      <c r="B343" s="111"/>
    </row>
    <row r="344" spans="2:2" x14ac:dyDescent="0.25">
      <c r="B344" s="111"/>
    </row>
    <row r="345" spans="2:2" x14ac:dyDescent="0.25">
      <c r="B345" s="111"/>
    </row>
    <row r="346" spans="2:2" x14ac:dyDescent="0.25">
      <c r="B346" s="111"/>
    </row>
    <row r="347" spans="2:2" x14ac:dyDescent="0.25">
      <c r="B347" s="111"/>
    </row>
    <row r="348" spans="2:2" x14ac:dyDescent="0.25">
      <c r="B348" s="111"/>
    </row>
    <row r="349" spans="2:2" x14ac:dyDescent="0.25">
      <c r="B349" s="111"/>
    </row>
    <row r="350" spans="2:2" x14ac:dyDescent="0.25">
      <c r="B350" s="111"/>
    </row>
    <row r="351" spans="2:2" x14ac:dyDescent="0.25">
      <c r="B351" s="111"/>
    </row>
    <row r="352" spans="2:2" x14ac:dyDescent="0.25">
      <c r="B352" s="111"/>
    </row>
    <row r="353" spans="2:2" x14ac:dyDescent="0.25">
      <c r="B353" s="111"/>
    </row>
    <row r="354" spans="2:2" x14ac:dyDescent="0.25">
      <c r="B354" s="111"/>
    </row>
    <row r="355" spans="2:2" x14ac:dyDescent="0.25">
      <c r="B355" s="111"/>
    </row>
    <row r="356" spans="2:2" x14ac:dyDescent="0.25">
      <c r="B356" s="111"/>
    </row>
    <row r="357" spans="2:2" x14ac:dyDescent="0.25">
      <c r="B357" s="111"/>
    </row>
    <row r="358" spans="2:2" x14ac:dyDescent="0.25">
      <c r="B358" s="111"/>
    </row>
    <row r="359" spans="2:2" x14ac:dyDescent="0.25">
      <c r="B359" s="111"/>
    </row>
    <row r="360" spans="2:2" x14ac:dyDescent="0.25">
      <c r="B360" s="111"/>
    </row>
    <row r="361" spans="2:2" x14ac:dyDescent="0.25">
      <c r="B361" s="111"/>
    </row>
    <row r="362" spans="2:2" x14ac:dyDescent="0.25">
      <c r="B362" s="111"/>
    </row>
    <row r="363" spans="2:2" x14ac:dyDescent="0.25">
      <c r="B363" s="111"/>
    </row>
    <row r="364" spans="2:2" x14ac:dyDescent="0.25">
      <c r="B364" s="111"/>
    </row>
    <row r="365" spans="2:2" x14ac:dyDescent="0.25">
      <c r="B365" s="111"/>
    </row>
    <row r="366" spans="2:2" x14ac:dyDescent="0.25">
      <c r="B366" s="111"/>
    </row>
    <row r="367" spans="2:2" x14ac:dyDescent="0.25">
      <c r="B367" s="111"/>
    </row>
    <row r="368" spans="2:2" x14ac:dyDescent="0.25">
      <c r="B368" s="111"/>
    </row>
    <row r="369" spans="2:2" x14ac:dyDescent="0.25">
      <c r="B369" s="111"/>
    </row>
    <row r="370" spans="2:2" x14ac:dyDescent="0.25">
      <c r="B370" s="111"/>
    </row>
    <row r="371" spans="2:2" x14ac:dyDescent="0.25">
      <c r="B371" s="111"/>
    </row>
    <row r="372" spans="2:2" x14ac:dyDescent="0.25">
      <c r="B372" s="111"/>
    </row>
    <row r="373" spans="2:2" x14ac:dyDescent="0.25">
      <c r="B373" s="111"/>
    </row>
    <row r="374" spans="2:2" x14ac:dyDescent="0.25">
      <c r="B374" s="111"/>
    </row>
    <row r="375" spans="2:2" x14ac:dyDescent="0.25">
      <c r="B375" s="111"/>
    </row>
    <row r="376" spans="2:2" x14ac:dyDescent="0.25">
      <c r="B376" s="111"/>
    </row>
    <row r="377" spans="2:2" x14ac:dyDescent="0.25">
      <c r="B377" s="111"/>
    </row>
    <row r="378" spans="2:2" x14ac:dyDescent="0.25">
      <c r="B378" s="111"/>
    </row>
    <row r="379" spans="2:2" x14ac:dyDescent="0.25">
      <c r="B379" s="111"/>
    </row>
    <row r="380" spans="2:2" x14ac:dyDescent="0.25">
      <c r="B380" s="111"/>
    </row>
    <row r="381" spans="2:2" x14ac:dyDescent="0.25">
      <c r="B381" s="111"/>
    </row>
    <row r="382" spans="2:2" x14ac:dyDescent="0.25">
      <c r="B382" s="111"/>
    </row>
    <row r="383" spans="2:2" x14ac:dyDescent="0.25">
      <c r="B383" s="111"/>
    </row>
    <row r="384" spans="2:2" x14ac:dyDescent="0.25">
      <c r="B384" s="111"/>
    </row>
    <row r="385" spans="2:2" x14ac:dyDescent="0.25">
      <c r="B385" s="111"/>
    </row>
    <row r="386" spans="2:2" x14ac:dyDescent="0.25">
      <c r="B386" s="111"/>
    </row>
    <row r="387" spans="2:2" x14ac:dyDescent="0.25">
      <c r="B387" s="111"/>
    </row>
    <row r="388" spans="2:2" x14ac:dyDescent="0.25">
      <c r="B388" s="111"/>
    </row>
    <row r="389" spans="2:2" x14ac:dyDescent="0.25">
      <c r="B389" s="111"/>
    </row>
    <row r="390" spans="2:2" x14ac:dyDescent="0.25">
      <c r="B390" s="111"/>
    </row>
    <row r="391" spans="2:2" x14ac:dyDescent="0.25">
      <c r="B391" s="111"/>
    </row>
    <row r="392" spans="2:2" x14ac:dyDescent="0.25">
      <c r="B392" s="111"/>
    </row>
    <row r="393" spans="2:2" x14ac:dyDescent="0.25">
      <c r="B393" s="111"/>
    </row>
    <row r="394" spans="2:2" x14ac:dyDescent="0.25">
      <c r="B394" s="111"/>
    </row>
    <row r="395" spans="2:2" x14ac:dyDescent="0.25">
      <c r="B395" s="111"/>
    </row>
    <row r="396" spans="2:2" x14ac:dyDescent="0.25">
      <c r="B396" s="111"/>
    </row>
    <row r="397" spans="2:2" x14ac:dyDescent="0.25">
      <c r="B397" s="111"/>
    </row>
    <row r="398" spans="2:2" x14ac:dyDescent="0.25">
      <c r="B398" s="111"/>
    </row>
    <row r="399" spans="2:2" x14ac:dyDescent="0.25">
      <c r="B399" s="111"/>
    </row>
    <row r="400" spans="2:2" x14ac:dyDescent="0.25">
      <c r="B400" s="111"/>
    </row>
    <row r="401" spans="2:2" x14ac:dyDescent="0.25">
      <c r="B401" s="111"/>
    </row>
    <row r="402" spans="2:2" x14ac:dyDescent="0.25">
      <c r="B402" s="111"/>
    </row>
    <row r="403" spans="2:2" x14ac:dyDescent="0.25">
      <c r="B403" s="111"/>
    </row>
    <row r="404" spans="2:2" x14ac:dyDescent="0.25">
      <c r="B404" s="111"/>
    </row>
    <row r="405" spans="2:2" x14ac:dyDescent="0.25">
      <c r="B405" s="111"/>
    </row>
    <row r="406" spans="2:2" x14ac:dyDescent="0.25">
      <c r="B406" s="111"/>
    </row>
    <row r="407" spans="2:2" x14ac:dyDescent="0.25">
      <c r="B407" s="111"/>
    </row>
    <row r="408" spans="2:2" x14ac:dyDescent="0.25">
      <c r="B408" s="111"/>
    </row>
    <row r="409" spans="2:2" x14ac:dyDescent="0.25">
      <c r="B409" s="111"/>
    </row>
    <row r="410" spans="2:2" x14ac:dyDescent="0.25">
      <c r="B410" s="111"/>
    </row>
    <row r="411" spans="2:2" x14ac:dyDescent="0.25">
      <c r="B411" s="111"/>
    </row>
    <row r="412" spans="2:2" x14ac:dyDescent="0.25">
      <c r="B412" s="111"/>
    </row>
    <row r="413" spans="2:2" x14ac:dyDescent="0.25">
      <c r="B413" s="111"/>
    </row>
    <row r="414" spans="2:2" x14ac:dyDescent="0.25">
      <c r="B414" s="111"/>
    </row>
    <row r="415" spans="2:2" x14ac:dyDescent="0.25">
      <c r="B415" s="111"/>
    </row>
    <row r="416" spans="2:2" x14ac:dyDescent="0.25">
      <c r="B416" s="111"/>
    </row>
    <row r="417" spans="2:2" x14ac:dyDescent="0.25">
      <c r="B417" s="111"/>
    </row>
    <row r="418" spans="2:2" x14ac:dyDescent="0.25">
      <c r="B418" s="111"/>
    </row>
    <row r="419" spans="2:2" x14ac:dyDescent="0.25">
      <c r="B419" s="111"/>
    </row>
    <row r="420" spans="2:2" x14ac:dyDescent="0.25">
      <c r="B420" s="111"/>
    </row>
    <row r="421" spans="2:2" x14ac:dyDescent="0.25">
      <c r="B421" s="111"/>
    </row>
    <row r="422" spans="2:2" x14ac:dyDescent="0.25">
      <c r="B422" s="111"/>
    </row>
    <row r="423" spans="2:2" x14ac:dyDescent="0.25">
      <c r="B423" s="111"/>
    </row>
    <row r="424" spans="2:2" x14ac:dyDescent="0.25">
      <c r="B424" s="111"/>
    </row>
    <row r="425" spans="2:2" x14ac:dyDescent="0.25">
      <c r="B425" s="111"/>
    </row>
    <row r="426" spans="2:2" x14ac:dyDescent="0.25">
      <c r="B426" s="111"/>
    </row>
    <row r="427" spans="2:2" x14ac:dyDescent="0.25">
      <c r="B427" s="111"/>
    </row>
    <row r="428" spans="2:2" x14ac:dyDescent="0.25">
      <c r="B428" s="111"/>
    </row>
    <row r="429" spans="2:2" x14ac:dyDescent="0.25">
      <c r="B429" s="111"/>
    </row>
    <row r="430" spans="2:2" x14ac:dyDescent="0.25">
      <c r="B430" s="111"/>
    </row>
    <row r="431" spans="2:2" x14ac:dyDescent="0.25">
      <c r="B431" s="111"/>
    </row>
    <row r="432" spans="2:2" x14ac:dyDescent="0.25">
      <c r="B432" s="111"/>
    </row>
    <row r="433" spans="2:2" x14ac:dyDescent="0.25">
      <c r="B433" s="111"/>
    </row>
    <row r="434" spans="2:2" x14ac:dyDescent="0.25">
      <c r="B434" s="111"/>
    </row>
    <row r="435" spans="2:2" x14ac:dyDescent="0.25">
      <c r="B435" s="111"/>
    </row>
    <row r="436" spans="2:2" x14ac:dyDescent="0.25">
      <c r="B436" s="111"/>
    </row>
    <row r="437" spans="2:2" x14ac:dyDescent="0.25">
      <c r="B437" s="111"/>
    </row>
    <row r="438" spans="2:2" x14ac:dyDescent="0.25">
      <c r="B438" s="111"/>
    </row>
    <row r="439" spans="2:2" x14ac:dyDescent="0.25">
      <c r="B439" s="111"/>
    </row>
    <row r="440" spans="2:2" x14ac:dyDescent="0.25">
      <c r="B440" s="111"/>
    </row>
    <row r="441" spans="2:2" x14ac:dyDescent="0.25">
      <c r="B441" s="111"/>
    </row>
    <row r="442" spans="2:2" x14ac:dyDescent="0.25">
      <c r="B442" s="111"/>
    </row>
    <row r="443" spans="2:2" x14ac:dyDescent="0.25">
      <c r="B443" s="111"/>
    </row>
    <row r="444" spans="2:2" x14ac:dyDescent="0.25">
      <c r="B444" s="111"/>
    </row>
    <row r="445" spans="2:2" x14ac:dyDescent="0.25">
      <c r="B445" s="111"/>
    </row>
    <row r="446" spans="2:2" x14ac:dyDescent="0.25">
      <c r="B446" s="111"/>
    </row>
    <row r="447" spans="2:2" x14ac:dyDescent="0.25">
      <c r="B447" s="111"/>
    </row>
    <row r="448" spans="2:2" x14ac:dyDescent="0.25">
      <c r="B448" s="111"/>
    </row>
    <row r="449" spans="2:2" x14ac:dyDescent="0.25">
      <c r="B449" s="111"/>
    </row>
    <row r="450" spans="2:2" x14ac:dyDescent="0.25">
      <c r="B450" s="111"/>
    </row>
    <row r="451" spans="2:2" x14ac:dyDescent="0.25">
      <c r="B451" s="111"/>
    </row>
    <row r="452" spans="2:2" x14ac:dyDescent="0.25">
      <c r="B452" s="111"/>
    </row>
    <row r="453" spans="2:2" x14ac:dyDescent="0.25">
      <c r="B453" s="111"/>
    </row>
    <row r="454" spans="2:2" x14ac:dyDescent="0.25">
      <c r="B454" s="111"/>
    </row>
    <row r="455" spans="2:2" x14ac:dyDescent="0.25">
      <c r="B455" s="111"/>
    </row>
  </sheetData>
  <autoFilter ref="A4:Q4">
    <sortState ref="A5:Q80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54:B75 B81:B1048576">
    <cfRule type="duplicateValues" dxfId="165" priority="373967"/>
  </conditionalFormatting>
  <conditionalFormatting sqref="B54:B75 B81:B1048576">
    <cfRule type="duplicateValues" dxfId="164" priority="373971"/>
  </conditionalFormatting>
  <conditionalFormatting sqref="B1:B4 B54:B75 B81:B1048576">
    <cfRule type="duplicateValues" dxfId="163" priority="373975"/>
    <cfRule type="duplicateValues" dxfId="162" priority="373976"/>
    <cfRule type="duplicateValues" dxfId="161" priority="373977"/>
  </conditionalFormatting>
  <conditionalFormatting sqref="B1:B4 B54:B75 B81:B1048576">
    <cfRule type="duplicateValues" dxfId="160" priority="373987"/>
    <cfRule type="duplicateValues" dxfId="159" priority="373988"/>
  </conditionalFormatting>
  <conditionalFormatting sqref="B54:B75 B81:B1048576">
    <cfRule type="duplicateValues" dxfId="158" priority="373995"/>
    <cfRule type="duplicateValues" dxfId="157" priority="373996"/>
    <cfRule type="duplicateValues" dxfId="156" priority="373997"/>
  </conditionalFormatting>
  <conditionalFormatting sqref="B54:B75 B81:B1048576">
    <cfRule type="duplicateValues" dxfId="155" priority="374007"/>
    <cfRule type="duplicateValues" dxfId="154" priority="374008"/>
  </conditionalFormatting>
  <conditionalFormatting sqref="B6:B16">
    <cfRule type="duplicateValues" dxfId="153" priority="78"/>
  </conditionalFormatting>
  <conditionalFormatting sqref="B6:B16">
    <cfRule type="duplicateValues" dxfId="152" priority="75"/>
    <cfRule type="duplicateValues" dxfId="151" priority="76"/>
    <cfRule type="duplicateValues" dxfId="150" priority="77"/>
  </conditionalFormatting>
  <conditionalFormatting sqref="B6:B16">
    <cfRule type="duplicateValues" dxfId="149" priority="73"/>
    <cfRule type="duplicateValues" dxfId="148" priority="74"/>
  </conditionalFormatting>
  <conditionalFormatting sqref="B6:B16">
    <cfRule type="duplicateValues" dxfId="147" priority="72"/>
  </conditionalFormatting>
  <conditionalFormatting sqref="B6:B16">
    <cfRule type="duplicateValues" dxfId="146" priority="68"/>
  </conditionalFormatting>
  <conditionalFormatting sqref="B1:B16 B54:B75 B81:B1048576">
    <cfRule type="duplicateValues" dxfId="145" priority="64"/>
  </conditionalFormatting>
  <conditionalFormatting sqref="B17">
    <cfRule type="duplicateValues" dxfId="144" priority="63"/>
  </conditionalFormatting>
  <conditionalFormatting sqref="B17">
    <cfRule type="duplicateValues" dxfId="143" priority="60"/>
    <cfRule type="duplicateValues" dxfId="142" priority="61"/>
    <cfRule type="duplicateValues" dxfId="141" priority="62"/>
  </conditionalFormatting>
  <conditionalFormatting sqref="B17">
    <cfRule type="duplicateValues" dxfId="140" priority="58"/>
    <cfRule type="duplicateValues" dxfId="139" priority="59"/>
  </conditionalFormatting>
  <conditionalFormatting sqref="B17">
    <cfRule type="duplicateValues" dxfId="138" priority="57"/>
  </conditionalFormatting>
  <conditionalFormatting sqref="B17">
    <cfRule type="duplicateValues" dxfId="137" priority="53"/>
  </conditionalFormatting>
  <conditionalFormatting sqref="B17">
    <cfRule type="duplicateValues" dxfId="136" priority="50"/>
  </conditionalFormatting>
  <conditionalFormatting sqref="B18:B20">
    <cfRule type="duplicateValues" dxfId="135" priority="49"/>
  </conditionalFormatting>
  <conditionalFormatting sqref="B18:B20">
    <cfRule type="duplicateValues" dxfId="134" priority="46"/>
    <cfRule type="duplicateValues" dxfId="133" priority="47"/>
    <cfRule type="duplicateValues" dxfId="132" priority="48"/>
  </conditionalFormatting>
  <conditionalFormatting sqref="B18:B20">
    <cfRule type="duplicateValues" dxfId="131" priority="44"/>
    <cfRule type="duplicateValues" dxfId="130" priority="45"/>
  </conditionalFormatting>
  <conditionalFormatting sqref="B18:B20">
    <cfRule type="duplicateValues" dxfId="129" priority="43"/>
  </conditionalFormatting>
  <conditionalFormatting sqref="B18:B20">
    <cfRule type="duplicateValues" dxfId="128" priority="42"/>
  </conditionalFormatting>
  <conditionalFormatting sqref="B18:B20">
    <cfRule type="duplicateValues" dxfId="127" priority="41"/>
  </conditionalFormatting>
  <conditionalFormatting sqref="B21:B46">
    <cfRule type="duplicateValues" dxfId="126" priority="40"/>
  </conditionalFormatting>
  <conditionalFormatting sqref="B21:B46">
    <cfRule type="duplicateValues" dxfId="125" priority="37"/>
    <cfRule type="duplicateValues" dxfId="124" priority="38"/>
    <cfRule type="duplicateValues" dxfId="123" priority="39"/>
  </conditionalFormatting>
  <conditionalFormatting sqref="B21:B46">
    <cfRule type="duplicateValues" dxfId="122" priority="35"/>
    <cfRule type="duplicateValues" dxfId="121" priority="36"/>
  </conditionalFormatting>
  <conditionalFormatting sqref="B21:B46">
    <cfRule type="duplicateValues" dxfId="120" priority="34"/>
  </conditionalFormatting>
  <conditionalFormatting sqref="B21:B46">
    <cfRule type="duplicateValues" dxfId="119" priority="33"/>
  </conditionalFormatting>
  <conditionalFormatting sqref="B21:B46">
    <cfRule type="duplicateValues" dxfId="118" priority="32"/>
  </conditionalFormatting>
  <conditionalFormatting sqref="B47:B75">
    <cfRule type="duplicateValues" dxfId="117" priority="31"/>
  </conditionalFormatting>
  <conditionalFormatting sqref="B47:B75">
    <cfRule type="duplicateValues" dxfId="116" priority="28"/>
    <cfRule type="duplicateValues" dxfId="115" priority="29"/>
    <cfRule type="duplicateValues" dxfId="114" priority="30"/>
  </conditionalFormatting>
  <conditionalFormatting sqref="B47:B75">
    <cfRule type="duplicateValues" dxfId="113" priority="26"/>
    <cfRule type="duplicateValues" dxfId="112" priority="27"/>
  </conditionalFormatting>
  <conditionalFormatting sqref="B47:B75">
    <cfRule type="duplicateValues" dxfId="111" priority="25"/>
  </conditionalFormatting>
  <conditionalFormatting sqref="B47:B75">
    <cfRule type="duplicateValues" dxfId="110" priority="24"/>
  </conditionalFormatting>
  <conditionalFormatting sqref="B47:B75">
    <cfRule type="duplicateValues" dxfId="109" priority="23"/>
  </conditionalFormatting>
  <conditionalFormatting sqref="B5">
    <cfRule type="duplicateValues" dxfId="108" priority="378063"/>
  </conditionalFormatting>
  <conditionalFormatting sqref="B5">
    <cfRule type="duplicateValues" dxfId="107" priority="378064"/>
    <cfRule type="duplicateValues" dxfId="106" priority="378065"/>
    <cfRule type="duplicateValues" dxfId="105" priority="378066"/>
  </conditionalFormatting>
  <conditionalFormatting sqref="B5">
    <cfRule type="duplicateValues" dxfId="104" priority="378067"/>
    <cfRule type="duplicateValues" dxfId="103" priority="378068"/>
  </conditionalFormatting>
  <conditionalFormatting sqref="B76:B80">
    <cfRule type="duplicateValues" dxfId="21" priority="22"/>
  </conditionalFormatting>
  <conditionalFormatting sqref="B76:B80">
    <cfRule type="duplicateValues" dxfId="20" priority="21"/>
  </conditionalFormatting>
  <conditionalFormatting sqref="B76:B80">
    <cfRule type="duplicateValues" dxfId="19" priority="18"/>
    <cfRule type="duplicateValues" dxfId="18" priority="19"/>
    <cfRule type="duplicateValues" dxfId="17" priority="20"/>
  </conditionalFormatting>
  <conditionalFormatting sqref="B76:B80">
    <cfRule type="duplicateValues" dxfId="16" priority="16"/>
    <cfRule type="duplicateValues" dxfId="15" priority="17"/>
  </conditionalFormatting>
  <conditionalFormatting sqref="B76:B80">
    <cfRule type="duplicateValues" dxfId="14" priority="13"/>
    <cfRule type="duplicateValues" dxfId="13" priority="14"/>
    <cfRule type="duplicateValues" dxfId="12" priority="15"/>
  </conditionalFormatting>
  <conditionalFormatting sqref="B76:B80">
    <cfRule type="duplicateValues" dxfId="11" priority="11"/>
    <cfRule type="duplicateValues" dxfId="10" priority="12"/>
  </conditionalFormatting>
  <conditionalFormatting sqref="B76:B80">
    <cfRule type="duplicateValues" dxfId="9" priority="10"/>
  </conditionalFormatting>
  <conditionalFormatting sqref="B76:B80">
    <cfRule type="duplicateValues" dxfId="8" priority="9"/>
  </conditionalFormatting>
  <conditionalFormatting sqref="B76:B80">
    <cfRule type="duplicateValues" dxfId="7" priority="6"/>
    <cfRule type="duplicateValues" dxfId="6" priority="7"/>
    <cfRule type="duplicateValues" dxfId="5" priority="8"/>
  </conditionalFormatting>
  <conditionalFormatting sqref="B76:B80">
    <cfRule type="duplicateValues" dxfId="4" priority="4"/>
    <cfRule type="duplicateValues" dxfId="3" priority="5"/>
  </conditionalFormatting>
  <conditionalFormatting sqref="B76:B80">
    <cfRule type="duplicateValues" dxfId="2" priority="3"/>
  </conditionalFormatting>
  <conditionalFormatting sqref="B76:B80">
    <cfRule type="duplicateValues" dxfId="1" priority="2"/>
  </conditionalFormatting>
  <conditionalFormatting sqref="B76:B80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2:E103"/>
  <sheetViews>
    <sheetView topLeftCell="A43" zoomScale="80" zoomScaleNormal="80" workbookViewId="0">
      <selection activeCell="B104" sqref="B104"/>
    </sheetView>
  </sheetViews>
  <sheetFormatPr baseColWidth="10" defaultColWidth="52.7109375" defaultRowHeight="15" x14ac:dyDescent="0.25"/>
  <cols>
    <col min="1" max="1" width="25.7109375" style="111" bestFit="1" customWidth="1"/>
    <col min="2" max="2" width="18" style="98" bestFit="1" customWidth="1"/>
    <col min="3" max="3" width="64.5703125" style="111" customWidth="1"/>
    <col min="4" max="4" width="39" style="111" customWidth="1"/>
    <col min="5" max="5" width="13" style="111" bestFit="1" customWidth="1"/>
    <col min="6" max="16384" width="52.7109375" style="111"/>
  </cols>
  <sheetData>
    <row r="32" spans="1:5" ht="22.5" x14ac:dyDescent="0.25">
      <c r="A32" s="148" t="s">
        <v>2475</v>
      </c>
      <c r="B32" s="149"/>
      <c r="C32" s="149"/>
      <c r="D32" s="149"/>
      <c r="E32" s="150"/>
    </row>
    <row r="33" spans="1:5" ht="22.5" x14ac:dyDescent="0.25">
      <c r="A33" s="148" t="s">
        <v>2158</v>
      </c>
      <c r="B33" s="149"/>
      <c r="C33" s="149"/>
      <c r="D33" s="149"/>
      <c r="E33" s="150"/>
    </row>
    <row r="34" spans="1:5" ht="25.5" x14ac:dyDescent="0.25">
      <c r="A34" s="145" t="s">
        <v>2475</v>
      </c>
      <c r="B34" s="146"/>
      <c r="C34" s="146"/>
      <c r="D34" s="146"/>
      <c r="E34" s="147"/>
    </row>
    <row r="35" spans="1:5" ht="18" x14ac:dyDescent="0.25">
      <c r="B35" s="86"/>
      <c r="C35" s="86"/>
      <c r="D35" s="86"/>
      <c r="E35" s="122"/>
    </row>
    <row r="36" spans="1:5" ht="18.75" thickBot="1" x14ac:dyDescent="0.3">
      <c r="A36" s="123" t="s">
        <v>2423</v>
      </c>
      <c r="B36" s="124">
        <v>44246.25</v>
      </c>
      <c r="C36" s="132"/>
      <c r="D36" s="86"/>
      <c r="E36" s="125"/>
    </row>
    <row r="37" spans="1:5" ht="18.75" thickBot="1" x14ac:dyDescent="0.3">
      <c r="A37" s="123" t="s">
        <v>2424</v>
      </c>
      <c r="B37" s="124">
        <v>44246.708333333336</v>
      </c>
      <c r="C37" s="132"/>
      <c r="D37" s="86"/>
      <c r="E37" s="125"/>
    </row>
    <row r="38" spans="1:5" ht="18" x14ac:dyDescent="0.25">
      <c r="B38" s="86"/>
      <c r="C38" s="86"/>
      <c r="D38" s="86"/>
      <c r="E38" s="126"/>
    </row>
    <row r="39" spans="1:5" ht="18" x14ac:dyDescent="0.25">
      <c r="A39" s="138" t="s">
        <v>2425</v>
      </c>
      <c r="B39" s="138"/>
      <c r="C39" s="138"/>
      <c r="D39" s="138"/>
      <c r="E39" s="138"/>
    </row>
    <row r="40" spans="1:5" ht="18" x14ac:dyDescent="0.25">
      <c r="A40" s="87" t="s">
        <v>15</v>
      </c>
      <c r="B40" s="87" t="s">
        <v>2426</v>
      </c>
      <c r="C40" s="88" t="s">
        <v>46</v>
      </c>
      <c r="D40" s="133" t="s">
        <v>2433</v>
      </c>
      <c r="E40" s="127" t="s">
        <v>2427</v>
      </c>
    </row>
    <row r="41" spans="1:5" ht="18" x14ac:dyDescent="0.25">
      <c r="A41" s="113" t="str">
        <f>VLOOKUP(B41,'[1]LISTADO ATM'!$A$2:$C$817,3,0)</f>
        <v>DISTRITO NACIONAL</v>
      </c>
      <c r="B41" s="112">
        <v>718</v>
      </c>
      <c r="C41" s="113" t="str">
        <f>VLOOKUP(B41,'[1]LISTADO ATM'!$A$2:$B$816,2,0)</f>
        <v xml:space="preserve">ATM Feria Ganadera </v>
      </c>
      <c r="D41" s="116" t="s">
        <v>2491</v>
      </c>
      <c r="E41" s="134">
        <v>335797110</v>
      </c>
    </row>
    <row r="42" spans="1:5" ht="18" x14ac:dyDescent="0.25">
      <c r="A42" s="113" t="str">
        <f>VLOOKUP(B42,'[1]LISTADO ATM'!$A$2:$C$817,3,0)</f>
        <v>DISTRITO NACIONAL</v>
      </c>
      <c r="B42" s="112">
        <v>387</v>
      </c>
      <c r="C42" s="113" t="str">
        <f>VLOOKUP(B42,'[1]LISTADO ATM'!$A$2:$B$816,2,0)</f>
        <v xml:space="preserve">ATM S/M La Cadena San Vicente de Paul </v>
      </c>
      <c r="D42" s="116" t="s">
        <v>2491</v>
      </c>
      <c r="E42" s="134">
        <v>335797239</v>
      </c>
    </row>
    <row r="43" spans="1:5" ht="18" x14ac:dyDescent="0.25">
      <c r="A43" s="113" t="str">
        <f>VLOOKUP(B43,'[1]LISTADO ATM'!$A$2:$C$817,3,0)</f>
        <v>ESTE</v>
      </c>
      <c r="B43" s="112">
        <v>399</v>
      </c>
      <c r="C43" s="113" t="str">
        <f>VLOOKUP(B43,'[1]LISTADO ATM'!$A$2:$B$816,2,0)</f>
        <v xml:space="preserve">ATM Oficina La Romana II </v>
      </c>
      <c r="D43" s="116" t="s">
        <v>2491</v>
      </c>
      <c r="E43" s="134">
        <v>335797240</v>
      </c>
    </row>
    <row r="44" spans="1:5" ht="18" x14ac:dyDescent="0.25">
      <c r="A44" s="113" t="str">
        <f>VLOOKUP(B44,'[1]LISTADO ATM'!$A$2:$C$817,3,0)</f>
        <v>ESTE</v>
      </c>
      <c r="B44" s="112">
        <v>211</v>
      </c>
      <c r="C44" s="113" t="str">
        <f>VLOOKUP(B44,'[1]LISTADO ATM'!$A$2:$B$816,2,0)</f>
        <v xml:space="preserve">ATM Oficina La Romana I </v>
      </c>
      <c r="D44" s="116" t="s">
        <v>2491</v>
      </c>
      <c r="E44" s="134">
        <v>335797286</v>
      </c>
    </row>
    <row r="45" spans="1:5" ht="18" x14ac:dyDescent="0.25">
      <c r="A45" s="113" t="str">
        <f>VLOOKUP(B45,'[1]LISTADO ATM'!$A$2:$C$817,3,0)</f>
        <v>DISTRITO NACIONAL</v>
      </c>
      <c r="B45" s="112">
        <v>524</v>
      </c>
      <c r="C45" s="113" t="str">
        <f>VLOOKUP(B45,'[1]LISTADO ATM'!$A$2:$B$816,2,0)</f>
        <v xml:space="preserve">ATM DNCD </v>
      </c>
      <c r="D45" s="116" t="s">
        <v>2491</v>
      </c>
      <c r="E45" s="134">
        <v>335797367</v>
      </c>
    </row>
    <row r="46" spans="1:5" ht="18" x14ac:dyDescent="0.25">
      <c r="A46" s="113" t="str">
        <f>VLOOKUP(B46,'[1]LISTADO ATM'!$A$2:$C$817,3,0)</f>
        <v>DISTRITO NACIONAL</v>
      </c>
      <c r="B46" s="112">
        <v>152</v>
      </c>
      <c r="C46" s="113" t="str">
        <f>VLOOKUP(B46,'[1]LISTADO ATM'!$A$2:$B$816,2,0)</f>
        <v xml:space="preserve">ATM Kiosco Megacentro II </v>
      </c>
      <c r="D46" s="116" t="s">
        <v>2491</v>
      </c>
      <c r="E46" s="134" t="s">
        <v>2508</v>
      </c>
    </row>
    <row r="47" spans="1:5" ht="18" x14ac:dyDescent="0.25">
      <c r="A47" s="113" t="str">
        <f>VLOOKUP(B47,'[1]LISTADO ATM'!$A$2:$C$817,3,0)</f>
        <v>DISTRITO NACIONAL</v>
      </c>
      <c r="B47" s="112">
        <v>29</v>
      </c>
      <c r="C47" s="113" t="str">
        <f>VLOOKUP(B47,'[1]LISTADO ATM'!$A$2:$B$816,2,0)</f>
        <v xml:space="preserve">ATM AFP </v>
      </c>
      <c r="D47" s="116" t="s">
        <v>2491</v>
      </c>
      <c r="E47" s="134">
        <v>335797054</v>
      </c>
    </row>
    <row r="48" spans="1:5" ht="18" x14ac:dyDescent="0.25">
      <c r="A48" s="113" t="str">
        <f>VLOOKUP(B48,'[1]LISTADO ATM'!$A$2:$C$817,3,0)</f>
        <v>SUR</v>
      </c>
      <c r="B48" s="112">
        <v>584</v>
      </c>
      <c r="C48" s="113" t="str">
        <f>VLOOKUP(B48,'[1]LISTADO ATM'!$A$2:$B$816,2,0)</f>
        <v xml:space="preserve">ATM Oficina San Cristóbal I </v>
      </c>
      <c r="D48" s="116" t="s">
        <v>2491</v>
      </c>
      <c r="E48" s="134">
        <v>335797242</v>
      </c>
    </row>
    <row r="49" spans="1:5" ht="18" x14ac:dyDescent="0.25">
      <c r="A49" s="113" t="str">
        <f>VLOOKUP(B49,'[1]LISTADO ATM'!$A$2:$C$817,3,0)</f>
        <v>DISTRITO NACIONAL</v>
      </c>
      <c r="B49" s="112">
        <v>338</v>
      </c>
      <c r="C49" s="113" t="str">
        <f>VLOOKUP(B49,'[1]LISTADO ATM'!$A$2:$B$816,2,0)</f>
        <v>ATM S/M Aprezio Pantoja</v>
      </c>
      <c r="D49" s="116" t="s">
        <v>2491</v>
      </c>
      <c r="E49" s="134">
        <v>335797295</v>
      </c>
    </row>
    <row r="50" spans="1:5" ht="18" x14ac:dyDescent="0.25">
      <c r="A50" s="113" t="str">
        <f>VLOOKUP(B50,'[1]LISTADO ATM'!$A$2:$C$817,3,0)</f>
        <v>DISTRITO NACIONAL</v>
      </c>
      <c r="B50" s="112">
        <v>347</v>
      </c>
      <c r="C50" s="113" t="str">
        <f>VLOOKUP(B50,'[1]LISTADO ATM'!$A$2:$B$816,2,0)</f>
        <v>ATM Patio de Colombia</v>
      </c>
      <c r="D50" s="116" t="s">
        <v>2491</v>
      </c>
      <c r="E50" s="134">
        <v>335797297</v>
      </c>
    </row>
    <row r="51" spans="1:5" ht="18" x14ac:dyDescent="0.25">
      <c r="A51" s="113" t="str">
        <f>VLOOKUP(B51,'[1]LISTADO ATM'!$A$2:$C$817,3,0)</f>
        <v>SUR</v>
      </c>
      <c r="B51" s="112">
        <v>592</v>
      </c>
      <c r="C51" s="113" t="str">
        <f>VLOOKUP(B51,'[1]LISTADO ATM'!$A$2:$B$816,2,0)</f>
        <v xml:space="preserve">ATM Centro de Caja San Cristóbal I </v>
      </c>
      <c r="D51" s="116" t="s">
        <v>2491</v>
      </c>
      <c r="E51" s="134">
        <v>335797437</v>
      </c>
    </row>
    <row r="52" spans="1:5" ht="18" x14ac:dyDescent="0.25">
      <c r="A52" s="113" t="str">
        <f>VLOOKUP(B52,'[1]LISTADO ATM'!$A$2:$C$817,3,0)</f>
        <v>DISTRITO NACIONAL</v>
      </c>
      <c r="B52" s="112">
        <v>904</v>
      </c>
      <c r="C52" s="113" t="str">
        <f>VLOOKUP(B52,'[1]LISTADO ATM'!$A$2:$B$816,2,0)</f>
        <v xml:space="preserve">ATM Oficina Multicentro La Sirena Churchill </v>
      </c>
      <c r="D52" s="116" t="s">
        <v>2491</v>
      </c>
      <c r="E52" s="134">
        <v>335797584</v>
      </c>
    </row>
    <row r="53" spans="1:5" ht="18" x14ac:dyDescent="0.25">
      <c r="A53" s="113" t="str">
        <f>VLOOKUP(B53,'[1]LISTADO ATM'!$A$2:$C$817,3,0)</f>
        <v>DISTRITO NACIONAL</v>
      </c>
      <c r="B53" s="112">
        <v>791</v>
      </c>
      <c r="C53" s="113" t="str">
        <f>VLOOKUP(B53,'[1]LISTADO ATM'!$A$2:$B$816,2,0)</f>
        <v xml:space="preserve">ATM Oficina Sans Soucí </v>
      </c>
      <c r="D53" s="116" t="s">
        <v>2491</v>
      </c>
      <c r="E53" s="134">
        <v>335797652</v>
      </c>
    </row>
    <row r="54" spans="1:5" ht="18" x14ac:dyDescent="0.25">
      <c r="A54" s="113" t="str">
        <f>VLOOKUP(B54,'[1]LISTADO ATM'!$A$2:$C$817,3,0)</f>
        <v>DISTRITO NACIONAL</v>
      </c>
      <c r="B54" s="112">
        <v>967</v>
      </c>
      <c r="C54" s="113" t="str">
        <f>VLOOKUP(B54,'[1]LISTADO ATM'!$A$2:$B$816,2,0)</f>
        <v xml:space="preserve">ATM UNP Hiper Olé Autopista Duarte </v>
      </c>
      <c r="D54" s="116" t="s">
        <v>2491</v>
      </c>
      <c r="E54" s="134">
        <v>335797669</v>
      </c>
    </row>
    <row r="55" spans="1:5" ht="18" x14ac:dyDescent="0.25">
      <c r="A55" s="113" t="str">
        <f>VLOOKUP(B55,'[1]LISTADO ATM'!$A$2:$C$817,3,0)</f>
        <v>SUR</v>
      </c>
      <c r="B55" s="112">
        <v>873</v>
      </c>
      <c r="C55" s="113" t="str">
        <f>VLOOKUP(B55,'[1]LISTADO ATM'!$A$2:$B$816,2,0)</f>
        <v xml:space="preserve">ATM Centro de Caja San Cristóbal II </v>
      </c>
      <c r="D55" s="116" t="s">
        <v>2491</v>
      </c>
      <c r="E55" s="134">
        <v>335797673</v>
      </c>
    </row>
    <row r="56" spans="1:5" ht="18" x14ac:dyDescent="0.25">
      <c r="A56" s="113" t="str">
        <f>VLOOKUP(B56,'[1]LISTADO ATM'!$A$2:$C$817,3,0)</f>
        <v>DISTRITO NACIONAL</v>
      </c>
      <c r="B56" s="112">
        <v>243</v>
      </c>
      <c r="C56" s="113" t="str">
        <f>VLOOKUP(B56,'[1]LISTADO ATM'!$A$2:$B$816,2,0)</f>
        <v xml:space="preserve">ATM Autoservicio Plaza Central  </v>
      </c>
      <c r="D56" s="116" t="s">
        <v>2491</v>
      </c>
      <c r="E56" s="134" t="s">
        <v>2501</v>
      </c>
    </row>
    <row r="57" spans="1:5" ht="18" x14ac:dyDescent="0.25">
      <c r="A57" s="113" t="str">
        <f>VLOOKUP(B57,'[1]LISTADO ATM'!$A$2:$C$817,3,0)</f>
        <v>SUR</v>
      </c>
      <c r="B57" s="112">
        <v>995</v>
      </c>
      <c r="C57" s="113" t="e">
        <f>VLOOKUP(B57,'[1]LISTADO ATM'!$A$2:$B$816,2,0)</f>
        <v>#N/A</v>
      </c>
      <c r="D57" s="116" t="s">
        <v>2491</v>
      </c>
      <c r="E57" s="134">
        <v>335796817</v>
      </c>
    </row>
    <row r="58" spans="1:5" ht="18" x14ac:dyDescent="0.25">
      <c r="A58" s="113" t="e">
        <f>VLOOKUP(B58,'[1]LISTADO ATM'!$A$2:$C$817,3,0)</f>
        <v>#N/A</v>
      </c>
      <c r="B58" s="112"/>
      <c r="C58" s="113" t="e">
        <f>VLOOKUP(B58,'[1]LISTADO ATM'!$A$2:$B$816,2,0)</f>
        <v>#N/A</v>
      </c>
      <c r="D58" s="116"/>
      <c r="E58" s="134"/>
    </row>
    <row r="59" spans="1:5" ht="18" x14ac:dyDescent="0.25">
      <c r="A59" s="113" t="e">
        <f>VLOOKUP(B59,'[1]LISTADO ATM'!$A$2:$C$817,3,0)</f>
        <v>#N/A</v>
      </c>
      <c r="B59" s="112"/>
      <c r="C59" s="113" t="e">
        <f>VLOOKUP(B59,'[1]LISTADO ATM'!$A$2:$B$816,2,0)</f>
        <v>#N/A</v>
      </c>
      <c r="D59" s="116"/>
      <c r="E59" s="134"/>
    </row>
    <row r="60" spans="1:5" ht="18.75" thickBot="1" x14ac:dyDescent="0.3">
      <c r="A60" s="89" t="s">
        <v>2428</v>
      </c>
      <c r="B60" s="115">
        <f>COUNT(B41:B57)</f>
        <v>17</v>
      </c>
      <c r="C60" s="139"/>
      <c r="D60" s="140"/>
      <c r="E60" s="141"/>
    </row>
    <row r="61" spans="1:5" ht="15.75" thickBot="1" x14ac:dyDescent="0.3">
      <c r="E61" s="98"/>
    </row>
    <row r="62" spans="1:5" ht="18.75" thickBot="1" x14ac:dyDescent="0.3">
      <c r="A62" s="142" t="s">
        <v>2430</v>
      </c>
      <c r="B62" s="143"/>
      <c r="C62" s="143"/>
      <c r="D62" s="143"/>
      <c r="E62" s="144"/>
    </row>
    <row r="63" spans="1:5" ht="18" x14ac:dyDescent="0.25">
      <c r="A63" s="87" t="s">
        <v>15</v>
      </c>
      <c r="B63" s="87" t="s">
        <v>2426</v>
      </c>
      <c r="C63" s="88" t="s">
        <v>46</v>
      </c>
      <c r="D63" s="88" t="s">
        <v>2433</v>
      </c>
      <c r="E63" s="88" t="s">
        <v>2427</v>
      </c>
    </row>
    <row r="64" spans="1:5" ht="18" x14ac:dyDescent="0.25">
      <c r="A64" s="113" t="str">
        <f>VLOOKUP(B64,'[1]LISTADO ATM'!$A$2:$C$817,3,0)</f>
        <v>DISTRITO NACIONAL</v>
      </c>
      <c r="B64" s="112">
        <v>24</v>
      </c>
      <c r="C64" s="113" t="str">
        <f>VLOOKUP(B64,'[1]LISTADO ATM'!$A$2:$B$816,2,0)</f>
        <v xml:space="preserve">ATM Oficina Eusebio Manzueta </v>
      </c>
      <c r="D64" s="114" t="s">
        <v>2455</v>
      </c>
      <c r="E64" s="134" t="s">
        <v>2502</v>
      </c>
    </row>
    <row r="65" spans="1:5" ht="18" x14ac:dyDescent="0.25">
      <c r="A65" s="113" t="str">
        <f>VLOOKUP(B65,'[1]LISTADO ATM'!$A$2:$C$817,3,0)</f>
        <v>SUR</v>
      </c>
      <c r="B65" s="112">
        <v>881</v>
      </c>
      <c r="C65" s="113" t="str">
        <f>VLOOKUP(B65,'[1]LISTADO ATM'!$A$2:$B$816,2,0)</f>
        <v xml:space="preserve">ATM UNP Yaguate (San Cristóbal) </v>
      </c>
      <c r="D65" s="114" t="s">
        <v>2455</v>
      </c>
      <c r="E65" s="134">
        <v>335797241</v>
      </c>
    </row>
    <row r="66" spans="1:5" ht="18" x14ac:dyDescent="0.25">
      <c r="A66" s="113" t="str">
        <f>VLOOKUP(B66,'[1]LISTADO ATM'!$A$2:$C$817,3,0)</f>
        <v>NORTE</v>
      </c>
      <c r="B66" s="112">
        <v>809</v>
      </c>
      <c r="C66" s="113" t="str">
        <f>VLOOKUP(B66,'[1]LISTADO ATM'!$A$2:$B$816,2,0)</f>
        <v>ATM Yoma (Cotuí)</v>
      </c>
      <c r="D66" s="114" t="s">
        <v>2455</v>
      </c>
      <c r="E66" s="134">
        <v>335797916</v>
      </c>
    </row>
    <row r="67" spans="1:5" ht="18" x14ac:dyDescent="0.25">
      <c r="A67" s="113" t="str">
        <f>VLOOKUP(B67,'[1]LISTADO ATM'!$A$2:$C$817,3,0)</f>
        <v>DISTRITO NACIONAL</v>
      </c>
      <c r="B67" s="112">
        <v>658</v>
      </c>
      <c r="C67" s="113" t="str">
        <f>VLOOKUP(B67,'[1]LISTADO ATM'!$A$2:$B$816,2,0)</f>
        <v>ATM Cámara de Cuentas</v>
      </c>
      <c r="D67" s="114" t="s">
        <v>2455</v>
      </c>
      <c r="E67" s="134">
        <v>335797917</v>
      </c>
    </row>
    <row r="68" spans="1:5" ht="18" x14ac:dyDescent="0.25">
      <c r="A68" s="113" t="str">
        <f>VLOOKUP(B68,'[1]LISTADO ATM'!$A$2:$C$817,3,0)</f>
        <v>DISTRITO NACIONAL</v>
      </c>
      <c r="B68" s="112">
        <v>527</v>
      </c>
      <c r="C68" s="113" t="str">
        <f>VLOOKUP(B68,'[1]LISTADO ATM'!$A$2:$B$816,2,0)</f>
        <v>ATM Oficina Zona Oriental II</v>
      </c>
      <c r="D68" s="114" t="s">
        <v>2455</v>
      </c>
      <c r="E68" s="134">
        <v>335797925</v>
      </c>
    </row>
    <row r="69" spans="1:5" ht="18" x14ac:dyDescent="0.25">
      <c r="A69" s="113" t="e">
        <f>VLOOKUP(B69,'[1]LISTADO ATM'!$A$2:$C$817,3,0)</f>
        <v>#N/A</v>
      </c>
      <c r="B69" s="112"/>
      <c r="C69" s="113" t="e">
        <f>VLOOKUP(B69,'[1]LISTADO ATM'!$A$2:$B$816,2,0)</f>
        <v>#N/A</v>
      </c>
      <c r="D69" s="114"/>
      <c r="E69" s="134"/>
    </row>
    <row r="70" spans="1:5" ht="18" x14ac:dyDescent="0.25">
      <c r="A70" s="113" t="e">
        <f>VLOOKUP(B70,'[1]LISTADO ATM'!$A$2:$C$817,3,0)</f>
        <v>#N/A</v>
      </c>
      <c r="B70" s="112"/>
      <c r="C70" s="113" t="e">
        <f>VLOOKUP(B70,'[1]LISTADO ATM'!$A$2:$B$816,2,0)</f>
        <v>#N/A</v>
      </c>
      <c r="D70" s="114"/>
      <c r="E70" s="134"/>
    </row>
    <row r="71" spans="1:5" ht="18" x14ac:dyDescent="0.25">
      <c r="A71" s="113" t="e">
        <f>VLOOKUP(B71,'[1]LISTADO ATM'!$A$2:$C$817,3,0)</f>
        <v>#N/A</v>
      </c>
      <c r="B71" s="112"/>
      <c r="C71" s="113" t="e">
        <f>VLOOKUP(B71,'[1]LISTADO ATM'!$A$2:$B$816,2,0)</f>
        <v>#N/A</v>
      </c>
      <c r="D71" s="114"/>
      <c r="E71" s="134"/>
    </row>
    <row r="72" spans="1:5" ht="18" x14ac:dyDescent="0.25">
      <c r="A72" s="113" t="e">
        <f>VLOOKUP(B72,'[1]LISTADO ATM'!$A$2:$C$817,3,0)</f>
        <v>#N/A</v>
      </c>
      <c r="B72" s="112"/>
      <c r="C72" s="113" t="e">
        <f>VLOOKUP(B72,'[1]LISTADO ATM'!$A$2:$B$816,2,0)</f>
        <v>#N/A</v>
      </c>
      <c r="D72" s="114"/>
      <c r="E72" s="134"/>
    </row>
    <row r="73" spans="1:5" ht="18.75" thickBot="1" x14ac:dyDescent="0.3">
      <c r="A73" s="108" t="s">
        <v>2428</v>
      </c>
      <c r="B73" s="115">
        <f>COUNT(B64:B68)</f>
        <v>5</v>
      </c>
      <c r="C73" s="109"/>
      <c r="D73" s="109"/>
      <c r="E73" s="109"/>
    </row>
    <row r="74" spans="1:5" ht="15.75" thickBot="1" x14ac:dyDescent="0.3">
      <c r="E74" s="98"/>
    </row>
    <row r="75" spans="1:5" ht="18.75" thickBot="1" x14ac:dyDescent="0.3">
      <c r="A75" s="142" t="s">
        <v>2431</v>
      </c>
      <c r="B75" s="143"/>
      <c r="C75" s="143"/>
      <c r="D75" s="143"/>
      <c r="E75" s="144"/>
    </row>
    <row r="76" spans="1:5" ht="18" x14ac:dyDescent="0.25">
      <c r="A76" s="87" t="s">
        <v>15</v>
      </c>
      <c r="B76" s="87" t="s">
        <v>2426</v>
      </c>
      <c r="C76" s="88" t="s">
        <v>46</v>
      </c>
      <c r="D76" s="88" t="s">
        <v>2433</v>
      </c>
      <c r="E76" s="88" t="s">
        <v>2427</v>
      </c>
    </row>
    <row r="77" spans="1:5" ht="18" x14ac:dyDescent="0.25">
      <c r="A77" s="113" t="e">
        <f>VLOOKUP(B77,'[1]LISTADO ATM'!$A$2:$C$817,3,0)</f>
        <v>#N/A</v>
      </c>
      <c r="B77" s="112"/>
      <c r="C77" s="113" t="e">
        <f>VLOOKUP(B77,'[1]LISTADO ATM'!$A$2:$B$816,2,0)</f>
        <v>#N/A</v>
      </c>
      <c r="D77" s="112" t="s">
        <v>2519</v>
      </c>
      <c r="E77" s="134"/>
    </row>
    <row r="78" spans="1:5" ht="18" x14ac:dyDescent="0.25">
      <c r="A78" s="113" t="e">
        <f>VLOOKUP(B78,'[1]LISTADO ATM'!$A$2:$C$817,3,0)</f>
        <v>#N/A</v>
      </c>
      <c r="B78" s="112"/>
      <c r="C78" s="113" t="e">
        <f>VLOOKUP(B78,'[1]LISTADO ATM'!$A$2:$B$816,2,0)</f>
        <v>#N/A</v>
      </c>
      <c r="D78" s="112" t="s">
        <v>2519</v>
      </c>
      <c r="E78" s="134"/>
    </row>
    <row r="79" spans="1:5" ht="18" x14ac:dyDescent="0.25">
      <c r="A79" s="113" t="e">
        <f>VLOOKUP(B79,'[1]LISTADO ATM'!$A$2:$C$817,3,0)</f>
        <v>#N/A</v>
      </c>
      <c r="B79" s="112"/>
      <c r="C79" s="113" t="e">
        <f>VLOOKUP(B79,'[1]LISTADO ATM'!$A$2:$B$816,2,0)</f>
        <v>#N/A</v>
      </c>
      <c r="D79" s="112" t="s">
        <v>2519</v>
      </c>
      <c r="E79" s="134"/>
    </row>
    <row r="80" spans="1:5" ht="18.75" thickBot="1" x14ac:dyDescent="0.3">
      <c r="A80" s="89" t="s">
        <v>2428</v>
      </c>
      <c r="B80" s="115">
        <f>COUNT(#REF!:#REF!)</f>
        <v>0</v>
      </c>
      <c r="C80" s="129"/>
      <c r="D80" s="117"/>
      <c r="E80" s="118"/>
    </row>
    <row r="81" spans="1:5" ht="15.75" thickBot="1" x14ac:dyDescent="0.3">
      <c r="E81" s="98"/>
    </row>
    <row r="82" spans="1:5" ht="18.75" thickBot="1" x14ac:dyDescent="0.3">
      <c r="A82" s="151" t="s">
        <v>2429</v>
      </c>
      <c r="B82" s="152"/>
      <c r="E82" s="98"/>
    </row>
    <row r="83" spans="1:5" ht="18.75" thickBot="1" x14ac:dyDescent="0.3">
      <c r="A83" s="153">
        <f>+B73+B80</f>
        <v>5</v>
      </c>
      <c r="B83" s="154"/>
      <c r="E83" s="98"/>
    </row>
    <row r="84" spans="1:5" ht="15.75" thickBot="1" x14ac:dyDescent="0.3">
      <c r="E84" s="98"/>
    </row>
    <row r="85" spans="1:5" ht="18.75" thickBot="1" x14ac:dyDescent="0.3">
      <c r="A85" s="142" t="s">
        <v>2432</v>
      </c>
      <c r="B85" s="143"/>
      <c r="C85" s="143"/>
      <c r="D85" s="143"/>
      <c r="E85" s="144"/>
    </row>
    <row r="86" spans="1:5" ht="18" x14ac:dyDescent="0.25">
      <c r="A86" s="128"/>
      <c r="B86" s="128" t="s">
        <v>2426</v>
      </c>
      <c r="C86" s="90" t="s">
        <v>46</v>
      </c>
      <c r="D86" s="155" t="s">
        <v>2433</v>
      </c>
      <c r="E86" s="156"/>
    </row>
    <row r="87" spans="1:5" ht="18" x14ac:dyDescent="0.25">
      <c r="A87" s="112" t="str">
        <f>VLOOKUP(B87,'[1]LISTADO ATM'!$A$2:$C$817,3,0)</f>
        <v>NORTE</v>
      </c>
      <c r="B87" s="112">
        <v>774</v>
      </c>
      <c r="C87" s="113" t="str">
        <f>VLOOKUP(B87,'[1]LISTADO ATM'!$A$2:$B$816,2,0)</f>
        <v xml:space="preserve">ATM Oficina Montecristi </v>
      </c>
      <c r="D87" s="157" t="s">
        <v>2496</v>
      </c>
      <c r="E87" s="158"/>
    </row>
    <row r="88" spans="1:5" ht="18" x14ac:dyDescent="0.25">
      <c r="A88" s="112" t="str">
        <f>VLOOKUP(B88,'[1]LISTADO ATM'!$A$2:$C$817,3,0)</f>
        <v>DISTRITO NACIONAL</v>
      </c>
      <c r="B88" s="112">
        <v>784</v>
      </c>
      <c r="C88" s="113" t="str">
        <f>VLOOKUP(B88,'[1]LISTADO ATM'!$A$2:$B$816,2,0)</f>
        <v xml:space="preserve">ATM Tribunal Superior Electoral </v>
      </c>
      <c r="D88" s="157" t="s">
        <v>2496</v>
      </c>
      <c r="E88" s="158"/>
    </row>
    <row r="89" spans="1:5" ht="18" x14ac:dyDescent="0.25">
      <c r="A89" s="112" t="str">
        <f>VLOOKUP(B89,'[1]LISTADO ATM'!$A$2:$C$817,3,0)</f>
        <v>DISTRITO NACIONAL</v>
      </c>
      <c r="B89" s="112">
        <v>239</v>
      </c>
      <c r="C89" s="113" t="str">
        <f>VLOOKUP(B89,'[1]LISTADO ATM'!$A$2:$B$816,2,0)</f>
        <v xml:space="preserve">ATM Autobanco Charles de Gaulle </v>
      </c>
      <c r="D89" s="157" t="s">
        <v>2496</v>
      </c>
      <c r="E89" s="158"/>
    </row>
    <row r="90" spans="1:5" ht="18" x14ac:dyDescent="0.25">
      <c r="A90" s="112" t="str">
        <f>VLOOKUP(B90,'[1]LISTADO ATM'!$A$2:$C$817,3,0)</f>
        <v>ESTE</v>
      </c>
      <c r="B90" s="112">
        <v>294</v>
      </c>
      <c r="C90" s="113" t="str">
        <f>VLOOKUP(B90,'[1]LISTADO ATM'!$A$2:$B$816,2,0)</f>
        <v xml:space="preserve">ATM Plaza Zaglul San Pedro II </v>
      </c>
      <c r="D90" s="157" t="s">
        <v>2496</v>
      </c>
      <c r="E90" s="158"/>
    </row>
    <row r="91" spans="1:5" ht="18" x14ac:dyDescent="0.25">
      <c r="A91" s="112" t="str">
        <f>VLOOKUP(B91,'[1]LISTADO ATM'!$A$2:$C$817,3,0)</f>
        <v>ESTE</v>
      </c>
      <c r="B91" s="112">
        <v>912</v>
      </c>
      <c r="C91" s="113" t="str">
        <f>VLOOKUP(B91,'[1]LISTADO ATM'!$A$2:$B$816,2,0)</f>
        <v xml:space="preserve">ATM Oficina San Pedro II </v>
      </c>
      <c r="D91" s="157" t="s">
        <v>2496</v>
      </c>
      <c r="E91" s="158"/>
    </row>
    <row r="92" spans="1:5" ht="18" x14ac:dyDescent="0.25">
      <c r="A92" s="112" t="str">
        <f>VLOOKUP(B92,'[1]LISTADO ATM'!$A$2:$C$817,3,0)</f>
        <v>NORTE</v>
      </c>
      <c r="B92" s="112">
        <v>138</v>
      </c>
      <c r="C92" s="113" t="str">
        <f>VLOOKUP(B92,'[1]LISTADO ATM'!$A$2:$B$816,2,0)</f>
        <v xml:space="preserve">ATM UNP Fantino </v>
      </c>
      <c r="D92" s="157" t="s">
        <v>2496</v>
      </c>
      <c r="E92" s="158"/>
    </row>
    <row r="93" spans="1:5" ht="18" x14ac:dyDescent="0.25">
      <c r="A93" s="112" t="str">
        <f>VLOOKUP(B93,'[1]LISTADO ATM'!$A$2:$C$817,3,0)</f>
        <v>ESTE</v>
      </c>
      <c r="B93" s="112">
        <v>268</v>
      </c>
      <c r="C93" s="113" t="str">
        <f>VLOOKUP(B93,'[1]LISTADO ATM'!$A$2:$B$816,2,0)</f>
        <v xml:space="preserve">ATM Autobanco La Altagracia (Higuey) </v>
      </c>
      <c r="D93" s="157" t="s">
        <v>2496</v>
      </c>
      <c r="E93" s="158"/>
    </row>
    <row r="94" spans="1:5" ht="18" x14ac:dyDescent="0.25">
      <c r="A94" s="112" t="str">
        <f>VLOOKUP(B94,'[1]LISTADO ATM'!$A$2:$C$817,3,0)</f>
        <v>NORTE</v>
      </c>
      <c r="B94" s="112">
        <v>307</v>
      </c>
      <c r="C94" s="113" t="str">
        <f>VLOOKUP(B94,'[1]LISTADO ATM'!$A$2:$B$816,2,0)</f>
        <v>ATM Oficina Nagua II</v>
      </c>
      <c r="D94" s="157" t="s">
        <v>2496</v>
      </c>
      <c r="E94" s="158"/>
    </row>
    <row r="95" spans="1:5" ht="18" x14ac:dyDescent="0.25">
      <c r="A95" s="112" t="str">
        <f>VLOOKUP(B95,'[1]LISTADO ATM'!$A$2:$C$817,3,0)</f>
        <v>DISTRITO NACIONAL</v>
      </c>
      <c r="B95" s="112">
        <v>409</v>
      </c>
      <c r="C95" s="113" t="str">
        <f>VLOOKUP(B95,'[1]LISTADO ATM'!$A$2:$B$816,2,0)</f>
        <v xml:space="preserve">ATM Oficina Las Palmas de Herrera I </v>
      </c>
      <c r="D95" s="157" t="s">
        <v>2496</v>
      </c>
      <c r="E95" s="158"/>
    </row>
    <row r="96" spans="1:5" ht="18" x14ac:dyDescent="0.25">
      <c r="A96" s="112" t="str">
        <f>VLOOKUP(B96,'[1]LISTADO ATM'!$A$2:$C$817,3,0)</f>
        <v>ESTE</v>
      </c>
      <c r="B96" s="112">
        <v>609</v>
      </c>
      <c r="C96" s="113" t="str">
        <f>VLOOKUP(B96,'[1]LISTADO ATM'!$A$2:$B$816,2,0)</f>
        <v xml:space="preserve">ATM S/M Jumbo (San Pedro) </v>
      </c>
      <c r="D96" s="157" t="s">
        <v>2496</v>
      </c>
      <c r="E96" s="158"/>
    </row>
    <row r="97" spans="1:5" ht="18" x14ac:dyDescent="0.25">
      <c r="A97" s="112" t="str">
        <f>VLOOKUP(B97,'[1]LISTADO ATM'!$A$2:$C$817,3,0)</f>
        <v>NORTE</v>
      </c>
      <c r="B97" s="112">
        <v>649</v>
      </c>
      <c r="C97" s="113" t="str">
        <f>VLOOKUP(B97,'[1]LISTADO ATM'!$A$2:$B$816,2,0)</f>
        <v xml:space="preserve">ATM Oficina Galería 56 (San Francisco de Macorís) </v>
      </c>
      <c r="D97" s="157" t="s">
        <v>2496</v>
      </c>
      <c r="E97" s="158"/>
    </row>
    <row r="98" spans="1:5" ht="18" x14ac:dyDescent="0.25">
      <c r="A98" s="112" t="e">
        <f>VLOOKUP(B98,'[1]LISTADO ATM'!$A$2:$C$817,3,0)</f>
        <v>#N/A</v>
      </c>
      <c r="B98" s="112"/>
      <c r="C98" s="113" t="e">
        <f>VLOOKUP(B98,'[1]LISTADO ATM'!$A$2:$B$816,2,0)</f>
        <v>#N/A</v>
      </c>
      <c r="D98" s="130"/>
      <c r="E98" s="131"/>
    </row>
    <row r="99" spans="1:5" ht="18" x14ac:dyDescent="0.25">
      <c r="A99" s="112" t="e">
        <f>VLOOKUP(B99,'[1]LISTADO ATM'!$A$2:$C$817,3,0)</f>
        <v>#N/A</v>
      </c>
      <c r="B99" s="112"/>
      <c r="C99" s="113" t="e">
        <f>VLOOKUP(B99,'[1]LISTADO ATM'!$A$2:$B$816,2,0)</f>
        <v>#N/A</v>
      </c>
      <c r="D99" s="130"/>
      <c r="E99" s="131"/>
    </row>
    <row r="100" spans="1:5" ht="18" x14ac:dyDescent="0.25">
      <c r="A100" s="112" t="e">
        <f>VLOOKUP(B100,'[1]LISTADO ATM'!$A$2:$C$817,3,0)</f>
        <v>#N/A</v>
      </c>
      <c r="B100" s="112"/>
      <c r="C100" s="113" t="e">
        <f>VLOOKUP(B100,'[1]LISTADO ATM'!$A$2:$B$816,2,0)</f>
        <v>#N/A</v>
      </c>
      <c r="D100" s="130"/>
      <c r="E100" s="131"/>
    </row>
    <row r="101" spans="1:5" ht="18" x14ac:dyDescent="0.25">
      <c r="A101" s="112" t="e">
        <f>VLOOKUP(B101,'[1]LISTADO ATM'!$A$2:$C$817,3,0)</f>
        <v>#N/A</v>
      </c>
      <c r="B101" s="112"/>
      <c r="C101" s="113" t="e">
        <f>VLOOKUP(B101,'[1]LISTADO ATM'!$A$2:$B$816,2,0)</f>
        <v>#N/A</v>
      </c>
      <c r="D101" s="130"/>
      <c r="E101" s="131"/>
    </row>
    <row r="102" spans="1:5" ht="18" x14ac:dyDescent="0.25">
      <c r="A102" s="112" t="e">
        <f>VLOOKUP(B102,'[1]LISTADO ATM'!$A$2:$C$817,3,0)</f>
        <v>#N/A</v>
      </c>
      <c r="B102" s="112"/>
      <c r="C102" s="113" t="e">
        <f>VLOOKUP(B102,'[1]LISTADO ATM'!$A$2:$B$816,2,0)</f>
        <v>#N/A</v>
      </c>
      <c r="D102" s="130"/>
      <c r="E102" s="131"/>
    </row>
    <row r="103" spans="1:5" ht="18.75" thickBot="1" x14ac:dyDescent="0.3">
      <c r="A103" s="89" t="s">
        <v>2428</v>
      </c>
      <c r="B103" s="115">
        <f>COUNT(B87:B98)</f>
        <v>11</v>
      </c>
      <c r="C103" s="129"/>
      <c r="D103" s="159"/>
      <c r="E103" s="141"/>
    </row>
  </sheetData>
  <mergeCells count="23">
    <mergeCell ref="D97:E97"/>
    <mergeCell ref="D103:E103"/>
    <mergeCell ref="D92:E92"/>
    <mergeCell ref="D93:E93"/>
    <mergeCell ref="D94:E94"/>
    <mergeCell ref="D95:E95"/>
    <mergeCell ref="D96:E96"/>
    <mergeCell ref="D87:E87"/>
    <mergeCell ref="D88:E88"/>
    <mergeCell ref="D89:E89"/>
    <mergeCell ref="D90:E90"/>
    <mergeCell ref="D91:E91"/>
    <mergeCell ref="A75:E75"/>
    <mergeCell ref="A82:B82"/>
    <mergeCell ref="A83:B83"/>
    <mergeCell ref="A85:E85"/>
    <mergeCell ref="D86:E86"/>
    <mergeCell ref="A39:E39"/>
    <mergeCell ref="C60:E60"/>
    <mergeCell ref="A62:E62"/>
    <mergeCell ref="A34:E34"/>
    <mergeCell ref="A32:E32"/>
    <mergeCell ref="A33:E33"/>
  </mergeCells>
  <phoneticPr fontId="47" type="noConversion"/>
  <conditionalFormatting sqref="B103 B60:B62 B64 B77:B86 B32:B39 B73:B75">
    <cfRule type="duplicateValues" dxfId="102" priority="16"/>
  </conditionalFormatting>
  <conditionalFormatting sqref="B103">
    <cfRule type="duplicateValues" dxfId="101" priority="15"/>
  </conditionalFormatting>
  <conditionalFormatting sqref="B41:B59">
    <cfRule type="duplicateValues" dxfId="100" priority="14"/>
  </conditionalFormatting>
  <conditionalFormatting sqref="B41:B59">
    <cfRule type="duplicateValues" dxfId="99" priority="13"/>
  </conditionalFormatting>
  <conditionalFormatting sqref="E58:E59">
    <cfRule type="duplicateValues" dxfId="98" priority="12"/>
  </conditionalFormatting>
  <conditionalFormatting sqref="B41:B59">
    <cfRule type="duplicateValues" dxfId="97" priority="11"/>
  </conditionalFormatting>
  <conditionalFormatting sqref="E48 E69:E72">
    <cfRule type="duplicateValues" dxfId="96" priority="10"/>
  </conditionalFormatting>
  <conditionalFormatting sqref="B32:B103">
    <cfRule type="duplicateValues" dxfId="95" priority="9"/>
  </conditionalFormatting>
  <conditionalFormatting sqref="E91">
    <cfRule type="duplicateValues" dxfId="94" priority="8"/>
  </conditionalFormatting>
  <conditionalFormatting sqref="E44">
    <cfRule type="duplicateValues" dxfId="93" priority="7"/>
  </conditionalFormatting>
  <conditionalFormatting sqref="E89:E90">
    <cfRule type="duplicateValues" dxfId="92" priority="17"/>
  </conditionalFormatting>
  <conditionalFormatting sqref="E45">
    <cfRule type="duplicateValues" dxfId="91" priority="6"/>
  </conditionalFormatting>
  <conditionalFormatting sqref="E51">
    <cfRule type="duplicateValues" dxfId="90" priority="5"/>
  </conditionalFormatting>
  <conditionalFormatting sqref="E52">
    <cfRule type="duplicateValues" dxfId="89" priority="4"/>
  </conditionalFormatting>
  <conditionalFormatting sqref="E65 E42:E43">
    <cfRule type="duplicateValues" dxfId="88" priority="18"/>
  </conditionalFormatting>
  <conditionalFormatting sqref="B65">
    <cfRule type="duplicateValues" dxfId="87" priority="19"/>
  </conditionalFormatting>
  <conditionalFormatting sqref="B87:B102">
    <cfRule type="duplicateValues" dxfId="86" priority="20"/>
  </conditionalFormatting>
  <conditionalFormatting sqref="E49:E50">
    <cfRule type="duplicateValues" dxfId="85" priority="21"/>
  </conditionalFormatting>
  <conditionalFormatting sqref="E53:E55">
    <cfRule type="duplicateValues" dxfId="84" priority="22"/>
  </conditionalFormatting>
  <conditionalFormatting sqref="E98:E103 E60:E64 E32:E41 E73:E88 E56:E57 E46:E47">
    <cfRule type="duplicateValues" dxfId="83" priority="23"/>
  </conditionalFormatting>
  <conditionalFormatting sqref="B66:B72">
    <cfRule type="duplicateValues" dxfId="82" priority="24"/>
  </conditionalFormatting>
  <conditionalFormatting sqref="B77:B103 B60:B62 B64 B32:B39 B73:B75">
    <cfRule type="duplicateValues" dxfId="81" priority="25"/>
  </conditionalFormatting>
  <conditionalFormatting sqref="B73:B103 B60:B64 B32:B40">
    <cfRule type="duplicateValues" dxfId="80" priority="26"/>
  </conditionalFormatting>
  <conditionalFormatting sqref="E66:E68">
    <cfRule type="duplicateValues" dxfId="79" priority="3"/>
  </conditionalFormatting>
  <conditionalFormatting sqref="E92:E96">
    <cfRule type="duplicateValues" dxfId="78" priority="2"/>
  </conditionalFormatting>
  <conditionalFormatting sqref="E97">
    <cfRule type="duplicateValues" dxfId="7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2">
        <v>384</v>
      </c>
      <c r="B268" s="102" t="s">
        <v>2489</v>
      </c>
      <c r="C268" s="10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2472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2474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2467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2485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1">
        <v>581</v>
      </c>
      <c r="B431" s="91" t="s">
        <v>1606</v>
      </c>
      <c r="C431" s="91" t="s">
        <v>1275</v>
      </c>
    </row>
    <row r="432" spans="1:3" x14ac:dyDescent="0.25">
      <c r="A432" s="40">
        <v>582</v>
      </c>
      <c r="B432" s="40" t="s">
        <v>2481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6">
        <v>600</v>
      </c>
      <c r="B450" s="106" t="s">
        <v>2490</v>
      </c>
      <c r="C450" s="10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6">
        <v>614</v>
      </c>
      <c r="B464" s="106" t="s">
        <v>2497</v>
      </c>
      <c r="C464" s="106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6">
        <v>797</v>
      </c>
      <c r="B636" s="106" t="s">
        <v>2494</v>
      </c>
      <c r="C636" s="106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2437</v>
      </c>
      <c r="B1" s="161"/>
      <c r="C1" s="161"/>
      <c r="D1" s="161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2447</v>
      </c>
      <c r="B25" s="161"/>
      <c r="C25" s="161"/>
      <c r="D25" s="161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6" priority="119152"/>
  </conditionalFormatting>
  <conditionalFormatting sqref="A7:A11">
    <cfRule type="duplicateValues" dxfId="75" priority="119156"/>
    <cfRule type="duplicateValues" dxfId="74" priority="119157"/>
  </conditionalFormatting>
  <conditionalFormatting sqref="A7:A11">
    <cfRule type="duplicateValues" dxfId="73" priority="119160"/>
    <cfRule type="duplicateValues" dxfId="72" priority="119161"/>
  </conditionalFormatting>
  <conditionalFormatting sqref="B37:B39">
    <cfRule type="duplicateValues" dxfId="71" priority="219"/>
    <cfRule type="duplicateValues" dxfId="70" priority="220"/>
  </conditionalFormatting>
  <conditionalFormatting sqref="B37:B39">
    <cfRule type="duplicateValues" dxfId="69" priority="218"/>
  </conditionalFormatting>
  <conditionalFormatting sqref="B37:B39">
    <cfRule type="duplicateValues" dxfId="68" priority="217"/>
  </conditionalFormatting>
  <conditionalFormatting sqref="B37:B39">
    <cfRule type="duplicateValues" dxfId="67" priority="215"/>
    <cfRule type="duplicateValues" dxfId="66" priority="216"/>
  </conditionalFormatting>
  <conditionalFormatting sqref="B3">
    <cfRule type="duplicateValues" dxfId="65" priority="193"/>
    <cfRule type="duplicateValues" dxfId="64" priority="194"/>
  </conditionalFormatting>
  <conditionalFormatting sqref="B3">
    <cfRule type="duplicateValues" dxfId="63" priority="192"/>
  </conditionalFormatting>
  <conditionalFormatting sqref="B3">
    <cfRule type="duplicateValues" dxfId="62" priority="191"/>
  </conditionalFormatting>
  <conditionalFormatting sqref="B3">
    <cfRule type="duplicateValues" dxfId="61" priority="189"/>
    <cfRule type="duplicateValues" dxfId="60" priority="190"/>
  </conditionalFormatting>
  <conditionalFormatting sqref="A4:A6">
    <cfRule type="duplicateValues" dxfId="59" priority="188"/>
  </conditionalFormatting>
  <conditionalFormatting sqref="A4:A6">
    <cfRule type="duplicateValues" dxfId="58" priority="186"/>
    <cfRule type="duplicateValues" dxfId="57" priority="187"/>
  </conditionalFormatting>
  <conditionalFormatting sqref="A4:A6">
    <cfRule type="duplicateValues" dxfId="56" priority="184"/>
    <cfRule type="duplicateValues" dxfId="55" priority="185"/>
  </conditionalFormatting>
  <conditionalFormatting sqref="A3:A6">
    <cfRule type="duplicateValues" dxfId="54" priority="165"/>
  </conditionalFormatting>
  <conditionalFormatting sqref="A3:A6">
    <cfRule type="duplicateValues" dxfId="53" priority="163"/>
    <cfRule type="duplicateValues" dxfId="52" priority="164"/>
  </conditionalFormatting>
  <conditionalFormatting sqref="A3:A6">
    <cfRule type="duplicateValues" dxfId="51" priority="161"/>
    <cfRule type="duplicateValues" dxfId="50" priority="162"/>
  </conditionalFormatting>
  <conditionalFormatting sqref="B4:B6">
    <cfRule type="duplicateValues" dxfId="49" priority="158"/>
    <cfRule type="duplicateValues" dxfId="48" priority="159"/>
  </conditionalFormatting>
  <conditionalFormatting sqref="B4:B6">
    <cfRule type="duplicateValues" dxfId="47" priority="157"/>
  </conditionalFormatting>
  <conditionalFormatting sqref="B4:B6">
    <cfRule type="duplicateValues" dxfId="46" priority="156"/>
  </conditionalFormatting>
  <conditionalFormatting sqref="B4:B6">
    <cfRule type="duplicateValues" dxfId="45" priority="154"/>
    <cfRule type="duplicateValues" dxfId="4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134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134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133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93.5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92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92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98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4" t="s">
        <v>2484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3" priority="51"/>
  </conditionalFormatting>
  <conditionalFormatting sqref="E9:E1048576 E1:E2">
    <cfRule type="duplicateValues" dxfId="42" priority="99232"/>
  </conditionalFormatting>
  <conditionalFormatting sqref="E4">
    <cfRule type="duplicateValues" dxfId="41" priority="44"/>
  </conditionalFormatting>
  <conditionalFormatting sqref="E5:E8">
    <cfRule type="duplicateValues" dxfId="40" priority="42"/>
  </conditionalFormatting>
  <conditionalFormatting sqref="B12">
    <cfRule type="duplicateValues" dxfId="39" priority="16"/>
    <cfRule type="duplicateValues" dxfId="38" priority="17"/>
    <cfRule type="duplicateValues" dxfId="37" priority="18"/>
  </conditionalFormatting>
  <conditionalFormatting sqref="B12">
    <cfRule type="duplicateValues" dxfId="36" priority="15"/>
  </conditionalFormatting>
  <conditionalFormatting sqref="B12">
    <cfRule type="duplicateValues" dxfId="35" priority="13"/>
    <cfRule type="duplicateValues" dxfId="34" priority="14"/>
  </conditionalFormatting>
  <conditionalFormatting sqref="B12">
    <cfRule type="duplicateValues" dxfId="33" priority="10"/>
    <cfRule type="duplicateValues" dxfId="32" priority="11"/>
    <cfRule type="duplicateValues" dxfId="31" priority="12"/>
  </conditionalFormatting>
  <conditionalFormatting sqref="B12">
    <cfRule type="duplicateValues" dxfId="30" priority="9"/>
  </conditionalFormatting>
  <conditionalFormatting sqref="B12">
    <cfRule type="duplicateValues" dxfId="29" priority="7"/>
    <cfRule type="duplicateValues" dxfId="28" priority="8"/>
  </conditionalFormatting>
  <conditionalFormatting sqref="B12">
    <cfRule type="duplicateValues" dxfId="27" priority="6"/>
  </conditionalFormatting>
  <conditionalFormatting sqref="B12">
    <cfRule type="duplicateValues" dxfId="26" priority="3"/>
    <cfRule type="duplicateValues" dxfId="25" priority="4"/>
    <cfRule type="duplicateValues" dxfId="24" priority="5"/>
  </conditionalFormatting>
  <conditionalFormatting sqref="B12">
    <cfRule type="duplicateValues" dxfId="23" priority="2"/>
  </conditionalFormatting>
  <conditionalFormatting sqref="B12">
    <cfRule type="duplicateValues" dxfId="2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9">
        <v>576</v>
      </c>
      <c r="B407" s="100" t="s">
        <v>2486</v>
      </c>
      <c r="C407" s="100" t="s">
        <v>2487</v>
      </c>
      <c r="D407" s="32" t="s">
        <v>72</v>
      </c>
      <c r="E407" s="100" t="s">
        <v>90</v>
      </c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19">
        <v>600</v>
      </c>
      <c r="B792" s="32" t="s">
        <v>2495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2021-01-31T20:30:30Z</cp:lastPrinted>
  <dcterms:created xsi:type="dcterms:W3CDTF">2014-10-01T23:18:29Z</dcterms:created>
  <dcterms:modified xsi:type="dcterms:W3CDTF">2021-02-20T10:14:15Z</dcterms:modified>
</cp:coreProperties>
</file>