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535" windowHeight="7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5" i="16" l="1"/>
  <c r="B64" i="16"/>
  <c r="B54" i="16"/>
  <c r="B40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A67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24" i="1" l="1"/>
  <c r="A123" i="1"/>
  <c r="A122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99" i="1"/>
  <c r="G99" i="1"/>
  <c r="H99" i="1"/>
  <c r="I99" i="1"/>
  <c r="J99" i="1"/>
  <c r="K99" i="1"/>
  <c r="F114" i="1"/>
  <c r="G114" i="1"/>
  <c r="H114" i="1"/>
  <c r="I114" i="1"/>
  <c r="J114" i="1"/>
  <c r="K114" i="1"/>
  <c r="F98" i="1"/>
  <c r="G98" i="1"/>
  <c r="H98" i="1"/>
  <c r="I98" i="1"/>
  <c r="J98" i="1"/>
  <c r="K9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99" i="1"/>
  <c r="A114" i="1"/>
  <c r="A98" i="1"/>
  <c r="A113" i="1"/>
  <c r="A112" i="1"/>
  <c r="A95" i="1"/>
  <c r="A94" i="1"/>
  <c r="A93" i="1"/>
  <c r="A121" i="1"/>
  <c r="A102" i="1"/>
  <c r="A101" i="1"/>
  <c r="A120" i="1"/>
  <c r="A131" i="1"/>
  <c r="A92" i="1"/>
  <c r="A91" i="1"/>
  <c r="A119" i="1"/>
  <c r="A90" i="1"/>
  <c r="A89" i="1"/>
  <c r="A88" i="1"/>
  <c r="A130" i="1"/>
  <c r="A105" i="1"/>
  <c r="A70" i="1"/>
  <c r="A69" i="1"/>
  <c r="A129" i="1"/>
  <c r="A128" i="1"/>
  <c r="A68" i="1"/>
  <c r="A67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21" i="1"/>
  <c r="G121" i="1"/>
  <c r="H121" i="1"/>
  <c r="I121" i="1"/>
  <c r="J121" i="1"/>
  <c r="K121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20" i="1"/>
  <c r="G120" i="1"/>
  <c r="H120" i="1"/>
  <c r="I120" i="1"/>
  <c r="J120" i="1"/>
  <c r="K120" i="1"/>
  <c r="F131" i="1"/>
  <c r="G131" i="1"/>
  <c r="H131" i="1"/>
  <c r="I131" i="1"/>
  <c r="J131" i="1"/>
  <c r="K131" i="1"/>
  <c r="F92" i="1"/>
  <c r="G92" i="1"/>
  <c r="H92" i="1"/>
  <c r="I92" i="1"/>
  <c r="J92" i="1"/>
  <c r="K92" i="1"/>
  <c r="F91" i="1"/>
  <c r="G91" i="1"/>
  <c r="H91" i="1"/>
  <c r="I91" i="1"/>
  <c r="J91" i="1"/>
  <c r="K91" i="1"/>
  <c r="F119" i="1"/>
  <c r="G119" i="1"/>
  <c r="H119" i="1"/>
  <c r="I119" i="1"/>
  <c r="J119" i="1"/>
  <c r="K119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30" i="1"/>
  <c r="G130" i="1"/>
  <c r="H130" i="1"/>
  <c r="I130" i="1"/>
  <c r="J130" i="1"/>
  <c r="K130" i="1"/>
  <c r="F105" i="1"/>
  <c r="G105" i="1"/>
  <c r="H105" i="1"/>
  <c r="I105" i="1"/>
  <c r="J105" i="1"/>
  <c r="K105" i="1"/>
  <c r="F70" i="1"/>
  <c r="G70" i="1"/>
  <c r="H70" i="1"/>
  <c r="I70" i="1"/>
  <c r="J70" i="1"/>
  <c r="K70" i="1"/>
  <c r="F69" i="1"/>
  <c r="G69" i="1"/>
  <c r="H69" i="1"/>
  <c r="I69" i="1"/>
  <c r="J69" i="1"/>
  <c r="K69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68" i="1"/>
  <c r="G68" i="1"/>
  <c r="H68" i="1"/>
  <c r="I68" i="1"/>
  <c r="J68" i="1"/>
  <c r="K68" i="1"/>
  <c r="F67" i="1"/>
  <c r="G67" i="1"/>
  <c r="H67" i="1"/>
  <c r="I67" i="1"/>
  <c r="J67" i="1"/>
  <c r="K67" i="1"/>
  <c r="A97" i="1"/>
  <c r="A96" i="1"/>
  <c r="F97" i="1"/>
  <c r="G97" i="1"/>
  <c r="H97" i="1"/>
  <c r="I97" i="1"/>
  <c r="J97" i="1"/>
  <c r="K97" i="1"/>
  <c r="F96" i="1"/>
  <c r="G96" i="1"/>
  <c r="H96" i="1"/>
  <c r="I96" i="1"/>
  <c r="J96" i="1"/>
  <c r="K96" i="1"/>
  <c r="A66" i="1" l="1"/>
  <c r="A109" i="1"/>
  <c r="A104" i="1"/>
  <c r="A65" i="1"/>
  <c r="A64" i="1"/>
  <c r="A63" i="1"/>
  <c r="A87" i="1"/>
  <c r="A62" i="1"/>
  <c r="A61" i="1"/>
  <c r="A127" i="1"/>
  <c r="A100" i="1"/>
  <c r="A60" i="1"/>
  <c r="A118" i="1"/>
  <c r="A59" i="1"/>
  <c r="A39" i="1"/>
  <c r="A58" i="1"/>
  <c r="A86" i="1"/>
  <c r="F66" i="1"/>
  <c r="G66" i="1"/>
  <c r="H66" i="1"/>
  <c r="I66" i="1"/>
  <c r="J66" i="1"/>
  <c r="K66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87" i="1"/>
  <c r="G87" i="1"/>
  <c r="H87" i="1"/>
  <c r="I87" i="1"/>
  <c r="J87" i="1"/>
  <c r="K87" i="1"/>
  <c r="F62" i="1"/>
  <c r="G62" i="1"/>
  <c r="H62" i="1"/>
  <c r="I62" i="1"/>
  <c r="J62" i="1"/>
  <c r="K62" i="1"/>
  <c r="F61" i="1"/>
  <c r="G61" i="1"/>
  <c r="H61" i="1"/>
  <c r="I61" i="1"/>
  <c r="J61" i="1"/>
  <c r="K61" i="1"/>
  <c r="F127" i="1"/>
  <c r="G127" i="1"/>
  <c r="H127" i="1"/>
  <c r="I127" i="1"/>
  <c r="J127" i="1"/>
  <c r="K127" i="1"/>
  <c r="F100" i="1"/>
  <c r="G100" i="1"/>
  <c r="H100" i="1"/>
  <c r="I100" i="1"/>
  <c r="J100" i="1"/>
  <c r="K100" i="1"/>
  <c r="F60" i="1"/>
  <c r="G60" i="1"/>
  <c r="H60" i="1"/>
  <c r="I60" i="1"/>
  <c r="J60" i="1"/>
  <c r="K60" i="1"/>
  <c r="F118" i="1"/>
  <c r="G118" i="1"/>
  <c r="H118" i="1"/>
  <c r="I118" i="1"/>
  <c r="J118" i="1"/>
  <c r="K118" i="1"/>
  <c r="F59" i="1"/>
  <c r="G59" i="1"/>
  <c r="H59" i="1"/>
  <c r="I59" i="1"/>
  <c r="J59" i="1"/>
  <c r="K59" i="1"/>
  <c r="F39" i="1"/>
  <c r="G39" i="1"/>
  <c r="H39" i="1"/>
  <c r="I39" i="1"/>
  <c r="J39" i="1"/>
  <c r="K39" i="1"/>
  <c r="F58" i="1"/>
  <c r="G58" i="1"/>
  <c r="H58" i="1"/>
  <c r="I58" i="1"/>
  <c r="J58" i="1"/>
  <c r="K58" i="1"/>
  <c r="F86" i="1"/>
  <c r="G86" i="1"/>
  <c r="H86" i="1"/>
  <c r="I86" i="1"/>
  <c r="J86" i="1"/>
  <c r="K86" i="1"/>
  <c r="A38" i="1" l="1"/>
  <c r="A103" i="1"/>
  <c r="A37" i="1"/>
  <c r="F38" i="1"/>
  <c r="G38" i="1"/>
  <c r="H38" i="1"/>
  <c r="I38" i="1"/>
  <c r="J38" i="1"/>
  <c r="K38" i="1"/>
  <c r="F103" i="1"/>
  <c r="G103" i="1"/>
  <c r="H103" i="1"/>
  <c r="I103" i="1"/>
  <c r="J103" i="1"/>
  <c r="K103" i="1"/>
  <c r="F37" i="1"/>
  <c r="G37" i="1"/>
  <c r="H37" i="1"/>
  <c r="I37" i="1"/>
  <c r="J37" i="1"/>
  <c r="K37" i="1"/>
  <c r="F57" i="1" l="1"/>
  <c r="G57" i="1"/>
  <c r="H57" i="1"/>
  <c r="I57" i="1"/>
  <c r="J57" i="1"/>
  <c r="K57" i="1"/>
  <c r="F36" i="1"/>
  <c r="G36" i="1"/>
  <c r="H36" i="1"/>
  <c r="I36" i="1"/>
  <c r="J36" i="1"/>
  <c r="K36" i="1"/>
  <c r="F85" i="1"/>
  <c r="G85" i="1"/>
  <c r="H85" i="1"/>
  <c r="I85" i="1"/>
  <c r="J85" i="1"/>
  <c r="K85" i="1"/>
  <c r="F35" i="1"/>
  <c r="G35" i="1"/>
  <c r="H35" i="1"/>
  <c r="I35" i="1"/>
  <c r="J35" i="1"/>
  <c r="K35" i="1"/>
  <c r="F56" i="1"/>
  <c r="G56" i="1"/>
  <c r="H56" i="1"/>
  <c r="I56" i="1"/>
  <c r="J56" i="1"/>
  <c r="K56" i="1"/>
  <c r="A57" i="1"/>
  <c r="A36" i="1"/>
  <c r="A85" i="1"/>
  <c r="A35" i="1"/>
  <c r="A56" i="1"/>
  <c r="F84" i="1" l="1"/>
  <c r="G84" i="1"/>
  <c r="H84" i="1"/>
  <c r="I84" i="1"/>
  <c r="J84" i="1"/>
  <c r="K84" i="1"/>
  <c r="F55" i="1"/>
  <c r="G55" i="1"/>
  <c r="H55" i="1"/>
  <c r="I55" i="1"/>
  <c r="J55" i="1"/>
  <c r="K55" i="1"/>
  <c r="F111" i="1"/>
  <c r="G111" i="1"/>
  <c r="H111" i="1"/>
  <c r="I111" i="1"/>
  <c r="J111" i="1"/>
  <c r="K111" i="1"/>
  <c r="F54" i="1"/>
  <c r="G54" i="1"/>
  <c r="H54" i="1"/>
  <c r="I54" i="1"/>
  <c r="J54" i="1"/>
  <c r="K54" i="1"/>
  <c r="A84" i="1"/>
  <c r="A55" i="1"/>
  <c r="A111" i="1"/>
  <c r="A54" i="1"/>
  <c r="F34" i="1" l="1"/>
  <c r="G34" i="1"/>
  <c r="H34" i="1"/>
  <c r="I34" i="1"/>
  <c r="J34" i="1"/>
  <c r="K34" i="1"/>
  <c r="F53" i="1"/>
  <c r="G53" i="1"/>
  <c r="H53" i="1"/>
  <c r="I53" i="1"/>
  <c r="J53" i="1"/>
  <c r="K53" i="1"/>
  <c r="F83" i="1"/>
  <c r="G83" i="1"/>
  <c r="H83" i="1"/>
  <c r="I83" i="1"/>
  <c r="J83" i="1"/>
  <c r="K83" i="1"/>
  <c r="F82" i="1"/>
  <c r="G82" i="1"/>
  <c r="H82" i="1"/>
  <c r="I82" i="1"/>
  <c r="J82" i="1"/>
  <c r="K82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108" i="1"/>
  <c r="G108" i="1"/>
  <c r="H108" i="1"/>
  <c r="I108" i="1"/>
  <c r="J108" i="1"/>
  <c r="K108" i="1"/>
  <c r="F33" i="1"/>
  <c r="G33" i="1"/>
  <c r="H33" i="1"/>
  <c r="I33" i="1"/>
  <c r="J33" i="1"/>
  <c r="K33" i="1"/>
  <c r="F48" i="1"/>
  <c r="G48" i="1"/>
  <c r="H48" i="1"/>
  <c r="I48" i="1"/>
  <c r="J48" i="1"/>
  <c r="K48" i="1"/>
  <c r="F32" i="1"/>
  <c r="G32" i="1"/>
  <c r="H32" i="1"/>
  <c r="I32" i="1"/>
  <c r="J32" i="1"/>
  <c r="K32" i="1"/>
  <c r="F47" i="1"/>
  <c r="G47" i="1"/>
  <c r="H47" i="1"/>
  <c r="I47" i="1"/>
  <c r="J47" i="1"/>
  <c r="K47" i="1"/>
  <c r="F46" i="1"/>
  <c r="G46" i="1"/>
  <c r="H46" i="1"/>
  <c r="I46" i="1"/>
  <c r="J46" i="1"/>
  <c r="K46" i="1"/>
  <c r="F117" i="1"/>
  <c r="G117" i="1"/>
  <c r="H117" i="1"/>
  <c r="I117" i="1"/>
  <c r="J117" i="1"/>
  <c r="K117" i="1"/>
  <c r="F31" i="1"/>
  <c r="G31" i="1"/>
  <c r="H31" i="1"/>
  <c r="I31" i="1"/>
  <c r="J31" i="1"/>
  <c r="K31" i="1"/>
  <c r="F45" i="1"/>
  <c r="G45" i="1"/>
  <c r="H45" i="1"/>
  <c r="I45" i="1"/>
  <c r="J45" i="1"/>
  <c r="K45" i="1"/>
  <c r="F107" i="1"/>
  <c r="G107" i="1"/>
  <c r="H107" i="1"/>
  <c r="I107" i="1"/>
  <c r="J107" i="1"/>
  <c r="K107" i="1"/>
  <c r="A34" i="1"/>
  <c r="A53" i="1"/>
  <c r="A83" i="1"/>
  <c r="A82" i="1"/>
  <c r="A52" i="1"/>
  <c r="A51" i="1"/>
  <c r="A50" i="1"/>
  <c r="A49" i="1"/>
  <c r="A108" i="1"/>
  <c r="A33" i="1"/>
  <c r="A48" i="1"/>
  <c r="A32" i="1"/>
  <c r="A47" i="1"/>
  <c r="A46" i="1"/>
  <c r="A117" i="1"/>
  <c r="A31" i="1"/>
  <c r="A45" i="1"/>
  <c r="A107" i="1"/>
  <c r="F30" i="1" l="1"/>
  <c r="G30" i="1"/>
  <c r="H30" i="1"/>
  <c r="I30" i="1"/>
  <c r="J30" i="1"/>
  <c r="K30" i="1"/>
  <c r="F29" i="1"/>
  <c r="G29" i="1"/>
  <c r="H29" i="1"/>
  <c r="I29" i="1"/>
  <c r="J29" i="1"/>
  <c r="K29" i="1"/>
  <c r="F126" i="1"/>
  <c r="G126" i="1"/>
  <c r="H126" i="1"/>
  <c r="I126" i="1"/>
  <c r="J126" i="1"/>
  <c r="K126" i="1"/>
  <c r="F81" i="1"/>
  <c r="G81" i="1"/>
  <c r="H81" i="1"/>
  <c r="I81" i="1"/>
  <c r="J81" i="1"/>
  <c r="K81" i="1"/>
  <c r="F80" i="1"/>
  <c r="G80" i="1"/>
  <c r="H80" i="1"/>
  <c r="I80" i="1"/>
  <c r="J80" i="1"/>
  <c r="K80" i="1"/>
  <c r="F44" i="1"/>
  <c r="G44" i="1"/>
  <c r="H44" i="1"/>
  <c r="I44" i="1"/>
  <c r="J44" i="1"/>
  <c r="K44" i="1"/>
  <c r="A30" i="1"/>
  <c r="A29" i="1"/>
  <c r="A126" i="1"/>
  <c r="A81" i="1"/>
  <c r="A80" i="1"/>
  <c r="A44" i="1"/>
  <c r="F79" i="1"/>
  <c r="G79" i="1"/>
  <c r="H79" i="1"/>
  <c r="I79" i="1"/>
  <c r="J79" i="1"/>
  <c r="K7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78" i="1"/>
  <c r="G78" i="1"/>
  <c r="H78" i="1"/>
  <c r="I78" i="1"/>
  <c r="J78" i="1"/>
  <c r="K78" i="1"/>
  <c r="F77" i="1"/>
  <c r="G77" i="1"/>
  <c r="H77" i="1"/>
  <c r="I77" i="1"/>
  <c r="J77" i="1"/>
  <c r="K77" i="1"/>
  <c r="F21" i="1"/>
  <c r="G21" i="1"/>
  <c r="H21" i="1"/>
  <c r="I21" i="1"/>
  <c r="J21" i="1"/>
  <c r="K21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43" i="1"/>
  <c r="G43" i="1"/>
  <c r="H43" i="1"/>
  <c r="I43" i="1"/>
  <c r="J43" i="1"/>
  <c r="K4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25" i="1"/>
  <c r="G125" i="1"/>
  <c r="H125" i="1"/>
  <c r="I125" i="1"/>
  <c r="J125" i="1"/>
  <c r="K125" i="1"/>
  <c r="F13" i="1"/>
  <c r="G13" i="1"/>
  <c r="H13" i="1"/>
  <c r="I13" i="1"/>
  <c r="J13" i="1"/>
  <c r="K13" i="1"/>
  <c r="F106" i="1"/>
  <c r="G106" i="1"/>
  <c r="H106" i="1"/>
  <c r="I106" i="1"/>
  <c r="J106" i="1"/>
  <c r="K106" i="1"/>
  <c r="A79" i="1"/>
  <c r="A28" i="1"/>
  <c r="A27" i="1"/>
  <c r="A26" i="1"/>
  <c r="A25" i="1"/>
  <c r="A24" i="1"/>
  <c r="A23" i="1"/>
  <c r="A22" i="1"/>
  <c r="A78" i="1"/>
  <c r="A77" i="1"/>
  <c r="A21" i="1"/>
  <c r="A76" i="1"/>
  <c r="A75" i="1"/>
  <c r="A74" i="1"/>
  <c r="A20" i="1"/>
  <c r="A19" i="1"/>
  <c r="A18" i="1"/>
  <c r="A17" i="1"/>
  <c r="A43" i="1"/>
  <c r="A16" i="1"/>
  <c r="A15" i="1"/>
  <c r="A14" i="1"/>
  <c r="A125" i="1"/>
  <c r="A13" i="1"/>
  <c r="A106" i="1"/>
  <c r="F42" i="1" l="1"/>
  <c r="G42" i="1"/>
  <c r="H42" i="1"/>
  <c r="I42" i="1"/>
  <c r="J42" i="1"/>
  <c r="K42" i="1"/>
  <c r="F110" i="1"/>
  <c r="G110" i="1"/>
  <c r="H110" i="1"/>
  <c r="I110" i="1"/>
  <c r="J110" i="1"/>
  <c r="K110" i="1"/>
  <c r="F12" i="1"/>
  <c r="G12" i="1"/>
  <c r="H12" i="1"/>
  <c r="I12" i="1"/>
  <c r="J12" i="1"/>
  <c r="K12" i="1"/>
  <c r="F11" i="1"/>
  <c r="G11" i="1"/>
  <c r="H11" i="1"/>
  <c r="I11" i="1"/>
  <c r="J11" i="1"/>
  <c r="K11" i="1"/>
  <c r="A42" i="1"/>
  <c r="A110" i="1"/>
  <c r="A12" i="1"/>
  <c r="A11" i="1"/>
  <c r="A10" i="1" l="1"/>
  <c r="A116" i="1"/>
  <c r="A9" i="1"/>
  <c r="A41" i="1"/>
  <c r="F10" i="1"/>
  <c r="G10" i="1"/>
  <c r="H10" i="1"/>
  <c r="I10" i="1"/>
  <c r="J10" i="1"/>
  <c r="K10" i="1"/>
  <c r="F116" i="1"/>
  <c r="G116" i="1"/>
  <c r="H116" i="1"/>
  <c r="I116" i="1"/>
  <c r="J116" i="1"/>
  <c r="K116" i="1"/>
  <c r="F9" i="1"/>
  <c r="G9" i="1"/>
  <c r="H9" i="1"/>
  <c r="I9" i="1"/>
  <c r="J9" i="1"/>
  <c r="K9" i="1"/>
  <c r="F41" i="1"/>
  <c r="G41" i="1"/>
  <c r="H41" i="1"/>
  <c r="I41" i="1"/>
  <c r="J41" i="1"/>
  <c r="K41" i="1"/>
  <c r="A8" i="1"/>
  <c r="A7" i="1"/>
  <c r="F8" i="1"/>
  <c r="G8" i="1"/>
  <c r="H8" i="1"/>
  <c r="I8" i="1"/>
  <c r="J8" i="1"/>
  <c r="K8" i="1"/>
  <c r="F7" i="1"/>
  <c r="G7" i="1"/>
  <c r="H7" i="1"/>
  <c r="I7" i="1"/>
  <c r="J7" i="1"/>
  <c r="K7" i="1"/>
  <c r="A73" i="1" l="1"/>
  <c r="F73" i="1"/>
  <c r="G73" i="1"/>
  <c r="H73" i="1"/>
  <c r="I73" i="1"/>
  <c r="J73" i="1"/>
  <c r="K73" i="1"/>
  <c r="F40" i="1" l="1"/>
  <c r="G40" i="1"/>
  <c r="H40" i="1"/>
  <c r="I40" i="1"/>
  <c r="J40" i="1"/>
  <c r="K40" i="1"/>
  <c r="A4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2" i="1"/>
  <c r="J72" i="1"/>
  <c r="I72" i="1"/>
  <c r="H72" i="1"/>
  <c r="G72" i="1"/>
  <c r="F72" i="1"/>
  <c r="A72" i="1"/>
  <c r="K71" i="1"/>
  <c r="J71" i="1"/>
  <c r="I71" i="1"/>
  <c r="H71" i="1"/>
  <c r="G71" i="1"/>
  <c r="F71" i="1"/>
  <c r="A71" i="1"/>
  <c r="K115" i="1"/>
  <c r="J115" i="1"/>
  <c r="I115" i="1"/>
  <c r="H115" i="1"/>
  <c r="G115" i="1"/>
  <c r="F115" i="1"/>
  <c r="A115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<sst xmlns="http://schemas.openxmlformats.org/spreadsheetml/2006/main" count="13600" uniqueCount="2647">
  <si>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</si>
  <si>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</si>
  <si>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</si>
  <si>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</si>
  <si>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</si>
  <si>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</si>
  <si>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</si>
  <si>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</si>
  <si>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</si>
  <si>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</si>
  <si>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</si>
  <si>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</si>
  <si>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</si>
  <si>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</si>
  <si>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</si>
  <si>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</si>
  <si>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</si>
  <si>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</si>
  <si>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</si>
  <si>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</si>
  <si>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</si>
  <si>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</si>
  <si>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</si>
  <si>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</si>
  <si>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</si>
  <si>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</si>
  <si>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</si>
  <si>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</si>
  <si>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</si>
  <si>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</si>
  <si>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</si>
  <si>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</si>
  <si>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</si>
  <si>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</si>
  <si>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</si>
  <si>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</si>
  <si>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</si>
  <si>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</si>
  <si>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</si>
  <si>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</si>
  <si>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</si>
  <si>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</si>
  <si>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</si>
  <si>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</si>
  <si>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</si>
  <si>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</si>
  <si>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</si>
  <si>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</si>
  <si>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</si>
  <si>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</si>
  <si>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</si>
  <si>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</si>
  <si>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</si>
  <si>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</si>
  <si>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</si>
  <si>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</si>
  <si>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</si>
  <si>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</si>
  <si>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</si>
  <si>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</si>
  <si>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</si>
  <si>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</si>
  <si>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</si>
  <si>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</si>
  <si>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</si>
  <si>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</si>
  <si>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</si>
  <si>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</si>
  <si>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</si>
  <si>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</si>
  <si>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</si>
  <si>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</si>
  <si>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</si>
  <si>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</si>
  <si>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</si>
  <si>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</si>
  <si>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</si>
  <si>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</si>
  <si>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</si>
  <si>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</si>
  <si>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</si>
  <si>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</si>
  <si>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</si>
  <si>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</si>
  <si>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</si>
  <si>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</si>
  <si>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</si>
  <si>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</si>
  <si>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</si>
  <si>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</si>
  <si>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</si>
  <si>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</si>
  <si>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</si>
  <si>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</si>
  <si>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</si>
  <si>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</si>
  <si>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</si>
  <si>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</si>
  <si>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</si>
  <si>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</si>
  <si>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</si>
  <si>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</si>
  <si>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</si>
  <si>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</si>
  <si>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</si>
  <si>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</si>
  <si>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</si>
  <si>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</si>
  <si>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</si>
  <si>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</si>
  <si>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</si>
  <si>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</si>
  <si>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</si>
  <si>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</si>
  <si>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</si>
  <si>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</si>
  <si>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</si>
  <si>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</si>
  <si>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</si>
  <si>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</si>
  <si>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</si>
  <si>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</si>
  <si>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</si>
  <si>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</si>
  <si>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</si>
  <si>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</si>
  <si>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</si>
  <si>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</si>
  <si>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</si>
  <si>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</si>
  <si>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</si>
  <si>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</si>
  <si>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</si>
  <si>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</si>
  <si>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</si>
  <si>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</si>
  <si>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</si>
  <si>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</si>
  <si>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</si>
  <si>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</si>
  <si>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</si>
  <si>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</si>
  <si>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</si>
  <si>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</si>
  <si>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</si>
  <si>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</si>
  <si>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</si>
  <si>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</si>
  <si>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</si>
  <si>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</si>
  <si>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</si>
  <si>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</si>
  <si>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</si>
  <si>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</si>
  <si>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</si>
  <si>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</si>
  <si>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</si>
  <si>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</si>
  <si>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</si>
  <si>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</si>
  <si>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</si>
  <si>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</si>
  <si>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</si>
  <si>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</si>
  <si>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</si>
  <si>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</si>
  <si>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</si>
  <si>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</si>
  <si>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</si>
  <si>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</si>
  <si>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</si>
  <si>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</si>
  <si>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</si>
  <si>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</si>
  <si>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</si>
  <si>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</si>
  <si>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</si>
  <si>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</si>
  <si>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</si>
  <si>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</si>
  <si>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</si>
  <si>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</si>
  <si>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</si>
  <si>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</si>
  <si>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</si>
  <si>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</si>
  <si>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</si>
  <si>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</si>
  <si>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</si>
  <si>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</si>
  <si>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</si>
  <si>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</si>
  <si>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</si>
  <si>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</si>
  <si>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</si>
  <si>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</si>
  <si>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</si>
  <si>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</si>
  <si>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</si>
  <si>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</si>
  <si>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</si>
  <si>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</si>
  <si>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</si>
  <si>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</si>
  <si>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</si>
  <si>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</si>
  <si>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</si>
  <si>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</si>
  <si>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</si>
  <si>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</si>
  <si>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</si>
  <si>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</si>
  <si>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</si>
  <si>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</si>
  <si>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</si>
  <si>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</si>
  <si>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</si>
  <si>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</si>
  <si>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</si>
  <si>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</si>
  <si>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</si>
  <si>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</si>
  <si>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</si>
  <si>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</si>
  <si>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</si>
  <si>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</si>
  <si>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</si>
  <si>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</si>
  <si>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</si>
  <si>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</si>
  <si>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</si>
  <si>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</si>
  <si>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</si>
  <si>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</si>
  <si>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</si>
  <si>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</si>
  <si>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</si>
  <si>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</si>
  <si>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</si>
  <si>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</si>
  <si>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</si>
  <si>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</si>
  <si>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</si>
  <si>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</si>
  <si>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</si>
  <si>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</si>
  <si>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</si>
  <si>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</si>
  <si>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</si>
  <si>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</si>
  <si>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</si>
  <si>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</si>
  <si>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</si>
  <si>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</si>
  <si>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</si>
  <si>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</si>
  <si>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</si>
  <si>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</si>
  <si>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</si>
  <si>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</si>
  <si>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</si>
  <si>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</si>
  <si>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</si>
  <si>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</si>
  <si>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</si>
  <si>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</si>
  <si>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</si>
  <si>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</si>
  <si>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</si>
  <si>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</si>
  <si>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</si>
  <si>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</si>
  <si>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</si>
  <si>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</si>
  <si>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</si>
  <si>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</si>
  <si>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</si>
  <si>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</si>
  <si>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</si>
  <si>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</si>
  <si>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</si>
  <si>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</si>
  <si>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</si>
  <si>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</si>
  <si>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</si>
  <si>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</si>
  <si>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</si>
  <si>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</si>
  <si>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</si>
  <si>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</si>
  <si>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</si>
  <si>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</si>
  <si>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</si>
  <si>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</si>
  <si>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</si>
  <si>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</si>
  <si>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</si>
  <si>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</si>
  <si>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</si>
  <si>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</si>
  <si>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</si>
  <si>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</si>
  <si>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</si>
  <si>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</si>
  <si>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</si>
  <si>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</si>
  <si>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</si>
  <si>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</si>
  <si>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</si>
  <si>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</si>
  <si>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</si>
  <si>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</si>
  <si>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</si>
  <si>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</si>
  <si>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</si>
  <si>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</si>
  <si>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</si>
  <si>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</si>
  <si>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</si>
  <si>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</si>
  <si>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</si>
  <si>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</si>
  <si>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</si>
  <si>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</si>
  <si>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</si>
  <si>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</si>
  <si>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</si>
  <si>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</si>
  <si>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</si>
  <si>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</si>
  <si>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</si>
  <si>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</si>
  <si>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</si>
  <si>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</si>
  <si>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</si>
  <si>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</si>
  <si>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</si>
  <si>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</si>
  <si>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</si>
  <si>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</si>
  <si>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</si>
  <si>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</si>
  <si>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</si>
  <si>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</si>
  <si>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</si>
  <si>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</si>
  <si>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</si>
  <si>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</si>
  <si>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</si>
  <si>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</si>
  <si>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</si>
  <si>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</si>
  <si>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</si>
  <si>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</si>
  <si>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</si>
  <si>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</si>
  <si>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</si>
  <si>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</si>
  <si>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</si>
  <si>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</si>
  <si>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</si>
  <si>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</si>
  <si>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</si>
  <si>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</si>
  <si>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</si>
  <si>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</si>
  <si>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</si>
  <si>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</si>
  <si>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</si>
  <si>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</si>
  <si>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</si>
  <si>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</si>
  <si>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</si>
  <si>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</si>
  <si>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</si>
  <si>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</si>
  <si>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</si>
  <si>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</si>
  <si>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</si>
  <si>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</si>
  <si>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</si>
  <si>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</si>
  <si>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</si>
  <si>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</si>
  <si>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</si>
  <si>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</si>
  <si>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</si>
  <si>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</si>
  <si>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</si>
  <si>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</si>
  <si>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</si>
  <si>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</si>
  <si>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</si>
  <si>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</si>
  <si>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</si>
  <si>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</si>
  <si>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</si>
  <si>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</si>
  <si>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</si>
  <si>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</si>
  <si>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</si>
  <si>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</si>
  <si>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</si>
  <si>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</si>
  <si>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</si>
  <si>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</si>
  <si>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</si>
  <si>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</si>
  <si>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</si>
  <si>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</si>
  <si>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</si>
  <si>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</si>
  <si>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</si>
  <si>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</si>
  <si>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</si>
  <si>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</si>
  <si>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</si>
  <si>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</si>
  <si>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</si>
  <si>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</si>
  <si>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</si>
  <si>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</si>
  <si>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</si>
  <si>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</si>
  <si>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</si>
  <si>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</si>
  <si>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</si>
  <si>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</si>
  <si>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</si>
  <si>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</si>
  <si>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</si>
  <si>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</si>
  <si>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</si>
  <si>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</si>
  <si>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</si>
  <si>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</si>
  <si>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</si>
  <si>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</si>
  <si>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</si>
  <si>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</si>
  <si>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</si>
  <si>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</si>
  <si>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</si>
  <si>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</si>
  <si>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</si>
  <si>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</si>
  <si>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</si>
  <si>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</si>
  <si>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</si>
  <si>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</si>
  <si>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</si>
  <si>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</si>
  <si>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</si>
  <si>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</si>
  <si>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</si>
  <si>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</si>
  <si>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</si>
  <si>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</si>
  <si>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</si>
  <si>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</si>
  <si>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</si>
  <si>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</si>
  <si>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</si>
  <si>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</si>
  <si>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</si>
  <si>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</si>
  <si>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</si>
  <si>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</si>
  <si>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</si>
  <si>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</si>
  <si>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</si>
  <si>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</si>
  <si>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</si>
  <si>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</si>
  <si>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</si>
  <si>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</si>
  <si>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</si>
  <si>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</si>
  <si>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</si>
  <si>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</si>
  <si>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</si>
  <si>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</si>
  <si>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</si>
  <si>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</si>
  <si>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</si>
  <si>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</si>
  <si>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</si>
  <si>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</si>
  <si>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</si>
  <si>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</si>
  <si>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</si>
  <si>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</si>
  <si>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</si>
  <si>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</si>
  <si>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</si>
  <si>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</si>
  <si>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</si>
  <si>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</si>
  <si>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</si>
  <si>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</si>
  <si>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</si>
  <si>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</si>
  <si>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</si>
  <si>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</si>
  <si>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</si>
  <si>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</si>
  <si>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</si>
  <si>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</si>
  <si>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</si>
  <si>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</si>
  <si>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</si>
  <si>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</si>
  <si>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</si>
  <si>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</si>
  <si>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</si>
  <si>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</si>
  <si>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</si>
  <si>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</si>
  <si>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</si>
  <si>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</si>
  <si>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</si>
  <si>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</si>
  <si>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</si>
  <si>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</si>
  <si>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</si>
  <si>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</si>
  <si>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</si>
  <si>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</si>
  <si>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</si>
  <si>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</si>
  <si>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</si>
  <si>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</si>
  <si>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</si>
  <si>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</si>
  <si>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</si>
  <si>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</si>
  <si>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</si>
  <si>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</si>
  <si>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</si>
  <si>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</si>
  <si>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</si>
  <si>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</si>
  <si>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</si>
  <si>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</si>
  <si>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</si>
  <si>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</si>
  <si>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</si>
  <si>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</si>
  <si>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</si>
  <si>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</si>
  <si>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</si>
  <si>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</si>
  <si>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</si>
  <si>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</si>
  <si>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</si>
  <si>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</si>
  <si>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</si>
  <si>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</si>
  <si>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</si>
  <si>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</si>
  <si>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</si>
  <si>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</si>
  <si>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</si>
  <si>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</si>
  <si>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</si>
  <si>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</si>
  <si>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</si>
  <si>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</si>
  <si>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</si>
  <si>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</si>
  <si>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</si>
  <si>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</si>
  <si>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</si>
  <si>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</si>
  <si>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</si>
  <si>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</si>
  <si>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</si>
  <si>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</si>
  <si>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</si>
  <si>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</si>
  <si>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</si>
  <si>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</si>
  <si>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</si>
  <si>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</si>
  <si>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</si>
  <si>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</si>
  <si>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</si>
  <si>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</si>
  <si>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</si>
  <si>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</si>
  <si>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</si>
  <si>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</si>
  <si>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</si>
  <si>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</si>
  <si>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</si>
  <si>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</si>
  <si>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</si>
  <si>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</si>
  <si>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</si>
  <si>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</si>
  <si>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</si>
  <si>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</si>
  <si>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</si>
  <si>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</si>
  <si>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</si>
  <si>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</si>
  <si>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</si>
  <si>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</si>
  <si>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</si>
  <si>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</si>
  <si>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</si>
  <si>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</si>
  <si>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</si>
  <si>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</si>
  <si>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</si>
  <si>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</si>
  <si>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</si>
  <si>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</si>
  <si>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</si>
  <si>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</si>
  <si>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</si>
  <si>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</si>
  <si>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</si>
  <si>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</si>
  <si>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</si>
  <si>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</si>
  <si>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</si>
  <si>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</si>
  <si>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</si>
  <si>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</si>
  <si>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</si>
  <si>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</si>
  <si>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</si>
  <si>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</si>
  <si>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</si>
  <si>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</si>
  <si>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</si>
  <si>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</si>
  <si>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</si>
  <si>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</si>
  <si>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</si>
  <si>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</si>
  <si>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</si>
  <si>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</si>
  <si>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</si>
  <si>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</si>
  <si>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</si>
  <si>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</si>
  <si>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</si>
  <si>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</si>
  <si>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</si>
  <si>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</si>
  <si>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</si>
  <si>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</si>
  <si>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</si>
  <si>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</si>
  <si>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</si>
  <si>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</si>
  <si>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</si>
  <si>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</si>
  <si>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</si>
  <si>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</si>
  <si>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</si>
  <si>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</si>
  <si>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</si>
  <si>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</si>
  <si>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</si>
  <si>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</si>
  <si>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</si>
  <si>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</si>
  <si>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</si>
  <si>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</si>
  <si>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</si>
  <si>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</si>
  <si>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</si>
  <si>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</si>
  <si>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</si>
  <si>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</si>
  <si>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</si>
  <si>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</si>
  <si>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</si>
  <si>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</si>
  <si>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</si>
  <si>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</si>
  <si>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</si>
  <si>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</si>
  <si>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</si>
  <si>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</si>
  <si>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</si>
  <si>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</si>
  <si>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</si>
  <si>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</si>
  <si>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</si>
  <si>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</si>
  <si>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</si>
  <si>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</si>
  <si>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</si>
  <si>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</si>
  <si>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</si>
  <si>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</si>
  <si>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</si>
  <si>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</si>
  <si>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</si>
  <si>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</si>
  <si>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</si>
  <si>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</si>
  <si>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</si>
  <si>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</si>
  <si>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</si>
  <si>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</si>
  <si>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</si>
  <si>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</si>
  <si>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</si>
  <si>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</si>
  <si>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</si>
  <si>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</si>
  <si>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</si>
  <si>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</si>
  <si>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</si>
  <si>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</si>
  <si>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</si>
  <si>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</si>
  <si>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</si>
  <si>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</si>
  <si>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</si>
  <si>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</si>
  <si>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</si>
  <si>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</si>
  <si>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</si>
  <si>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</si>
  <si>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</si>
  <si>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</si>
  <si>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</si>
  <si>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</si>
  <si>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</si>
  <si>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</si>
  <si>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</si>
  <si>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</si>
  <si>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</si>
  <si>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</si>
  <si>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</si>
  <si>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</si>
  <si>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</si>
  <si>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</si>
  <si>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</si>
  <si>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</si>
  <si>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</si>
  <si>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</si>
  <si>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</si>
  <si>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</si>
  <si>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</si>
  <si>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</si>
  <si>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</si>
  <si>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</si>
  <si>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</si>
  <si>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</si>
  <si>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</si>
  <si>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</si>
  <si>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</si>
  <si>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</si>
  <si>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</si>
  <si>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</si>
  <si>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</si>
  <si>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</si>
  <si>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</si>
  <si>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</si>
  <si>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</si>
  <si>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</si>
  <si>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</si>
  <si>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</si>
  <si>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</si>
  <si>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</si>
  <si>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</si>
  <si>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</si>
  <si>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</si>
  <si>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</si>
  <si>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</si>
  <si>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</si>
  <si>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</si>
  <si>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</si>
  <si>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</si>
  <si>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</si>
  <si>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</si>
  <si>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</si>
  <si>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</si>
  <si>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</si>
  <si>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</si>
  <si>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</si>
  <si>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</si>
  <si>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</si>
  <si>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</si>
  <si>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</si>
  <si>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</si>
  <si>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</si>
  <si>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</si>
  <si>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</si>
  <si>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</si>
  <si>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</si>
  <si>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</si>
  <si>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</si>
  <si>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</si>
  <si>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</si>
  <si>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</si>
  <si>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</si>
  <si>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</si>
  <si>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</si>
  <si>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</si>
  <si>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</si>
  <si>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</si>
  <si>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</si>
  <si>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</si>
  <si>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</si>
  <si>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</si>
  <si>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</si>
  <si>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</si>
  <si>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</si>
  <si>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</si>
  <si>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</si>
  <si>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</si>
  <si>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</si>
  <si>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</si>
  <si>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</si>
  <si>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</si>
  <si>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</si>
  <si>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</si>
  <si>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</si>
  <si>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</si>
  <si>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</si>
  <si>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</si>
  <si>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</si>
  <si>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</si>
  <si>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</si>
  <si>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</si>
  <si>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</si>
  <si>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</si>
  <si>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</si>
  <si>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</si>
  <si>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</si>
  <si>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</si>
  <si>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</si>
  <si>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</si>
  <si>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</si>
  <si>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</si>
  <si>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</si>
  <si>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</si>
  <si>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</si>
  <si>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</si>
  <si>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</si>
  <si>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</si>
  <si>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</si>
  <si>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</si>
  <si>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</si>
  <si>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</si>
  <si>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</si>
  <si>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</si>
  <si>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</si>
  <si>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</si>
  <si>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</si>
  <si>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</si>
  <si>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</si>
  <si>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</si>
  <si>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</si>
  <si>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</si>
  <si>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</si>
  <si>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</si>
  <si>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</si>
  <si>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</si>
  <si>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</si>
  <si>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</si>
  <si>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</si>
  <si>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</si>
  <si>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</si>
  <si>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</si>
  <si>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</si>
  <si>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</si>
  <si>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</si>
  <si>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</si>
  <si>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</si>
  <si>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</si>
  <si>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</si>
  <si>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</si>
  <si>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</si>
  <si>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</si>
  <si>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</si>
  <si>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</si>
  <si>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</si>
  <si>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</si>
  <si>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</si>
  <si>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</si>
  <si>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</si>
  <si>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</si>
  <si>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</si>
  <si>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</si>
  <si>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</si>
  <si>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</si>
  <si>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</si>
  <si>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</si>
  <si>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</si>
  <si>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</si>
  <si>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</si>
  <si>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</si>
  <si>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</si>
  <si>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</si>
  <si>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</si>
  <si>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</si>
  <si>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</si>
  <si>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</si>
  <si>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</si>
  <si>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</si>
  <si>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</si>
  <si>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</si>
  <si>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</si>
  <si>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</si>
  <si>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</si>
  <si>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</si>
  <si>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</si>
  <si>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</si>
  <si>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</si>
  <si>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</si>
  <si>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</si>
  <si>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</si>
  <si>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</si>
  <si>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</si>
  <si>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</si>
  <si>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</si>
  <si>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</si>
  <si>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</si>
  <si>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</si>
  <si>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</si>
  <si>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</si>
  <si>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</si>
  <si>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</si>
  <si>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</si>
  <si>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</si>
  <si>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</si>
  <si>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</si>
  <si>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</si>
  <si>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</si>
  <si>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</si>
  <si>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</si>
  <si>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</si>
  <si>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</si>
  <si>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</si>
  <si>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</si>
  <si>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</si>
  <si>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</si>
  <si>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</si>
  <si>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</si>
  <si>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</si>
  <si>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</si>
  <si>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</si>
  <si>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</si>
  <si>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</si>
  <si>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</si>
  <si>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</si>
  <si>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</si>
  <si>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</si>
  <si>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</si>
  <si>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</si>
  <si>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</si>
  <si>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</si>
  <si>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</si>
  <si>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</si>
  <si>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</si>
  <si>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</si>
  <si>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</si>
  <si>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</si>
  <si>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</si>
  <si>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</si>
  <si>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</si>
  <si>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</si>
  <si>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</si>
  <si>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</si>
  <si>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</si>
  <si>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</si>
  <si>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</si>
  <si>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</si>
  <si>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</si>
  <si>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</si>
  <si>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</si>
  <si>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</si>
  <si>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</si>
  <si>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</si>
  <si>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</si>
  <si>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</si>
  <si>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</si>
  <si>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</si>
  <si>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</si>
  <si>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</si>
  <si>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</si>
  <si>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</si>
  <si>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</si>
  <si>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</si>
  <si>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</si>
  <si>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</si>
  <si>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</si>
  <si>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</si>
  <si>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</si>
  <si>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</si>
  <si>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</si>
  <si>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</si>
  <si>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</si>
  <si>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</si>
  <si>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</si>
  <si>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</si>
  <si>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</si>
  <si>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</si>
  <si>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</si>
  <si>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</si>
  <si>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</si>
  <si>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</si>
  <si>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</si>
  <si>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</si>
  <si>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</si>
  <si>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</si>
  <si>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</si>
  <si>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</si>
  <si>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</si>
  <si>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</si>
  <si>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</si>
  <si>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</si>
  <si>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</si>
  <si>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</si>
  <si>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</si>
  <si>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</si>
  <si>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</si>
  <si>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</si>
  <si>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</si>
  <si>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</si>
  <si>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</si>
  <si>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</si>
  <si>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</si>
  <si>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</si>
  <si>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</si>
  <si>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</si>
  <si>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</si>
  <si>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</si>
  <si>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</si>
  <si>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</si>
  <si>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</si>
  <si>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</si>
  <si>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</si>
  <si>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</si>
  <si>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</si>
  <si>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</si>
  <si>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</si>
  <si>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</si>
  <si>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</si>
  <si>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</si>
  <si>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</si>
  <si>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</si>
  <si>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</si>
  <si>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</si>
  <si>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</si>
  <si>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</si>
  <si>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</si>
  <si>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</si>
  <si>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</si>
  <si>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</si>
  <si>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</si>
  <si>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</si>
  <si>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</si>
  <si>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</si>
  <si>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</si>
  <si>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</si>
  <si>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</si>
  <si>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</si>
  <si>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</si>
  <si>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</si>
  <si>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</si>
  <si>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</si>
  <si>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</si>
  <si>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</si>
  <si>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</si>
  <si>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</si>
  <si>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</si>
  <si>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</si>
  <si>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</si>
  <si>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</si>
  <si>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</si>
  <si>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</si>
  <si>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</si>
  <si>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</si>
  <si>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</si>
  <si>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</si>
  <si>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</si>
  <si>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</si>
  <si>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</si>
  <si>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</si>
  <si>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</si>
  <si>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</si>
  <si>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</si>
  <si>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</si>
  <si>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</si>
  <si>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</si>
  <si>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</si>
  <si>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</si>
  <si>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</si>
  <si>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</si>
  <si>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</si>
  <si>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</si>
  <si>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</si>
  <si>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</si>
  <si>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</si>
  <si>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</si>
  <si>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</si>
  <si>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</si>
  <si>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</si>
  <si>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</si>
  <si>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</si>
  <si>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</si>
  <si>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</si>
  <si>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</si>
  <si>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</si>
  <si>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</si>
  <si>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</si>
  <si>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</si>
  <si>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</si>
  <si>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</si>
  <si>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</si>
  <si>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</si>
  <si>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</si>
  <si>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</si>
  <si>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</si>
  <si>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</si>
  <si>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</si>
  <si>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</si>
  <si>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</si>
  <si>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</si>
  <si>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</si>
  <si>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</si>
  <si>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</si>
  <si>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</si>
  <si>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</si>
  <si>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</si>
  <si>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</si>
  <si>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</si>
  <si>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</si>
  <si>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</si>
  <si>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</si>
  <si>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</si>
  <si>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</si>
  <si>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</si>
  <si>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</si>
  <si>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</si>
  <si>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</si>
  <si>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</si>
  <si>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</si>
  <si>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</si>
  <si>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</si>
  <si>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</si>
  <si>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</si>
  <si>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</si>
  <si>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</si>
  <si>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</si>
  <si>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</si>
  <si>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</si>
  <si>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</si>
  <si>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</si>
  <si>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</si>
  <si>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</si>
  <si>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</si>
  <si>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</si>
  <si>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</si>
  <si>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</si>
  <si>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</si>
  <si>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</si>
  <si>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</si>
  <si>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</si>
  <si>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</si>
  <si>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</si>
  <si>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</si>
  <si>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</si>
  <si>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</si>
  <si>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</si>
  <si>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</si>
  <si>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</si>
  <si>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</si>
  <si>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</si>
  <si>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</si>
  <si>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</si>
  <si>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</si>
  <si>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</si>
  <si>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</si>
  <si>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</si>
  <si>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</si>
  <si>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</si>
  <si>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</si>
  <si>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</si>
  <si>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</si>
  <si>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</si>
  <si>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</si>
  <si>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</si>
  <si>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</si>
  <si>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</si>
  <si>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</si>
  <si>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</si>
  <si>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</si>
  <si>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</si>
  <si>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</si>
  <si>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</si>
  <si>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</si>
  <si>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</si>
  <si>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</si>
  <si>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</si>
  <si>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</si>
  <si>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</si>
  <si>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</si>
  <si>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</si>
  <si>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</si>
  <si>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</si>
  <si>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</si>
  <si>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</si>
  <si>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</si>
  <si>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</si>
  <si>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</si>
  <si>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</si>
  <si>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</si>
  <si>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</si>
  <si>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</si>
  <si>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</si>
  <si>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</si>
  <si>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</si>
  <si>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</si>
  <si>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</si>
  <si>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</si>
  <si>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</si>
  <si>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</si>
  <si>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</si>
  <si>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</si>
  <si>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</si>
  <si>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</si>
  <si>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</si>
  <si>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</si>
  <si>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</si>
  <si>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</si>
  <si>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</si>
  <si>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</si>
  <si>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</si>
  <si>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</si>
  <si>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</si>
  <si>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</si>
  <si>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</si>
  <si>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</si>
  <si>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</si>
  <si>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</si>
  <si>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</si>
  <si>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</si>
  <si>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</si>
  <si>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</si>
  <si>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</si>
  <si>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</si>
  <si>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</si>
  <si>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</si>
  <si>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</si>
  <si>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</si>
  <si>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</si>
  <si>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</si>
  <si>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</si>
  <si>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</si>
  <si>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</si>
  <si>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</si>
  <si>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</si>
  <si>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</si>
  <si>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</si>
  <si>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</si>
  <si>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</si>
  <si>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</si>
  <si>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</si>
  <si>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</si>
  <si>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</si>
  <si>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</si>
  <si>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</si>
  <si>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</si>
  <si>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</si>
  <si>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</si>
  <si>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</si>
  <si>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</si>
  <si>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</si>
  <si>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</si>
  <si>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</si>
  <si>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</si>
  <si>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</si>
  <si>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</si>
  <si>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</si>
  <si>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</si>
  <si>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</si>
  <si>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</si>
  <si>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</si>
  <si>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</si>
  <si>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</si>
  <si>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</si>
  <si>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</si>
  <si>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</si>
  <si>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</si>
  <si>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</si>
  <si>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</si>
  <si>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</si>
  <si>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</si>
  <si>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</si>
  <si>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</si>
  <si>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</si>
  <si>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</si>
  <si>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</si>
  <si>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</si>
  <si>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</si>
  <si>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</si>
  <si>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</si>
  <si>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</si>
  <si>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</si>
  <si>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</si>
  <si>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</si>
  <si>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</si>
  <si>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</si>
  <si>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</si>
  <si>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</si>
  <si>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</si>
  <si>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</si>
  <si>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</si>
  <si>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</si>
  <si>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</si>
  <si>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</si>
  <si>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</si>
  <si>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</si>
  <si>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</si>
  <si>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</si>
  <si>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</si>
  <si>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</si>
  <si>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</si>
  <si>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</si>
  <si>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</si>
  <si>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</si>
  <si>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</si>
  <si>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</si>
  <si>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</si>
  <si>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</si>
  <si>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</si>
  <si>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</si>
  <si>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</si>
  <si>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</si>
  <si>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</si>
  <si>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</si>
  <si>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</si>
  <si>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</si>
  <si>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</si>
  <si>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</si>
  <si>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</si>
  <si>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</si>
  <si>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</si>
  <si>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</si>
  <si>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</si>
  <si>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</si>
  <si>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</si>
  <si>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</si>
  <si>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</si>
  <si>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</si>
  <si>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</si>
  <si>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</si>
  <si>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</si>
  <si>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</si>
  <si>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</si>
  <si>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</si>
  <si>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</si>
  <si>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</si>
  <si>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</si>
  <si>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</si>
  <si>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</si>
  <si>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</si>
  <si>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</si>
  <si>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</si>
  <si>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</si>
  <si>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</si>
  <si>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</si>
  <si>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</si>
  <si>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</si>
  <si>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</si>
  <si>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</si>
  <si>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</si>
  <si>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</si>
  <si>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</si>
  <si>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</si>
  <si>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</si>
  <si>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</si>
  <si>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</si>
  <si>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</si>
  <si>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</si>
  <si>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</si>
  <si>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</si>
  <si>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</si>
  <si>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</si>
  <si>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</si>
  <si>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</si>
  <si>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</si>
  <si>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</si>
  <si>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</si>
  <si>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</si>
  <si>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</si>
  <si>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</si>
  <si>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</si>
  <si>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</si>
  <si>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</si>
  <si>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</si>
  <si>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</si>
  <si>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</si>
  <si>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</si>
  <si>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</si>
  <si>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</si>
  <si>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</si>
  <si>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</si>
  <si>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</si>
  <si>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</si>
  <si>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</si>
  <si>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</si>
  <si>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</si>
  <si>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</si>
  <si>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</si>
  <si>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</si>
  <si>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</si>
  <si>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</si>
  <si>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</si>
  <si>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</si>
  <si>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</si>
  <si>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</si>
  <si>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</si>
  <si>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</si>
  <si>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</si>
  <si>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</si>
  <si>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</si>
  <si>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</si>
  <si>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</si>
  <si>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</si>
  <si>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</si>
  <si>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</si>
  <si>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</si>
  <si>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</si>
  <si>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</si>
  <si>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</si>
  <si>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</si>
  <si>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</si>
  <si>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</si>
  <si>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</si>
  <si>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</si>
  <si>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</si>
  <si>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</si>
  <si>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</si>
  <si>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</si>
  <si>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</si>
  <si>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</si>
  <si>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</si>
  <si>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</si>
  <si>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</si>
  <si>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</si>
  <si>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</si>
  <si>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</si>
  <si>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</si>
  <si>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</si>
  <si>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</si>
  <si>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</si>
  <si>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</si>
  <si>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</si>
  <si>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</si>
  <si>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</si>
  <si>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</si>
  <si>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</si>
  <si>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</si>
  <si>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</si>
  <si>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</si>
  <si>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</si>
  <si>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</si>
  <si>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</si>
  <si>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</si>
  <si>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</si>
  <si>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</si>
  <si>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</si>
  <si>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</si>
  <si>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</si>
  <si>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</si>
  <si>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</si>
  <si>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</si>
  <si>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</si>
  <si>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</si>
  <si>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</si>
  <si>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</si>
  <si>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</si>
  <si>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</si>
  <si>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</si>
  <si>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</si>
  <si>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</si>
  <si>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</si>
  <si>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</si>
  <si>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</si>
  <si>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</si>
  <si>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</si>
  <si>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</si>
  <si>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</si>
  <si>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</si>
  <si>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</si>
  <si>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</si>
  <si>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</si>
  <si>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</si>
  <si>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</si>
  <si>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</si>
  <si>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</si>
  <si>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</si>
  <si>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</si>
  <si>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</si>
  <si>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</si>
  <si>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</si>
  <si>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</si>
  <si>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</si>
  <si>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</si>
  <si>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</si>
  <si>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</si>
  <si>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</si>
  <si>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</si>
  <si>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</si>
  <si>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</si>
  <si>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</si>
  <si>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</si>
  <si>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</si>
  <si>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</si>
  <si>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</si>
  <si>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</si>
  <si>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</si>
  <si>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</si>
  <si>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</si>
  <si>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</si>
  <si>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</si>
  <si>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</si>
  <si>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</si>
  <si>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</si>
  <si>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</si>
  <si>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</si>
  <si>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</si>
  <si>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</si>
  <si>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</si>
  <si>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</si>
  <si>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</si>
  <si>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</si>
  <si>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</si>
  <si>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</si>
  <si>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</si>
  <si>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</si>
  <si>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</si>
  <si>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</si>
  <si>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</si>
  <si>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</si>
  <si>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</si>
  <si>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</si>
  <si>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</si>
  <si>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</si>
  <si>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</si>
  <si>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</si>
  <si>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</si>
  <si>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</si>
  <si>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</si>
  <si>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</si>
  <si>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</si>
  <si>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</si>
  <si>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</si>
  <si>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</si>
  <si>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</si>
  <si>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</si>
  <si>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</si>
  <si>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</si>
  <si>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</si>
  <si>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</si>
  <si>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</si>
  <si>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</si>
  <si>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</si>
  <si>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</si>
  <si>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</si>
  <si>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</si>
  <si>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</si>
  <si>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</si>
  <si>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</si>
  <si>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</si>
  <si>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</si>
  <si>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</si>
  <si>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</si>
  <si>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</si>
  <si>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</si>
  <si>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</si>
  <si>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</si>
  <si>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</si>
  <si>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</si>
  <si>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</si>
  <si>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</si>
  <si>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</si>
  <si>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</si>
  <si>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</si>
  <si>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</si>
  <si>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</si>
  <si>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</si>
  <si>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</si>
  <si>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</si>
  <si>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</si>
  <si>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</si>
  <si>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</si>
  <si>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</si>
  <si>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</si>
  <si>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</si>
  <si>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</si>
  <si>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</si>
  <si>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</si>
  <si>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</si>
  <si>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</si>
  <si>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</si>
  <si>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</si>
  <si>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</si>
  <si>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</si>
  <si>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</si>
  <si>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</si>
  <si>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</si>
  <si>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</si>
  <si>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</si>
  <si>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</si>
  <si>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</si>
  <si>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</si>
  <si>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</si>
  <si>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</si>
  <si>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</si>
  <si>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</si>
  <si>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</si>
  <si>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</si>
  <si>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</si>
  <si>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</si>
  <si>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</si>
  <si>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</si>
  <si>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</si>
  <si>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</si>
  <si>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</si>
  <si>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</si>
  <si>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</si>
  <si>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</si>
  <si>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</si>
  <si>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</si>
  <si>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</si>
  <si>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</si>
  <si>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</si>
  <si>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</si>
  <si>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</si>
  <si>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</si>
  <si>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</si>
  <si>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</si>
  <si>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</si>
  <si>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</si>
  <si>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</si>
  <si>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</si>
  <si>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</si>
  <si>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</si>
  <si>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</si>
  <si>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</si>
  <si>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</si>
  <si>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</si>
  <si>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</si>
  <si>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</si>
  <si>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</si>
  <si>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</si>
  <si>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</si>
  <si>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</si>
  <si>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</si>
  <si>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</si>
  <si>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</si>
  <si>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</si>
  <si>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</si>
  <si>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</si>
  <si>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</si>
  <si>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</si>
  <si>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</si>
  <si>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</si>
  <si>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</si>
  <si>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</si>
  <si>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</si>
  <si>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</si>
  <si>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</si>
  <si>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</si>
  <si>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</si>
  <si>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</si>
  <si>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</si>
  <si>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</si>
  <si>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</si>
  <si>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</si>
  <si>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</si>
  <si>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</si>
  <si>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</si>
  <si>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</si>
  <si>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</si>
  <si>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</si>
  <si>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</si>
  <si>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</si>
  <si>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</si>
  <si>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</si>
  <si>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</si>
  <si>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</si>
  <si>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</si>
  <si>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</si>
  <si>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</si>
  <si>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</si>
  <si>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</si>
  <si>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</si>
  <si>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</si>
  <si>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</si>
  <si>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</si>
  <si>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</si>
  <si>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</si>
  <si>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</si>
  <si>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</si>
  <si>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</si>
  <si>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</si>
  <si>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</si>
  <si>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</si>
  <si>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</si>
  <si>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</si>
  <si>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</si>
  <si>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</si>
  <si>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</si>
  <si>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</si>
  <si>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</si>
  <si>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</si>
  <si>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</si>
  <si>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</si>
  <si>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</si>
  <si>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</si>
  <si>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</si>
  <si>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</si>
  <si>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</si>
  <si>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</si>
  <si>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</si>
  <si>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</si>
  <si>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</si>
  <si>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</si>
  <si>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</si>
  <si>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</si>
  <si>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</si>
  <si>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</si>
  <si>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</si>
  <si>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</si>
  <si>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</si>
  <si>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</si>
  <si>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</si>
  <si>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</si>
  <si>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</si>
  <si>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</si>
  <si>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</si>
  <si>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</si>
  <si>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</si>
  <si>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</si>
  <si>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</si>
  <si>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</si>
  <si>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</si>
  <si>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</si>
  <si>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</si>
  <si>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</si>
  <si>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</si>
  <si>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</si>
  <si>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</si>
  <si>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</si>
  <si>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</si>
  <si>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</si>
  <si>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</si>
  <si>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</si>
  <si>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</si>
  <si>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</si>
  <si>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</si>
  <si>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</si>
  <si>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</si>
  <si>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</si>
  <si>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</si>
  <si>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</si>
  <si>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</si>
  <si>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</si>
  <si>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</si>
  <si>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</si>
  <si>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</si>
  <si>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</si>
  <si>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</si>
  <si>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</si>
  <si>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</si>
  <si>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</si>
  <si>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</si>
  <si>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</si>
  <si>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</si>
  <si>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</si>
  <si>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</si>
  <si>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</si>
  <si>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</si>
  <si>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</si>
  <si>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</si>
  <si>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</si>
  <si>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</si>
  <si>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</si>
  <si>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</si>
  <si>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</si>
  <si>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</si>
  <si>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</si>
  <si>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</si>
  <si>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</si>
  <si>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</si>
  <si>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</si>
  <si>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</si>
  <si>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</si>
  <si>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</si>
  <si>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</si>
  <si>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</si>
  <si>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</si>
  <si>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</si>
  <si>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</si>
  <si>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</si>
  <si>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</si>
  <si>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</si>
  <si>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</si>
  <si>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</si>
  <si>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</si>
  <si>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</si>
  <si>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</si>
  <si>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</si>
  <si>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</si>
  <si>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</si>
  <si>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</si>
  <si>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</si>
  <si>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</si>
  <si>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</si>
  <si>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</si>
  <si>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</si>
  <si>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</si>
  <si>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</si>
  <si>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</si>
  <si>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</si>
  <si>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</si>
  <si>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</si>
  <si>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</si>
  <si>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</si>
  <si>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</si>
  <si>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</si>
  <si>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</si>
  <si>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</si>
  <si>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</si>
  <si>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</si>
  <si>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</si>
  <si>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</si>
  <si>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</si>
  <si>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</si>
  <si>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</si>
  <si>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</si>
  <si>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</si>
  <si>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</si>
  <si>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</si>
  <si>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</si>
  <si>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</si>
  <si>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</si>
  <si>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</si>
  <si>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</si>
  <si>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</si>
  <si>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</si>
  <si>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</si>
  <si>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</si>
  <si>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</si>
  <si>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</si>
  <si>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</si>
  <si>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</si>
  <si>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</si>
  <si>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</si>
  <si>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</si>
  <si>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</si>
  <si>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</si>
  <si>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</si>
  <si>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</si>
  <si>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</si>
  <si>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</si>
  <si>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</si>
  <si>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</si>
  <si>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</si>
  <si>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</si>
  <si>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</si>
  <si>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</si>
  <si>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</si>
  <si>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</si>
  <si>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</si>
  <si>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</si>
  <si>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</si>
  <si>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</si>
  <si>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</si>
  <si>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</si>
  <si>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</si>
  <si>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</si>
  <si>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</si>
  <si>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</si>
  <si>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</si>
  <si>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</si>
  <si>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</si>
  <si>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</si>
  <si>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</si>
  <si>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</si>
  <si>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</si>
  <si>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</si>
  <si>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</si>
  <si>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</si>
  <si>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</si>
  <si>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</si>
  <si>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</si>
  <si>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</si>
  <si>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</si>
  <si>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</si>
  <si>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</si>
  <si>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</si>
  <si>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</si>
  <si>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</si>
  <si>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</si>
  <si>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</si>
  <si>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</si>
  <si>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</si>
  <si>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</si>
  <si>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</si>
  <si>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</si>
  <si>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</si>
  <si>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</si>
  <si>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</si>
  <si>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</si>
  <si>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</si>
  <si>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</si>
  <si>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</si>
  <si>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</si>
  <si>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</si>
  <si>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</si>
  <si>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</si>
  <si>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</si>
  <si>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</si>
  <si>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</si>
  <si>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</si>
  <si>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</si>
  <si>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</si>
  <si>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</si>
  <si>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</si>
  <si>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</si>
  <si>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</si>
  <si>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</si>
  <si>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</si>
  <si>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</si>
  <si>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</si>
  <si>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</si>
  <si>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</si>
  <si>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</si>
  <si>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</si>
  <si>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</si>
  <si>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</si>
  <si>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</si>
  <si>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</si>
  <si>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</si>
  <si>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</si>
  <si>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</si>
  <si>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</si>
  <si>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</si>
  <si>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</si>
  <si>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</si>
  <si>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</si>
  <si>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</si>
  <si>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</si>
  <si>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</si>
  <si>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</si>
  <si>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</si>
  <si>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</si>
  <si>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</si>
  <si>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</si>
  <si>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</si>
  <si>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</si>
  <si>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</si>
  <si>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</si>
  <si>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</si>
  <si>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</si>
  <si>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</si>
  <si>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</si>
  <si>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</si>
  <si>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</si>
  <si>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</si>
  <si>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</si>
  <si>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</si>
  <si>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</si>
  <si>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</si>
  <si>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</si>
  <si>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</si>
  <si>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</si>
  <si>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</si>
  <si>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</si>
  <si>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</si>
  <si>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</si>
  <si>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</si>
  <si>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</si>
  <si>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</si>
  <si>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</si>
  <si>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</si>
  <si>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</si>
  <si>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</si>
  <si>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</si>
  <si>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</si>
  <si>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</si>
  <si>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</si>
  <si>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</si>
  <si>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</si>
  <si>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</si>
  <si>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</si>
  <si>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</si>
  <si>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</si>
  <si>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</si>
  <si>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</si>
  <si>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</si>
  <si>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</si>
  <si>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</si>
  <si>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</si>
  <si>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</si>
  <si>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</si>
  <si>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</si>
  <si>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</si>
  <si>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</si>
  <si>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</si>
  <si>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</si>
  <si>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</si>
  <si>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</si>
  <si>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</si>
  <si>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</si>
  <si>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</si>
  <si>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</si>
  <si>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</si>
  <si>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</si>
  <si>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</si>
  <si>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</si>
  <si>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</si>
  <si>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</si>
  <si>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</si>
  <si>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</si>
  <si>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</si>
  <si>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</si>
  <si>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</si>
  <si>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</si>
  <si>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</si>
  <si>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</si>
  <si>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</si>
  <si>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</si>
  <si>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</si>
  <si>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</si>
  <si>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</si>
  <si>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</si>
  <si>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</si>
  <si>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</si>
  <si>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</si>
  <si>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</si>
  <si>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</si>
  <si>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</si>
  <si>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</si>
  <si>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</si>
  <si>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</si>
  <si>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</si>
  <si>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</si>
  <si>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</si>
  <si>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</si>
  <si>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</si>
  <si>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</si>
  <si>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</si>
  <si>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</si>
  <si>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</si>
  <si>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</si>
  <si>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</si>
  <si>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</si>
  <si>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</si>
  <si>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</si>
  <si>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</si>
  <si>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</si>
  <si>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</si>
  <si>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</si>
  <si>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</si>
  <si>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</si>
  <si>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</si>
  <si>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</si>
  <si>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</si>
  <si>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</si>
  <si>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</si>
  <si>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</si>
  <si>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</si>
  <si>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</si>
  <si>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</si>
  <si>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</si>
  <si>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</si>
  <si>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</si>
  <si>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</si>
  <si>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</si>
  <si>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</si>
  <si>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</si>
  <si>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</si>
  <si>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</si>
  <si>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</si>
  <si>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</si>
  <si>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</si>
  <si>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</si>
  <si>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</si>
  <si>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</si>
  <si>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</si>
  <si>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</si>
  <si>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</si>
  <si>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</si>
  <si>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</si>
  <si>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</si>
  <si>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</si>
  <si>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</si>
  <si>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</si>
  <si>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</si>
  <si>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</si>
  <si>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</si>
  <si>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</si>
  <si>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</si>
  <si>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</si>
  <si>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</si>
  <si>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</si>
  <si>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</si>
  <si>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</si>
  <si>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</si>
  <si>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</si>
  <si>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</si>
  <si>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</si>
  <si>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</si>
  <si>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</si>
  <si>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</si>
  <si>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</si>
  <si>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</si>
  <si>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</si>
  <si>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</si>
  <si>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</si>
  <si>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</si>
  <si>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</si>
  <si>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</si>
  <si>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</si>
  <si>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</si>
  <si>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</si>
  <si>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</si>
  <si>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</si>
  <si>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</si>
  <si>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</si>
  <si>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</si>
  <si>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</si>
  <si>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</si>
  <si>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</si>
  <si>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</si>
  <si>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</si>
  <si>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</si>
  <si>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</si>
  <si>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</si>
  <si>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</si>
  <si>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</si>
  <si>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</si>
  <si>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</si>
  <si>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</si>
  <si>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</si>
  <si>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</si>
  <si>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</si>
  <si>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</si>
  <si>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</si>
  <si>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</si>
  <si>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</si>
  <si>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</si>
  <si>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</si>
  <si>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</si>
  <si>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</si>
  <si>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</si>
  <si>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</si>
  <si>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</si>
  <si>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</si>
  <si>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</si>
  <si>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</si>
  <si>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</si>
  <si>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</si>
  <si>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</si>
  <si>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</si>
  <si>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</si>
  <si>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</si>
  <si>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</si>
  <si>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</si>
  <si>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</si>
  <si>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</si>
  <si>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</si>
  <si>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</si>
  <si>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</si>
  <si>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</si>
  <si>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</si>
  <si>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</si>
  <si>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</si>
  <si>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</si>
  <si>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</si>
  <si>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</si>
  <si>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</si>
  <si>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</si>
  <si>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</si>
  <si>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</si>
  <si>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</si>
  <si>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</si>
  <si>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</si>
  <si>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</si>
  <si>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</si>
  <si>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</si>
  <si>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</si>
  <si>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</si>
  <si>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</si>
  <si>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</si>
  <si>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</si>
  <si>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</si>
  <si>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</si>
  <si>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</si>
  <si>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</si>
  <si>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</si>
  <si>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</si>
  <si>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</si>
  <si>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</si>
  <si>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</si>
  <si>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</si>
  <si>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</si>
  <si>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</si>
  <si>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</si>
  <si>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</si>
  <si>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</si>
  <si>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</si>
  <si>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</si>
  <si>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</si>
  <si>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</si>
  <si>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</si>
  <si>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</si>
  <si>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</si>
  <si>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</si>
  <si>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</si>
  <si>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</si>
  <si>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</si>
  <si>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</si>
  <si>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</si>
  <si>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</si>
  <si>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</si>
  <si>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</si>
  <si>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</si>
  <si>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</si>
  <si>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</si>
  <si>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</si>
  <si>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</si>
  <si>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</si>
  <si>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</si>
  <si>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</si>
  <si>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</si>
  <si>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</si>
  <si>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</si>
  <si>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</si>
  <si>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</si>
  <si>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</si>
  <si>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</si>
  <si>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</si>
  <si>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</si>
  <si>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</si>
  <si>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</si>
  <si>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</si>
  <si>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</si>
  <si>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</si>
  <si>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</si>
  <si>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</si>
  <si>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</si>
  <si>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</si>
  <si>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</si>
  <si>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</si>
  <si>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</si>
  <si>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</si>
  <si>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</si>
  <si>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</si>
  <si>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</si>
  <si>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</si>
  <si>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</si>
  <si>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</si>
  <si>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</si>
  <si>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</si>
  <si>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</si>
  <si>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</si>
  <si>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</si>
  <si>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</si>
  <si>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</si>
  <si>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</si>
  <si>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</si>
  <si>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</si>
  <si>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</si>
  <si>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</si>
  <si>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</si>
  <si>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</si>
  <si>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</si>
  <si>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</si>
  <si>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</si>
  <si>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</si>
  <si>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</si>
  <si>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</si>
  <si>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</si>
  <si>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</si>
  <si>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</si>
  <si>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</si>
  <si>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</si>
  <si>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</si>
  <si>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</si>
  <si>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</si>
  <si>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</si>
  <si>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</si>
  <si>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</si>
  <si>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</si>
  <si>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</si>
  <si>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</si>
  <si>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</si>
  <si>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</si>
  <si>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</si>
  <si>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</si>
  <si>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</si>
  <si>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</si>
  <si>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</si>
  <si>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</si>
  <si>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</si>
  <si>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</si>
  <si>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</si>
  <si>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</si>
  <si>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</si>
  <si>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</si>
  <si>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</si>
  <si>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</si>
  <si>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</si>
  <si>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</si>
  <si>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</si>
  <si>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</si>
  <si>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</si>
  <si>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</si>
  <si>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</si>
  <si>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</si>
  <si>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</si>
  <si>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</si>
  <si>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</si>
  <si>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</si>
  <si>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</si>
  <si>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</si>
  <si>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</si>
  <si>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</si>
  <si>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</si>
  <si>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</si>
  <si>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</si>
  <si>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</si>
  <si>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</si>
  <si>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</si>
  <si>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</si>
  <si>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</si>
  <si>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</si>
  <si>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</si>
  <si>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</si>
  <si>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</si>
  <si>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</si>
  <si>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</si>
  <si>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</si>
  <si>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</si>
  <si>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</si>
  <si>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</si>
  <si>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</si>
  <si>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</si>
  <si>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</si>
  <si>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</si>
  <si>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</si>
  <si>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</si>
  <si>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</si>
  <si>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</si>
  <si>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</si>
  <si>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</si>
  <si>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</si>
  <si>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</si>
  <si>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</si>
  <si>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</si>
  <si>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</si>
  <si>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</si>
  <si>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</si>
  <si>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</si>
  <si>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</si>
  <si>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</si>
  <si>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</si>
  <si>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</si>
  <si>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</si>
  <si>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</si>
  <si>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</si>
  <si>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</si>
  <si>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</si>
  <si>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</si>
  <si>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</si>
  <si>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</si>
  <si>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</si>
  <si>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</si>
  <si>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</si>
  <si>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</si>
  <si>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</si>
  <si>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</si>
  <si>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</si>
  <si>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</si>
  <si>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</si>
  <si>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</si>
  <si>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</si>
  <si>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</si>
  <si>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</si>
  <si>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</si>
  <si>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</si>
  <si>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</si>
  <si>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</si>
  <si>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</si>
  <si>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</si>
  <si>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</si>
  <si>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</si>
  <si>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</si>
  <si>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</si>
  <si>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</si>
  <si>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</si>
  <si>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</si>
  <si>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</si>
  <si>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</si>
  <si>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</si>
  <si>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</si>
  <si>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</si>
  <si>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</si>
  <si>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</si>
  <si>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</si>
  <si>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</si>
  <si>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</si>
  <si>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</si>
  <si>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</si>
  <si>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</si>
  <si>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</si>
  <si>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</si>
  <si>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</si>
  <si>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</si>
  <si>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</si>
  <si>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</si>
  <si>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</si>
  <si>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</si>
  <si>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</si>
  <si>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</si>
  <si>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</si>
  <si>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</si>
  <si>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</si>
  <si>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</si>
  <si>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</si>
  <si>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</si>
  <si>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</si>
  <si>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</si>
  <si>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</si>
  <si>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</si>
  <si>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</si>
  <si>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</si>
  <si>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</si>
  <si>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</si>
  <si>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</si>
  <si>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</si>
  <si>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</si>
  <si>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</si>
  <si>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</si>
  <si>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</si>
  <si>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</si>
  <si>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</si>
  <si>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</si>
  <si>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</si>
  <si>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</si>
  <si>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</si>
  <si>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</si>
  <si>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</si>
  <si>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</si>
  <si>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</si>
  <si>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</si>
  <si>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</si>
  <si>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</si>
  <si>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</si>
  <si>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</si>
  <si>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</si>
  <si>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</si>
  <si>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</si>
  <si>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</si>
  <si>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</si>
  <si>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</si>
  <si>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</si>
  <si>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</si>
  <si>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</si>
  <si>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</si>
  <si>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</si>
  <si>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</si>
  <si>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</si>
  <si>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</si>
  <si>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</si>
  <si>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</si>
  <si>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</si>
  <si>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</si>
  <si>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</si>
  <si>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</si>
  <si>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</si>
  <si>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</si>
  <si>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</si>
  <si>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</si>
  <si>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</si>
  <si>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</si>
  <si>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</si>
  <si>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</si>
  <si>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</si>
  <si>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</si>
  <si>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</si>
  <si>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</si>
  <si>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</si>
  <si>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</si>
  <si>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335796795 </t>
  </si>
  <si>
    <t>335796871</t>
  </si>
  <si>
    <t>335796795</t>
  </si>
  <si>
    <t>335796753</t>
  </si>
  <si>
    <t>335796384</t>
  </si>
  <si>
    <t>335797160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</si>
  <si>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</si>
  <si>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</si>
  <si>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</si>
  <si>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</si>
  <si>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</si>
  <si>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</si>
  <si>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</si>
  <si>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</si>
  <si>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</si>
  <si>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</si>
  <si>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335798137</t>
  </si>
  <si>
    <t>335798133</t>
  </si>
  <si>
    <t>335798079</t>
  </si>
  <si>
    <t>335798057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</si>
  <si>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</si>
  <si>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</si>
  <si>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</si>
  <si>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</si>
  <si>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</si>
  <si>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</si>
  <si>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</si>
  <si>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</si>
  <si>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</si>
  <si>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</si>
  <si>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</si>
  <si>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</si>
  <si>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</si>
  <si>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</si>
  <si>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</si>
  <si>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</si>
  <si>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</si>
  <si>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</si>
  <si>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</si>
  <si>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</si>
  <si>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</si>
  <si>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</si>
  <si>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</si>
  <si>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</si>
  <si>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</si>
  <si>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</si>
  <si>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</si>
  <si>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</si>
  <si>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</si>
  <si>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</si>
  <si>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</si>
  <si>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</si>
  <si>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</si>
  <si>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</si>
  <si>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</si>
  <si>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</si>
  <si>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</si>
  <si>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</si>
  <si>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</si>
  <si>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</si>
  <si>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</si>
  <si>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</si>
  <si>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</si>
  <si>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</si>
  <si>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</si>
  <si>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</si>
  <si>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</si>
  <si>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</si>
  <si>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</si>
  <si>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</si>
  <si>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</si>
  <si>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</si>
  <si>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</si>
  <si>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</si>
  <si>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</si>
  <si>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</si>
  <si>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</si>
  <si>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</si>
  <si>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</si>
  <si>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</si>
  <si>
    <t>335798431</t>
  </si>
  <si>
    <t>335798430</t>
  </si>
  <si>
    <t>335798429</t>
  </si>
  <si>
    <t>GAVETA DE DEPOSITO LLENA</t>
  </si>
  <si>
    <t>Gavetas Vacías + Gavetas Fallando</t>
  </si>
  <si>
    <t>335798238 </t>
  </si>
  <si>
    <t>2 Gavetas Vacías, 1 Fallando</t>
  </si>
  <si>
    <t>En Servicio</t>
  </si>
  <si>
    <t>335798598</t>
  </si>
  <si>
    <t>335798557</t>
  </si>
  <si>
    <t>335798546</t>
  </si>
  <si>
    <t>335798532</t>
  </si>
  <si>
    <t>335798529</t>
  </si>
  <si>
    <t>335798525</t>
  </si>
  <si>
    <t>335798520</t>
  </si>
  <si>
    <t>335798514</t>
  </si>
  <si>
    <t>335798509</t>
  </si>
  <si>
    <t>335798498</t>
  </si>
  <si>
    <t>335798491</t>
  </si>
  <si>
    <t>335798490</t>
  </si>
  <si>
    <t>335798488</t>
  </si>
  <si>
    <t>335798485</t>
  </si>
  <si>
    <t>335798475</t>
  </si>
  <si>
    <t>335798468</t>
  </si>
  <si>
    <t>335798433</t>
  </si>
  <si>
    <t>GAVETA DE RECHAZO LLENA</t>
  </si>
  <si>
    <t>335798573</t>
  </si>
  <si>
    <t>335798569</t>
  </si>
  <si>
    <t>Closed</t>
  </si>
  <si>
    <t>Doñe Ramirez, Luis Manuel</t>
  </si>
  <si>
    <t>ENVIO DE CARGA</t>
  </si>
  <si>
    <t>CARGA EXITOSA</t>
  </si>
  <si>
    <t>REINICIO FALLIDO</t>
  </si>
  <si>
    <t>335798683</t>
  </si>
  <si>
    <t>335798682</t>
  </si>
  <si>
    <t>335798681</t>
  </si>
  <si>
    <t>335798661</t>
  </si>
  <si>
    <t>335798658</t>
  </si>
  <si>
    <t>335798654</t>
  </si>
  <si>
    <t>335798651</t>
  </si>
  <si>
    <t>335798646</t>
  </si>
  <si>
    <t>335798643</t>
  </si>
  <si>
    <t>335798640</t>
  </si>
  <si>
    <t>335798639</t>
  </si>
  <si>
    <t>335798638</t>
  </si>
  <si>
    <t>335798637</t>
  </si>
  <si>
    <t>335798635</t>
  </si>
  <si>
    <t>335798634</t>
  </si>
  <si>
    <t>335798633</t>
  </si>
  <si>
    <t>335798630</t>
  </si>
  <si>
    <t>335798628</t>
  </si>
  <si>
    <t>335798625</t>
  </si>
  <si>
    <t>335798621</t>
  </si>
  <si>
    <t>335798608</t>
  </si>
  <si>
    <t>335798607</t>
  </si>
  <si>
    <t>335798690</t>
  </si>
  <si>
    <t>335798689</t>
  </si>
  <si>
    <t>335798687</t>
  </si>
  <si>
    <t>335798685</t>
  </si>
  <si>
    <t>335798684</t>
  </si>
  <si>
    <t>LECTOR - REINICIO</t>
  </si>
  <si>
    <t>REINICIO EXITOSA</t>
  </si>
  <si>
    <t>335798691</t>
  </si>
  <si>
    <t>335798688</t>
  </si>
  <si>
    <t>335798686</t>
  </si>
  <si>
    <t>335798639 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</si>
</sst>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2"/>
      <tableStyleElement type="headerRow" dxfId="741"/>
      <tableStyleElement type="totalRow" dxfId="740"/>
      <tableStyleElement type="firstColumn" dxfId="739"/>
      <tableStyleElement type="lastColumn" dxfId="738"/>
      <tableStyleElement type="firstRowStripe" dxfId="737"/>
      <tableStyleElement type="firstColumnStripe" dxfId="7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54"/>
  <sheetViews>
    <sheetView tabSelected="1" zoomScale="85" zoomScaleNormal="85" workbookViewId="0">
      <pane ySplit="4" topLeftCell="A50" activePane="bottomLeft" state="frozen"/>
      <selection pane="bottomLeft" activeCell="G61" sqref="G61"/>
    </sheetView>
  </sheetViews>
  <sheetFormatPr baseColWidth="10" defaultColWidth="25.7109375" defaultRowHeight="15" x14ac:dyDescent="0.25"/>
  <cols>
    <col min="1" max="1" width="25.28515625" style="104" bestFit="1" customWidth="1"/>
    <col min="2" max="2" width="19.140625" style="99" bestFit="1" customWidth="1"/>
    <col min="3" max="3" width="17.7109375" style="47" customWidth="1"/>
    <col min="4" max="4" width="27.42578125" style="104" customWidth="1"/>
    <col min="5" max="5" width="11.42578125" style="98" customWidth="1"/>
    <col min="6" max="6" width="11.140625" style="48" customWidth="1"/>
    <col min="7" max="7" width="54.28515625" style="48" customWidth="1"/>
    <col min="8" max="11" width="6.42578125" style="48" customWidth="1"/>
    <col min="12" max="12" width="48.140625" style="48" customWidth="1"/>
    <col min="13" max="13" width="18.7109375" style="104" customWidth="1"/>
    <col min="14" max="14" width="16.5703125" style="104" customWidth="1"/>
    <col min="15" max="15" width="42.85546875" style="104" bestFit="1" customWidth="1"/>
    <col min="16" max="16" width="22.5703125" style="74" customWidth="1"/>
    <col min="17" max="17" width="52" style="83" bestFit="1" customWidth="1"/>
    <col min="18" max="16384" width="25.7109375" style="45"/>
  </cols>
  <sheetData>
    <row r="1" spans="1:17" ht="18" x14ac:dyDescent="0.25">
      <c r="A1" s="109" t="s">
        <v>2161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8" x14ac:dyDescent="0.25">
      <c r="A2" s="108" t="s">
        <v>2158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</row>
    <row r="3" spans="1:17" ht="18.75" thickBot="1" x14ac:dyDescent="0.3">
      <c r="A3" s="110" t="s">
        <v>2570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 t="s">
        <v>2505</v>
      </c>
      <c r="C5" s="90">
        <v>44245.421307870369</v>
      </c>
      <c r="D5" s="102" t="s">
        <v>2189</v>
      </c>
      <c r="E5" s="88">
        <v>378</v>
      </c>
      <c r="F5" s="84" t="str">
        <f>VLOOKUP(E5,VIP!$A$2:$O11439,2,0)</f>
        <v>DRBR378</v>
      </c>
      <c r="G5" s="87" t="str">
        <f>VLOOKUP(E5,'LISTADO ATM'!$A$2:$B$897,2,0)</f>
        <v>ATM UNP Villa Flores</v>
      </c>
      <c r="H5" s="87" t="str">
        <f>VLOOKUP(E5,VIP!$A$2:$O16360,7,FALSE)</f>
        <v>N/A</v>
      </c>
      <c r="I5" s="87" t="str">
        <f>VLOOKUP(E5,VIP!$A$2:$O8325,8,FALSE)</f>
        <v>N/A</v>
      </c>
      <c r="J5" s="87" t="str">
        <f>VLOOKUP(E5,VIP!$A$2:$O8275,8,FALSE)</f>
        <v>N/A</v>
      </c>
      <c r="K5" s="87" t="str">
        <f>VLOOKUP(E5,VIP!$A$2:$O11849,6,0)</f>
        <v>N/A</v>
      </c>
      <c r="L5" s="92" t="s">
        <v>2228</v>
      </c>
      <c r="M5" s="103" t="s">
        <v>2588</v>
      </c>
      <c r="N5" s="107" t="s">
        <v>2477</v>
      </c>
      <c r="O5" s="106" t="s">
        <v>2479</v>
      </c>
      <c r="P5" s="103"/>
      <c r="Q5" s="143">
        <v>44247.444479166668</v>
      </c>
    </row>
    <row r="6" spans="1:17" s="104" customFormat="1" ht="18" x14ac:dyDescent="0.25">
      <c r="A6" s="102" t="str">
        <f>VLOOKUP(E6,'LISTADO ATM'!$A$2:$C$898,3,0)</f>
        <v>DISTRITO NACIONAL</v>
      </c>
      <c r="B6" s="96" t="s">
        <v>2504</v>
      </c>
      <c r="C6" s="90">
        <v>44245.566307870373</v>
      </c>
      <c r="D6" s="102" t="s">
        <v>2189</v>
      </c>
      <c r="E6" s="88">
        <v>517</v>
      </c>
      <c r="F6" s="84" t="str">
        <f>VLOOKUP(E6,VIP!$A$2:$O11433,2,0)</f>
        <v>DRBR517</v>
      </c>
      <c r="G6" s="87" t="str">
        <f>VLOOKUP(E6,'LISTADO ATM'!$A$2:$B$897,2,0)</f>
        <v xml:space="preserve">ATM Autobanco Oficina Sans Soucí </v>
      </c>
      <c r="H6" s="87" t="str">
        <f>VLOOKUP(E6,VIP!$A$2:$O16354,7,FALSE)</f>
        <v>Si</v>
      </c>
      <c r="I6" s="87" t="str">
        <f>VLOOKUP(E6,VIP!$A$2:$O8319,8,FALSE)</f>
        <v>Si</v>
      </c>
      <c r="J6" s="87" t="str">
        <f>VLOOKUP(E6,VIP!$A$2:$O8269,8,FALSE)</f>
        <v>Si</v>
      </c>
      <c r="K6" s="87" t="str">
        <f>VLOOKUP(E6,VIP!$A$2:$O11843,6,0)</f>
        <v>SI</v>
      </c>
      <c r="L6" s="92" t="s">
        <v>2228</v>
      </c>
      <c r="M6" s="103" t="s">
        <v>2588</v>
      </c>
      <c r="N6" s="107" t="s">
        <v>2477</v>
      </c>
      <c r="O6" s="106" t="s">
        <v>2479</v>
      </c>
      <c r="P6" s="103"/>
      <c r="Q6" s="143">
        <v>44247.444479166668</v>
      </c>
    </row>
    <row r="7" spans="1:17" s="104" customFormat="1" ht="18" x14ac:dyDescent="0.25">
      <c r="A7" s="102" t="str">
        <f>VLOOKUP(E7,'LISTADO ATM'!$A$2:$C$898,3,0)</f>
        <v>NORTE</v>
      </c>
      <c r="B7" s="96" t="s">
        <v>2510</v>
      </c>
      <c r="C7" s="90">
        <v>44246.461527777778</v>
      </c>
      <c r="D7" s="102" t="s">
        <v>2190</v>
      </c>
      <c r="E7" s="88">
        <v>520</v>
      </c>
      <c r="F7" s="84" t="str">
        <f>VLOOKUP(E7,VIP!$A$2:$O11451,2,0)</f>
        <v>DRBR520</v>
      </c>
      <c r="G7" s="87" t="str">
        <f>VLOOKUP(E7,'LISTADO ATM'!$A$2:$B$897,2,0)</f>
        <v xml:space="preserve">ATM Cooperativa Navarrete (COOPNAVA) </v>
      </c>
      <c r="H7" s="87" t="str">
        <f>VLOOKUP(E7,VIP!$A$2:$O16372,7,FALSE)</f>
        <v>Si</v>
      </c>
      <c r="I7" s="87" t="str">
        <f>VLOOKUP(E7,VIP!$A$2:$O8337,8,FALSE)</f>
        <v>Si</v>
      </c>
      <c r="J7" s="87" t="str">
        <f>VLOOKUP(E7,VIP!$A$2:$O8287,8,FALSE)</f>
        <v>Si</v>
      </c>
      <c r="K7" s="87" t="str">
        <f>VLOOKUP(E7,VIP!$A$2:$O11861,6,0)</f>
        <v>NO</v>
      </c>
      <c r="L7" s="92" t="s">
        <v>2228</v>
      </c>
      <c r="M7" s="103" t="s">
        <v>2588</v>
      </c>
      <c r="N7" s="107" t="s">
        <v>2477</v>
      </c>
      <c r="O7" s="106" t="s">
        <v>2498</v>
      </c>
      <c r="P7" s="103"/>
      <c r="Q7" s="143">
        <v>44247.444479166668</v>
      </c>
    </row>
    <row r="8" spans="1:17" s="104" customFormat="1" ht="18" x14ac:dyDescent="0.25">
      <c r="A8" s="102" t="str">
        <f>VLOOKUP(E8,'LISTADO ATM'!$A$2:$C$898,3,0)</f>
        <v>NORTE</v>
      </c>
      <c r="B8" s="96" t="s">
        <v>2509</v>
      </c>
      <c r="C8" s="90">
        <v>44246.467361111114</v>
      </c>
      <c r="D8" s="102" t="s">
        <v>2190</v>
      </c>
      <c r="E8" s="88">
        <v>444</v>
      </c>
      <c r="F8" s="84" t="str">
        <f>VLOOKUP(E8,VIP!$A$2:$O11450,2,0)</f>
        <v>DRBR444</v>
      </c>
      <c r="G8" s="87" t="str">
        <f>VLOOKUP(E8,'LISTADO ATM'!$A$2:$B$897,2,0)</f>
        <v xml:space="preserve">ATM Hospital Metropolitano de (Santiago) (HOMS) </v>
      </c>
      <c r="H8" s="87" t="str">
        <f>VLOOKUP(E8,VIP!$A$2:$O16371,7,FALSE)</f>
        <v>Si</v>
      </c>
      <c r="I8" s="87" t="str">
        <f>VLOOKUP(E8,VIP!$A$2:$O8336,8,FALSE)</f>
        <v>Si</v>
      </c>
      <c r="J8" s="87" t="str">
        <f>VLOOKUP(E8,VIP!$A$2:$O8286,8,FALSE)</f>
        <v>Si</v>
      </c>
      <c r="K8" s="87" t="str">
        <f>VLOOKUP(E8,VIP!$A$2:$O11860,6,0)</f>
        <v>NO</v>
      </c>
      <c r="L8" s="92" t="s">
        <v>2228</v>
      </c>
      <c r="M8" s="103" t="s">
        <v>2588</v>
      </c>
      <c r="N8" s="107" t="s">
        <v>2477</v>
      </c>
      <c r="O8" s="106" t="s">
        <v>2498</v>
      </c>
      <c r="P8" s="103"/>
      <c r="Q8" s="143">
        <v>44247.444479166668</v>
      </c>
    </row>
    <row r="9" spans="1:17" s="104" customFormat="1" ht="18" x14ac:dyDescent="0.25">
      <c r="A9" s="102" t="str">
        <f>VLOOKUP(E9,'LISTADO ATM'!$A$2:$C$898,3,0)</f>
        <v>DISTRITO NACIONAL</v>
      </c>
      <c r="B9" s="96" t="s">
        <v>2513</v>
      </c>
      <c r="C9" s="90">
        <v>44246.529074074075</v>
      </c>
      <c r="D9" s="102" t="s">
        <v>2189</v>
      </c>
      <c r="E9" s="88">
        <v>951</v>
      </c>
      <c r="F9" s="84" t="str">
        <f>VLOOKUP(E9,VIP!$A$2:$O11458,2,0)</f>
        <v>DRBR203</v>
      </c>
      <c r="G9" s="87" t="str">
        <f>VLOOKUP(E9,'LISTADO ATM'!$A$2:$B$897,2,0)</f>
        <v xml:space="preserve">ATM Oficina Plaza Haché JFK </v>
      </c>
      <c r="H9" s="87" t="str">
        <f>VLOOKUP(E9,VIP!$A$2:$O16379,7,FALSE)</f>
        <v>Si</v>
      </c>
      <c r="I9" s="87" t="str">
        <f>VLOOKUP(E9,VIP!$A$2:$O8344,8,FALSE)</f>
        <v>Si</v>
      </c>
      <c r="J9" s="87" t="str">
        <f>VLOOKUP(E9,VIP!$A$2:$O8294,8,FALSE)</f>
        <v>Si</v>
      </c>
      <c r="K9" s="87" t="str">
        <f>VLOOKUP(E9,VIP!$A$2:$O11868,6,0)</f>
        <v>NO</v>
      </c>
      <c r="L9" s="92" t="s">
        <v>2228</v>
      </c>
      <c r="M9" s="103" t="s">
        <v>2588</v>
      </c>
      <c r="N9" s="107" t="s">
        <v>2515</v>
      </c>
      <c r="O9" s="106" t="s">
        <v>2479</v>
      </c>
      <c r="P9" s="103"/>
      <c r="Q9" s="143">
        <v>44247.444479166668</v>
      </c>
    </row>
    <row r="10" spans="1:17" s="104" customFormat="1" ht="18" x14ac:dyDescent="0.25">
      <c r="A10" s="102" t="str">
        <f>VLOOKUP(E10,'LISTADO ATM'!$A$2:$C$898,3,0)</f>
        <v>NORTE</v>
      </c>
      <c r="B10" s="96" t="s">
        <v>2511</v>
      </c>
      <c r="C10" s="90">
        <v>44246.604837962965</v>
      </c>
      <c r="D10" s="102" t="s">
        <v>2190</v>
      </c>
      <c r="E10" s="88">
        <v>380</v>
      </c>
      <c r="F10" s="84" t="str">
        <f>VLOOKUP(E10,VIP!$A$2:$O11452,2,0)</f>
        <v>DRBR380</v>
      </c>
      <c r="G10" s="87" t="str">
        <f>VLOOKUP(E10,'LISTADO ATM'!$A$2:$B$897,2,0)</f>
        <v xml:space="preserve">ATM Oficina Navarrete </v>
      </c>
      <c r="H10" s="87" t="str">
        <f>VLOOKUP(E10,VIP!$A$2:$O16373,7,FALSE)</f>
        <v>Si</v>
      </c>
      <c r="I10" s="87" t="str">
        <f>VLOOKUP(E10,VIP!$A$2:$O8338,8,FALSE)</f>
        <v>Si</v>
      </c>
      <c r="J10" s="87" t="str">
        <f>VLOOKUP(E10,VIP!$A$2:$O8288,8,FALSE)</f>
        <v>Si</v>
      </c>
      <c r="K10" s="87" t="str">
        <f>VLOOKUP(E10,VIP!$A$2:$O11862,6,0)</f>
        <v>NO</v>
      </c>
      <c r="L10" s="92" t="s">
        <v>2228</v>
      </c>
      <c r="M10" s="103" t="s">
        <v>2588</v>
      </c>
      <c r="N10" s="107" t="s">
        <v>2477</v>
      </c>
      <c r="O10" s="106" t="s">
        <v>2498</v>
      </c>
      <c r="P10" s="103"/>
      <c r="Q10" s="143">
        <v>44247.444479166668</v>
      </c>
    </row>
    <row r="11" spans="1:17" s="104" customFormat="1" ht="18" x14ac:dyDescent="0.25">
      <c r="A11" s="102" t="str">
        <f>VLOOKUP(E11,'LISTADO ATM'!$A$2:$C$898,3,0)</f>
        <v>NORTE</v>
      </c>
      <c r="B11" s="96" t="s">
        <v>2520</v>
      </c>
      <c r="C11" s="90">
        <v>44246.615902777776</v>
      </c>
      <c r="D11" s="102" t="s">
        <v>2190</v>
      </c>
      <c r="E11" s="88">
        <v>944</v>
      </c>
      <c r="F11" s="84" t="str">
        <f>VLOOKUP(E11,VIP!$A$2:$O11455,2,0)</f>
        <v>DRBR944</v>
      </c>
      <c r="G11" s="87" t="str">
        <f>VLOOKUP(E11,'LISTADO ATM'!$A$2:$B$897,2,0)</f>
        <v xml:space="preserve">ATM UNP Mao </v>
      </c>
      <c r="H11" s="87" t="str">
        <f>VLOOKUP(E11,VIP!$A$2:$O16376,7,FALSE)</f>
        <v>Si</v>
      </c>
      <c r="I11" s="87" t="str">
        <f>VLOOKUP(E11,VIP!$A$2:$O8341,8,FALSE)</f>
        <v>Si</v>
      </c>
      <c r="J11" s="87" t="str">
        <f>VLOOKUP(E11,VIP!$A$2:$O8291,8,FALSE)</f>
        <v>Si</v>
      </c>
      <c r="K11" s="87" t="str">
        <f>VLOOKUP(E11,VIP!$A$2:$O11865,6,0)</f>
        <v>NO</v>
      </c>
      <c r="L11" s="92" t="s">
        <v>2499</v>
      </c>
      <c r="M11" s="103" t="s">
        <v>2588</v>
      </c>
      <c r="N11" s="107" t="s">
        <v>2477</v>
      </c>
      <c r="O11" s="106" t="s">
        <v>2498</v>
      </c>
      <c r="P11" s="103"/>
      <c r="Q11" s="143">
        <v>44247.444479166668</v>
      </c>
    </row>
    <row r="12" spans="1:17" s="104" customFormat="1" ht="18" x14ac:dyDescent="0.25">
      <c r="A12" s="102" t="str">
        <f>VLOOKUP(E12,'LISTADO ATM'!$A$2:$C$898,3,0)</f>
        <v>NORTE</v>
      </c>
      <c r="B12" s="96" t="s">
        <v>2519</v>
      </c>
      <c r="C12" s="90">
        <v>44246.630416666667</v>
      </c>
      <c r="D12" s="102" t="s">
        <v>2190</v>
      </c>
      <c r="E12" s="88">
        <v>351</v>
      </c>
      <c r="F12" s="84" t="str">
        <f>VLOOKUP(E12,VIP!$A$2:$O11454,2,0)</f>
        <v>DRBR351</v>
      </c>
      <c r="G12" s="87" t="str">
        <f>VLOOKUP(E12,'LISTADO ATM'!$A$2:$B$897,2,0)</f>
        <v xml:space="preserve">ATM S/M José Luís (Puerto Plata) </v>
      </c>
      <c r="H12" s="87" t="str">
        <f>VLOOKUP(E12,VIP!$A$2:$O16375,7,FALSE)</f>
        <v>Si</v>
      </c>
      <c r="I12" s="87" t="str">
        <f>VLOOKUP(E12,VIP!$A$2:$O8340,8,FALSE)</f>
        <v>Si</v>
      </c>
      <c r="J12" s="87" t="str">
        <f>VLOOKUP(E12,VIP!$A$2:$O8290,8,FALSE)</f>
        <v>Si</v>
      </c>
      <c r="K12" s="87" t="str">
        <f>VLOOKUP(E12,VIP!$A$2:$O11864,6,0)</f>
        <v>NO</v>
      </c>
      <c r="L12" s="92" t="s">
        <v>2499</v>
      </c>
      <c r="M12" s="103" t="s">
        <v>2588</v>
      </c>
      <c r="N12" s="107" t="s">
        <v>2477</v>
      </c>
      <c r="O12" s="106" t="s">
        <v>2498</v>
      </c>
      <c r="P12" s="103"/>
      <c r="Q12" s="143">
        <v>44247.444479166668</v>
      </c>
    </row>
    <row r="13" spans="1:17" s="104" customFormat="1" ht="18" x14ac:dyDescent="0.25">
      <c r="A13" s="102" t="str">
        <f>VLOOKUP(E13,'LISTADO ATM'!$A$2:$C$898,3,0)</f>
        <v>DISTRITO NACIONAL</v>
      </c>
      <c r="B13" s="96" t="s">
        <v>2544</v>
      </c>
      <c r="C13" s="90">
        <v>44246.695092592592</v>
      </c>
      <c r="D13" s="102" t="s">
        <v>2473</v>
      </c>
      <c r="E13" s="88">
        <v>596</v>
      </c>
      <c r="F13" s="84" t="str">
        <f>VLOOKUP(E13,VIP!$A$2:$O11477,2,0)</f>
        <v>DRBR274</v>
      </c>
      <c r="G13" s="87" t="str">
        <f>VLOOKUP(E13,'LISTADO ATM'!$A$2:$B$897,2,0)</f>
        <v xml:space="preserve">ATM Autobanco Malecón Center </v>
      </c>
      <c r="H13" s="87" t="str">
        <f>VLOOKUP(E13,VIP!$A$2:$O16398,7,FALSE)</f>
        <v>Si</v>
      </c>
      <c r="I13" s="87" t="str">
        <f>VLOOKUP(E13,VIP!$A$2:$O8363,8,FALSE)</f>
        <v>Si</v>
      </c>
      <c r="J13" s="87" t="str">
        <f>VLOOKUP(E13,VIP!$A$2:$O8313,8,FALSE)</f>
        <v>Si</v>
      </c>
      <c r="K13" s="87" t="str">
        <f>VLOOKUP(E13,VIP!$A$2:$O11887,6,0)</f>
        <v>NO</v>
      </c>
      <c r="L13" s="92" t="s">
        <v>2430</v>
      </c>
      <c r="M13" s="103" t="s">
        <v>2588</v>
      </c>
      <c r="N13" s="107" t="s">
        <v>2477</v>
      </c>
      <c r="O13" s="106" t="s">
        <v>2478</v>
      </c>
      <c r="P13" s="103"/>
      <c r="Q13" s="143">
        <v>44247.444479166668</v>
      </c>
    </row>
    <row r="14" spans="1:17" s="104" customFormat="1" ht="18" x14ac:dyDescent="0.25">
      <c r="A14" s="102" t="str">
        <f>VLOOKUP(E14,'LISTADO ATM'!$A$2:$C$898,3,0)</f>
        <v>ESTE</v>
      </c>
      <c r="B14" s="96" t="s">
        <v>2542</v>
      </c>
      <c r="C14" s="90">
        <v>44246.703067129631</v>
      </c>
      <c r="D14" s="102" t="s">
        <v>2189</v>
      </c>
      <c r="E14" s="88">
        <v>630</v>
      </c>
      <c r="F14" s="84" t="str">
        <f>VLOOKUP(E14,VIP!$A$2:$O11475,2,0)</f>
        <v>DRBR112</v>
      </c>
      <c r="G14" s="87" t="str">
        <f>VLOOKUP(E14,'LISTADO ATM'!$A$2:$B$897,2,0)</f>
        <v xml:space="preserve">ATM Oficina Plaza Zaglul (SPM) </v>
      </c>
      <c r="H14" s="87" t="str">
        <f>VLOOKUP(E14,VIP!$A$2:$O16396,7,FALSE)</f>
        <v>Si</v>
      </c>
      <c r="I14" s="87" t="str">
        <f>VLOOKUP(E14,VIP!$A$2:$O8361,8,FALSE)</f>
        <v>Si</v>
      </c>
      <c r="J14" s="87" t="str">
        <f>VLOOKUP(E14,VIP!$A$2:$O8311,8,FALSE)</f>
        <v>Si</v>
      </c>
      <c r="K14" s="87" t="str">
        <f>VLOOKUP(E14,VIP!$A$2:$O11885,6,0)</f>
        <v>NO</v>
      </c>
      <c r="L14" s="92" t="s">
        <v>2228</v>
      </c>
      <c r="M14" s="103" t="s">
        <v>2588</v>
      </c>
      <c r="N14" s="107" t="s">
        <v>2477</v>
      </c>
      <c r="O14" s="106" t="s">
        <v>2479</v>
      </c>
      <c r="P14" s="103"/>
      <c r="Q14" s="143">
        <v>44247.444479166668</v>
      </c>
    </row>
    <row r="15" spans="1:17" s="104" customFormat="1" ht="18" x14ac:dyDescent="0.25">
      <c r="A15" s="102" t="str">
        <f>VLOOKUP(E15,'LISTADO ATM'!$A$2:$C$898,3,0)</f>
        <v>DISTRITO NACIONAL</v>
      </c>
      <c r="B15" s="96" t="s">
        <v>2541</v>
      </c>
      <c r="C15" s="90">
        <v>44246.704155092593</v>
      </c>
      <c r="D15" s="102" t="s">
        <v>2189</v>
      </c>
      <c r="E15" s="88">
        <v>160</v>
      </c>
      <c r="F15" s="84" t="str">
        <f>VLOOKUP(E15,VIP!$A$2:$O11474,2,0)</f>
        <v>DRBR160</v>
      </c>
      <c r="G15" s="87" t="str">
        <f>VLOOKUP(E15,'LISTADO ATM'!$A$2:$B$897,2,0)</f>
        <v xml:space="preserve">ATM Oficina Herrera </v>
      </c>
      <c r="H15" s="87" t="str">
        <f>VLOOKUP(E15,VIP!$A$2:$O16395,7,FALSE)</f>
        <v>Si</v>
      </c>
      <c r="I15" s="87" t="str">
        <f>VLOOKUP(E15,VIP!$A$2:$O8360,8,FALSE)</f>
        <v>Si</v>
      </c>
      <c r="J15" s="87" t="str">
        <f>VLOOKUP(E15,VIP!$A$2:$O8310,8,FALSE)</f>
        <v>Si</v>
      </c>
      <c r="K15" s="87" t="str">
        <f>VLOOKUP(E15,VIP!$A$2:$O11884,6,0)</f>
        <v>NO</v>
      </c>
      <c r="L15" s="92" t="s">
        <v>2228</v>
      </c>
      <c r="M15" s="103" t="s">
        <v>2588</v>
      </c>
      <c r="N15" s="107" t="s">
        <v>2477</v>
      </c>
      <c r="O15" s="106" t="s">
        <v>2479</v>
      </c>
      <c r="P15" s="103"/>
      <c r="Q15" s="143">
        <v>44247.444479166668</v>
      </c>
    </row>
    <row r="16" spans="1:17" s="104" customFormat="1" ht="18" x14ac:dyDescent="0.25">
      <c r="A16" s="102" t="str">
        <f>VLOOKUP(E16,'LISTADO ATM'!$A$2:$C$898,3,0)</f>
        <v>DISTRITO NACIONAL</v>
      </c>
      <c r="B16" s="96" t="s">
        <v>2540</v>
      </c>
      <c r="C16" s="90">
        <v>44246.705081018517</v>
      </c>
      <c r="D16" s="102" t="s">
        <v>2189</v>
      </c>
      <c r="E16" s="88">
        <v>906</v>
      </c>
      <c r="F16" s="84" t="str">
        <f>VLOOKUP(E16,VIP!$A$2:$O11473,2,0)</f>
        <v>DRBR906</v>
      </c>
      <c r="G16" s="87" t="str">
        <f>VLOOKUP(E16,'LISTADO ATM'!$A$2:$B$897,2,0)</f>
        <v xml:space="preserve">ATM MESCYT  </v>
      </c>
      <c r="H16" s="87" t="str">
        <f>VLOOKUP(E16,VIP!$A$2:$O16394,7,FALSE)</f>
        <v>Si</v>
      </c>
      <c r="I16" s="87" t="str">
        <f>VLOOKUP(E16,VIP!$A$2:$O8359,8,FALSE)</f>
        <v>Si</v>
      </c>
      <c r="J16" s="87" t="str">
        <f>VLOOKUP(E16,VIP!$A$2:$O8309,8,FALSE)</f>
        <v>Si</v>
      </c>
      <c r="K16" s="87" t="str">
        <f>VLOOKUP(E16,VIP!$A$2:$O11883,6,0)</f>
        <v>NO</v>
      </c>
      <c r="L16" s="92" t="s">
        <v>2499</v>
      </c>
      <c r="M16" s="103" t="s">
        <v>2588</v>
      </c>
      <c r="N16" s="107" t="s">
        <v>2477</v>
      </c>
      <c r="O16" s="106" t="s">
        <v>2479</v>
      </c>
      <c r="P16" s="103"/>
      <c r="Q16" s="143">
        <v>44247.444479166668</v>
      </c>
    </row>
    <row r="17" spans="1:17" s="104" customFormat="1" ht="18" x14ac:dyDescent="0.25">
      <c r="A17" s="102" t="str">
        <f>VLOOKUP(E17,'LISTADO ATM'!$A$2:$C$898,3,0)</f>
        <v>ESTE</v>
      </c>
      <c r="B17" s="96" t="s">
        <v>2538</v>
      </c>
      <c r="C17" s="90">
        <v>44246.712604166663</v>
      </c>
      <c r="D17" s="102" t="s">
        <v>2488</v>
      </c>
      <c r="E17" s="88">
        <v>609</v>
      </c>
      <c r="F17" s="84" t="str">
        <f>VLOOKUP(E17,VIP!$A$2:$O11471,2,0)</f>
        <v>DRBR120</v>
      </c>
      <c r="G17" s="87" t="str">
        <f>VLOOKUP(E17,'LISTADO ATM'!$A$2:$B$897,2,0)</f>
        <v xml:space="preserve">ATM S/M Jumbo (San Pedro) </v>
      </c>
      <c r="H17" s="87" t="str">
        <f>VLOOKUP(E17,VIP!$A$2:$O16392,7,FALSE)</f>
        <v>Si</v>
      </c>
      <c r="I17" s="87" t="str">
        <f>VLOOKUP(E17,VIP!$A$2:$O8357,8,FALSE)</f>
        <v>Si</v>
      </c>
      <c r="J17" s="87" t="str">
        <f>VLOOKUP(E17,VIP!$A$2:$O8307,8,FALSE)</f>
        <v>Si</v>
      </c>
      <c r="K17" s="87" t="str">
        <f>VLOOKUP(E17,VIP!$A$2:$O11881,6,0)</f>
        <v>NO</v>
      </c>
      <c r="L17" s="92" t="s">
        <v>2430</v>
      </c>
      <c r="M17" s="103" t="s">
        <v>2588</v>
      </c>
      <c r="N17" s="107" t="s">
        <v>2477</v>
      </c>
      <c r="O17" s="106" t="s">
        <v>2492</v>
      </c>
      <c r="P17" s="103"/>
      <c r="Q17" s="143">
        <v>44247.444479166668</v>
      </c>
    </row>
    <row r="18" spans="1:17" s="104" customFormat="1" ht="18" x14ac:dyDescent="0.25">
      <c r="A18" s="102" t="str">
        <f>VLOOKUP(E18,'LISTADO ATM'!$A$2:$C$898,3,0)</f>
        <v>SUR</v>
      </c>
      <c r="B18" s="96" t="s">
        <v>2537</v>
      </c>
      <c r="C18" s="90">
        <v>44246.712650462963</v>
      </c>
      <c r="D18" s="102" t="s">
        <v>2189</v>
      </c>
      <c r="E18" s="88">
        <v>455</v>
      </c>
      <c r="F18" s="84" t="str">
        <f>VLOOKUP(E18,VIP!$A$2:$O11470,2,0)</f>
        <v>DRBR455</v>
      </c>
      <c r="G18" s="87" t="str">
        <f>VLOOKUP(E18,'LISTADO ATM'!$A$2:$B$897,2,0)</f>
        <v xml:space="preserve">ATM Oficina Baní II </v>
      </c>
      <c r="H18" s="87" t="str">
        <f>VLOOKUP(E18,VIP!$A$2:$O16391,7,FALSE)</f>
        <v>Si</v>
      </c>
      <c r="I18" s="87" t="str">
        <f>VLOOKUP(E18,VIP!$A$2:$O8356,8,FALSE)</f>
        <v>Si</v>
      </c>
      <c r="J18" s="87" t="str">
        <f>VLOOKUP(E18,VIP!$A$2:$O8306,8,FALSE)</f>
        <v>Si</v>
      </c>
      <c r="K18" s="87" t="str">
        <f>VLOOKUP(E18,VIP!$A$2:$O11880,6,0)</f>
        <v>NO</v>
      </c>
      <c r="L18" s="92" t="s">
        <v>2228</v>
      </c>
      <c r="M18" s="103" t="s">
        <v>2588</v>
      </c>
      <c r="N18" s="107" t="s">
        <v>2477</v>
      </c>
      <c r="O18" s="106" t="s">
        <v>2479</v>
      </c>
      <c r="P18" s="103"/>
      <c r="Q18" s="143">
        <v>44247.444479166668</v>
      </c>
    </row>
    <row r="19" spans="1:17" s="104" customFormat="1" ht="18" x14ac:dyDescent="0.25">
      <c r="A19" s="102" t="str">
        <f>VLOOKUP(E19,'LISTADO ATM'!$A$2:$C$898,3,0)</f>
        <v>DISTRITO NACIONAL</v>
      </c>
      <c r="B19" s="96" t="s">
        <v>2536</v>
      </c>
      <c r="C19" s="90">
        <v>44246.713009259256</v>
      </c>
      <c r="D19" s="102" t="s">
        <v>2189</v>
      </c>
      <c r="E19" s="88">
        <v>485</v>
      </c>
      <c r="F19" s="84" t="str">
        <f>VLOOKUP(E19,VIP!$A$2:$O11469,2,0)</f>
        <v>DRBR485</v>
      </c>
      <c r="G19" s="87" t="str">
        <f>VLOOKUP(E19,'LISTADO ATM'!$A$2:$B$897,2,0)</f>
        <v xml:space="preserve">ATM CEDIMAT </v>
      </c>
      <c r="H19" s="87" t="str">
        <f>VLOOKUP(E19,VIP!$A$2:$O16390,7,FALSE)</f>
        <v>Si</v>
      </c>
      <c r="I19" s="87" t="str">
        <f>VLOOKUP(E19,VIP!$A$2:$O8355,8,FALSE)</f>
        <v>Si</v>
      </c>
      <c r="J19" s="87" t="str">
        <f>VLOOKUP(E19,VIP!$A$2:$O8305,8,FALSE)</f>
        <v>Si</v>
      </c>
      <c r="K19" s="87" t="str">
        <f>VLOOKUP(E19,VIP!$A$2:$O11879,6,0)</f>
        <v>NO</v>
      </c>
      <c r="L19" s="92" t="s">
        <v>2228</v>
      </c>
      <c r="M19" s="103" t="s">
        <v>2588</v>
      </c>
      <c r="N19" s="107" t="s">
        <v>2477</v>
      </c>
      <c r="O19" s="106" t="s">
        <v>2479</v>
      </c>
      <c r="P19" s="103"/>
      <c r="Q19" s="143">
        <v>44247.444479166668</v>
      </c>
    </row>
    <row r="20" spans="1:17" s="104" customFormat="1" ht="18" x14ac:dyDescent="0.25">
      <c r="A20" s="102" t="str">
        <f>VLOOKUP(E20,'LISTADO ATM'!$A$2:$C$898,3,0)</f>
        <v>ESTE</v>
      </c>
      <c r="B20" s="96" t="s">
        <v>2535</v>
      </c>
      <c r="C20" s="90">
        <v>44246.714467592596</v>
      </c>
      <c r="D20" s="102" t="s">
        <v>2189</v>
      </c>
      <c r="E20" s="88">
        <v>521</v>
      </c>
      <c r="F20" s="84" t="str">
        <f>VLOOKUP(E20,VIP!$A$2:$O11468,2,0)</f>
        <v>DRBR521</v>
      </c>
      <c r="G20" s="87" t="str">
        <f>VLOOKUP(E20,'LISTADO ATM'!$A$2:$B$897,2,0)</f>
        <v xml:space="preserve">ATM UNP Bayahibe (La Romana) </v>
      </c>
      <c r="H20" s="87" t="str">
        <f>VLOOKUP(E20,VIP!$A$2:$O16389,7,FALSE)</f>
        <v>Si</v>
      </c>
      <c r="I20" s="87" t="str">
        <f>VLOOKUP(E20,VIP!$A$2:$O8354,8,FALSE)</f>
        <v>Si</v>
      </c>
      <c r="J20" s="87" t="str">
        <f>VLOOKUP(E20,VIP!$A$2:$O8304,8,FALSE)</f>
        <v>Si</v>
      </c>
      <c r="K20" s="87" t="str">
        <f>VLOOKUP(E20,VIP!$A$2:$O11878,6,0)</f>
        <v>NO</v>
      </c>
      <c r="L20" s="92" t="s">
        <v>2228</v>
      </c>
      <c r="M20" s="103" t="s">
        <v>2588</v>
      </c>
      <c r="N20" s="107" t="s">
        <v>2477</v>
      </c>
      <c r="O20" s="106" t="s">
        <v>2479</v>
      </c>
      <c r="P20" s="103"/>
      <c r="Q20" s="143">
        <v>44247.444479166668</v>
      </c>
    </row>
    <row r="21" spans="1:17" s="104" customFormat="1" ht="18" x14ac:dyDescent="0.25">
      <c r="A21" s="102" t="str">
        <f>VLOOKUP(E21,'LISTADO ATM'!$A$2:$C$898,3,0)</f>
        <v>NORTE</v>
      </c>
      <c r="B21" s="96" t="s">
        <v>2531</v>
      </c>
      <c r="C21" s="90">
        <v>44246.719178240739</v>
      </c>
      <c r="D21" s="102" t="s">
        <v>2190</v>
      </c>
      <c r="E21" s="88">
        <v>502</v>
      </c>
      <c r="F21" s="84" t="str">
        <f>VLOOKUP(E21,VIP!$A$2:$O11464,2,0)</f>
        <v>DRBR502</v>
      </c>
      <c r="G21" s="87" t="str">
        <f>VLOOKUP(E21,'LISTADO ATM'!$A$2:$B$897,2,0)</f>
        <v xml:space="preserve">ATM Materno Infantil de (Santiago) </v>
      </c>
      <c r="H21" s="87" t="str">
        <f>VLOOKUP(E21,VIP!$A$2:$O16385,7,FALSE)</f>
        <v>Si</v>
      </c>
      <c r="I21" s="87" t="str">
        <f>VLOOKUP(E21,VIP!$A$2:$O8350,8,FALSE)</f>
        <v>Si</v>
      </c>
      <c r="J21" s="87" t="str">
        <f>VLOOKUP(E21,VIP!$A$2:$O8300,8,FALSE)</f>
        <v>Si</v>
      </c>
      <c r="K21" s="87" t="str">
        <f>VLOOKUP(E21,VIP!$A$2:$O11874,6,0)</f>
        <v>NO</v>
      </c>
      <c r="L21" s="92" t="s">
        <v>2254</v>
      </c>
      <c r="M21" s="103" t="s">
        <v>2588</v>
      </c>
      <c r="N21" s="107" t="s">
        <v>2477</v>
      </c>
      <c r="O21" s="106" t="s">
        <v>2516</v>
      </c>
      <c r="P21" s="103"/>
      <c r="Q21" s="143">
        <v>44247.444479166668</v>
      </c>
    </row>
    <row r="22" spans="1:17" ht="18" x14ac:dyDescent="0.25">
      <c r="A22" s="102" t="str">
        <f>VLOOKUP(E22,'LISTADO ATM'!$A$2:$C$898,3,0)</f>
        <v>DISTRITO NACIONAL</v>
      </c>
      <c r="B22" s="96" t="s">
        <v>2528</v>
      </c>
      <c r="C22" s="90">
        <v>44246.72111111111</v>
      </c>
      <c r="D22" s="102" t="s">
        <v>2189</v>
      </c>
      <c r="E22" s="88">
        <v>952</v>
      </c>
      <c r="F22" s="84" t="str">
        <f>VLOOKUP(E22,VIP!$A$2:$O11461,2,0)</f>
        <v>DRBR16L</v>
      </c>
      <c r="G22" s="87" t="str">
        <f>VLOOKUP(E22,'LISTADO ATM'!$A$2:$B$897,2,0)</f>
        <v xml:space="preserve">ATM Alvarez Rivas </v>
      </c>
      <c r="H22" s="87" t="str">
        <f>VLOOKUP(E22,VIP!$A$2:$O16382,7,FALSE)</f>
        <v>Si</v>
      </c>
      <c r="I22" s="87" t="str">
        <f>VLOOKUP(E22,VIP!$A$2:$O8347,8,FALSE)</f>
        <v>Si</v>
      </c>
      <c r="J22" s="87" t="str">
        <f>VLOOKUP(E22,VIP!$A$2:$O8297,8,FALSE)</f>
        <v>Si</v>
      </c>
      <c r="K22" s="87" t="str">
        <f>VLOOKUP(E22,VIP!$A$2:$O11871,6,0)</f>
        <v>NO</v>
      </c>
      <c r="L22" s="92" t="s">
        <v>2228</v>
      </c>
      <c r="M22" s="103" t="s">
        <v>2588</v>
      </c>
      <c r="N22" s="107" t="s">
        <v>2477</v>
      </c>
      <c r="O22" s="106" t="s">
        <v>2479</v>
      </c>
      <c r="P22" s="103"/>
      <c r="Q22" s="143">
        <v>44247.444479166668</v>
      </c>
    </row>
    <row r="23" spans="1:17" ht="18" x14ac:dyDescent="0.25">
      <c r="A23" s="102" t="str">
        <f>VLOOKUP(E23,'LISTADO ATM'!$A$2:$C$898,3,0)</f>
        <v>DISTRITO NACIONAL</v>
      </c>
      <c r="B23" s="96" t="s">
        <v>2527</v>
      </c>
      <c r="C23" s="90">
        <v>44246.721597222226</v>
      </c>
      <c r="D23" s="102" t="s">
        <v>2189</v>
      </c>
      <c r="E23" s="88">
        <v>623</v>
      </c>
      <c r="F23" s="84" t="str">
        <f>VLOOKUP(E23,VIP!$A$2:$O11460,2,0)</f>
        <v>DRBR623</v>
      </c>
      <c r="G23" s="87" t="str">
        <f>VLOOKUP(E23,'LISTADO ATM'!$A$2:$B$897,2,0)</f>
        <v xml:space="preserve">ATM Operaciones Especiales (Manoguayabo) </v>
      </c>
      <c r="H23" s="87" t="str">
        <f>VLOOKUP(E23,VIP!$A$2:$O16381,7,FALSE)</f>
        <v>Si</v>
      </c>
      <c r="I23" s="87" t="str">
        <f>VLOOKUP(E23,VIP!$A$2:$O8346,8,FALSE)</f>
        <v>Si</v>
      </c>
      <c r="J23" s="87" t="str">
        <f>VLOOKUP(E23,VIP!$A$2:$O8296,8,FALSE)</f>
        <v>Si</v>
      </c>
      <c r="K23" s="87" t="str">
        <f>VLOOKUP(E23,VIP!$A$2:$O11870,6,0)</f>
        <v>No</v>
      </c>
      <c r="L23" s="92" t="s">
        <v>2228</v>
      </c>
      <c r="M23" s="103" t="s">
        <v>2588</v>
      </c>
      <c r="N23" s="107" t="s">
        <v>2477</v>
      </c>
      <c r="O23" s="106" t="s">
        <v>2479</v>
      </c>
      <c r="P23" s="103"/>
      <c r="Q23" s="143">
        <v>44247.444479166668</v>
      </c>
    </row>
    <row r="24" spans="1:17" ht="18" x14ac:dyDescent="0.25">
      <c r="A24" s="102" t="str">
        <f>VLOOKUP(E24,'LISTADO ATM'!$A$2:$C$898,3,0)</f>
        <v>NORTE</v>
      </c>
      <c r="B24" s="96" t="s">
        <v>2526</v>
      </c>
      <c r="C24" s="90">
        <v>44246.730868055558</v>
      </c>
      <c r="D24" s="102" t="s">
        <v>2190</v>
      </c>
      <c r="E24" s="88">
        <v>88</v>
      </c>
      <c r="F24" s="84" t="str">
        <f>VLOOKUP(E24,VIP!$A$2:$O11459,2,0)</f>
        <v>DRBR088</v>
      </c>
      <c r="G24" s="87" t="str">
        <f>VLOOKUP(E24,'LISTADO ATM'!$A$2:$B$897,2,0)</f>
        <v xml:space="preserve">ATM S/M La Fuente (Santiago) </v>
      </c>
      <c r="H24" s="87" t="str">
        <f>VLOOKUP(E24,VIP!$A$2:$O16380,7,FALSE)</f>
        <v>Si</v>
      </c>
      <c r="I24" s="87" t="str">
        <f>VLOOKUP(E24,VIP!$A$2:$O8345,8,FALSE)</f>
        <v>Si</v>
      </c>
      <c r="J24" s="87" t="str">
        <f>VLOOKUP(E24,VIP!$A$2:$O8295,8,FALSE)</f>
        <v>Si</v>
      </c>
      <c r="K24" s="87" t="str">
        <f>VLOOKUP(E24,VIP!$A$2:$O11869,6,0)</f>
        <v>NO</v>
      </c>
      <c r="L24" s="92" t="s">
        <v>2228</v>
      </c>
      <c r="M24" s="103" t="s">
        <v>2588</v>
      </c>
      <c r="N24" s="107" t="s">
        <v>2477</v>
      </c>
      <c r="O24" s="106" t="s">
        <v>2516</v>
      </c>
      <c r="P24" s="103"/>
      <c r="Q24" s="143">
        <v>44247.444479166668</v>
      </c>
    </row>
    <row r="25" spans="1:17" ht="18" x14ac:dyDescent="0.25">
      <c r="A25" s="102" t="str">
        <f>VLOOKUP(E25,'LISTADO ATM'!$A$2:$C$898,3,0)</f>
        <v>NORTE</v>
      </c>
      <c r="B25" s="96" t="s">
        <v>2525</v>
      </c>
      <c r="C25" s="90">
        <v>44246.742060185185</v>
      </c>
      <c r="D25" s="102" t="s">
        <v>2190</v>
      </c>
      <c r="E25" s="88">
        <v>142</v>
      </c>
      <c r="F25" s="84" t="str">
        <f>VLOOKUP(E25,VIP!$A$2:$O11458,2,0)</f>
        <v>DRBR142</v>
      </c>
      <c r="G25" s="87" t="str">
        <f>VLOOKUP(E25,'LISTADO ATM'!$A$2:$B$897,2,0)</f>
        <v xml:space="preserve">ATM Centro de Caja Galerías Bonao </v>
      </c>
      <c r="H25" s="87" t="str">
        <f>VLOOKUP(E25,VIP!$A$2:$O16379,7,FALSE)</f>
        <v>Si</v>
      </c>
      <c r="I25" s="87" t="str">
        <f>VLOOKUP(E25,VIP!$A$2:$O8344,8,FALSE)</f>
        <v>Si</v>
      </c>
      <c r="J25" s="87" t="str">
        <f>VLOOKUP(E25,VIP!$A$2:$O8294,8,FALSE)</f>
        <v>Si</v>
      </c>
      <c r="K25" s="87" t="str">
        <f>VLOOKUP(E25,VIP!$A$2:$O11868,6,0)</f>
        <v>SI</v>
      </c>
      <c r="L25" s="92" t="s">
        <v>2228</v>
      </c>
      <c r="M25" s="103" t="s">
        <v>2588</v>
      </c>
      <c r="N25" s="107" t="s">
        <v>2477</v>
      </c>
      <c r="O25" s="106" t="s">
        <v>2516</v>
      </c>
      <c r="P25" s="103"/>
      <c r="Q25" s="143">
        <v>44247.444479166668</v>
      </c>
    </row>
    <row r="26" spans="1:17" ht="18" x14ac:dyDescent="0.25">
      <c r="A26" s="102" t="str">
        <f>VLOOKUP(E26,'LISTADO ATM'!$A$2:$C$898,3,0)</f>
        <v>ESTE</v>
      </c>
      <c r="B26" s="96" t="s">
        <v>2524</v>
      </c>
      <c r="C26" s="90">
        <v>44246.742534722223</v>
      </c>
      <c r="D26" s="102" t="s">
        <v>2189</v>
      </c>
      <c r="E26" s="88">
        <v>824</v>
      </c>
      <c r="F26" s="84" t="str">
        <f>VLOOKUP(E26,VIP!$A$2:$O11457,2,0)</f>
        <v>DRBR824</v>
      </c>
      <c r="G26" s="87" t="str">
        <f>VLOOKUP(E26,'LISTADO ATM'!$A$2:$B$897,2,0)</f>
        <v xml:space="preserve">ATM Multiplaza (Higuey) </v>
      </c>
      <c r="H26" s="87" t="str">
        <f>VLOOKUP(E26,VIP!$A$2:$O16378,7,FALSE)</f>
        <v>Si</v>
      </c>
      <c r="I26" s="87" t="str">
        <f>VLOOKUP(E26,VIP!$A$2:$O8343,8,FALSE)</f>
        <v>Si</v>
      </c>
      <c r="J26" s="87" t="str">
        <f>VLOOKUP(E26,VIP!$A$2:$O8293,8,FALSE)</f>
        <v>Si</v>
      </c>
      <c r="K26" s="87" t="str">
        <f>VLOOKUP(E26,VIP!$A$2:$O11867,6,0)</f>
        <v>NO</v>
      </c>
      <c r="L26" s="92" t="s">
        <v>2228</v>
      </c>
      <c r="M26" s="103" t="s">
        <v>2588</v>
      </c>
      <c r="N26" s="107" t="s">
        <v>2477</v>
      </c>
      <c r="O26" s="106" t="s">
        <v>2479</v>
      </c>
      <c r="P26" s="103"/>
      <c r="Q26" s="143">
        <v>44247.444479166668</v>
      </c>
    </row>
    <row r="27" spans="1:17" ht="18" x14ac:dyDescent="0.25">
      <c r="A27" s="102" t="str">
        <f>VLOOKUP(E27,'LISTADO ATM'!$A$2:$C$898,3,0)</f>
        <v>DISTRITO NACIONAL</v>
      </c>
      <c r="B27" s="96" t="s">
        <v>2523</v>
      </c>
      <c r="C27" s="90">
        <v>44246.743020833332</v>
      </c>
      <c r="D27" s="102" t="s">
        <v>2189</v>
      </c>
      <c r="E27" s="88">
        <v>235</v>
      </c>
      <c r="F27" s="84" t="str">
        <f>VLOOKUP(E27,VIP!$A$2:$O11456,2,0)</f>
        <v>DRBR235</v>
      </c>
      <c r="G27" s="87" t="str">
        <f>VLOOKUP(E27,'LISTADO ATM'!$A$2:$B$897,2,0)</f>
        <v xml:space="preserve">ATM Oficina Multicentro La Sirena San Isidro </v>
      </c>
      <c r="H27" s="87" t="str">
        <f>VLOOKUP(E27,VIP!$A$2:$O16377,7,FALSE)</f>
        <v>Si</v>
      </c>
      <c r="I27" s="87" t="str">
        <f>VLOOKUP(E27,VIP!$A$2:$O8342,8,FALSE)</f>
        <v>Si</v>
      </c>
      <c r="J27" s="87" t="str">
        <f>VLOOKUP(E27,VIP!$A$2:$O8292,8,FALSE)</f>
        <v>Si</v>
      </c>
      <c r="K27" s="87" t="str">
        <f>VLOOKUP(E27,VIP!$A$2:$O11866,6,0)</f>
        <v>SI</v>
      </c>
      <c r="L27" s="92" t="s">
        <v>2499</v>
      </c>
      <c r="M27" s="103" t="s">
        <v>2588</v>
      </c>
      <c r="N27" s="107" t="s">
        <v>2477</v>
      </c>
      <c r="O27" s="106" t="s">
        <v>2479</v>
      </c>
      <c r="P27" s="103"/>
      <c r="Q27" s="143">
        <v>44247.444479166668</v>
      </c>
    </row>
    <row r="28" spans="1:17" ht="18" x14ac:dyDescent="0.25">
      <c r="A28" s="102" t="str">
        <f>VLOOKUP(E28,'LISTADO ATM'!$A$2:$C$898,3,0)</f>
        <v>DISTRITO NACIONAL</v>
      </c>
      <c r="B28" s="96" t="s">
        <v>2522</v>
      </c>
      <c r="C28" s="90">
        <v>44246.743298611109</v>
      </c>
      <c r="D28" s="102" t="s">
        <v>2189</v>
      </c>
      <c r="E28" s="88">
        <v>515</v>
      </c>
      <c r="F28" s="84" t="str">
        <f>VLOOKUP(E28,VIP!$A$2:$O11455,2,0)</f>
        <v>DRBR515</v>
      </c>
      <c r="G28" s="87" t="str">
        <f>VLOOKUP(E28,'LISTADO ATM'!$A$2:$B$897,2,0)</f>
        <v xml:space="preserve">ATM Oficina Agora Mall I </v>
      </c>
      <c r="H28" s="87" t="str">
        <f>VLOOKUP(E28,VIP!$A$2:$O16376,7,FALSE)</f>
        <v>Si</v>
      </c>
      <c r="I28" s="87" t="str">
        <f>VLOOKUP(E28,VIP!$A$2:$O8341,8,FALSE)</f>
        <v>Si</v>
      </c>
      <c r="J28" s="87" t="str">
        <f>VLOOKUP(E28,VIP!$A$2:$O8291,8,FALSE)</f>
        <v>Si</v>
      </c>
      <c r="K28" s="87" t="str">
        <f>VLOOKUP(E28,VIP!$A$2:$O11865,6,0)</f>
        <v>SI</v>
      </c>
      <c r="L28" s="92" t="s">
        <v>2499</v>
      </c>
      <c r="M28" s="103" t="s">
        <v>2588</v>
      </c>
      <c r="N28" s="107" t="s">
        <v>2477</v>
      </c>
      <c r="O28" s="106" t="s">
        <v>2479</v>
      </c>
      <c r="P28" s="103"/>
      <c r="Q28" s="143">
        <v>44247.444479166668</v>
      </c>
    </row>
    <row r="29" spans="1:17" ht="18" x14ac:dyDescent="0.25">
      <c r="A29" s="102" t="str">
        <f>VLOOKUP(E29,'LISTADO ATM'!$A$2:$C$898,3,0)</f>
        <v>ESTE</v>
      </c>
      <c r="B29" s="96" t="s">
        <v>2547</v>
      </c>
      <c r="C29" s="90">
        <v>44246.797164351854</v>
      </c>
      <c r="D29" s="102" t="s">
        <v>2189</v>
      </c>
      <c r="E29" s="88">
        <v>742</v>
      </c>
      <c r="F29" s="84" t="str">
        <f>VLOOKUP(E29,VIP!$A$2:$O11455,2,0)</f>
        <v>DRBR990</v>
      </c>
      <c r="G29" s="87" t="str">
        <f>VLOOKUP(E29,'LISTADO ATM'!$A$2:$B$897,2,0)</f>
        <v xml:space="preserve">ATM Oficina Plaza del Rey (La Romana) </v>
      </c>
      <c r="H29" s="87" t="str">
        <f>VLOOKUP(E29,VIP!$A$2:$O16376,7,FALSE)</f>
        <v>Si</v>
      </c>
      <c r="I29" s="87" t="str">
        <f>VLOOKUP(E29,VIP!$A$2:$O8341,8,FALSE)</f>
        <v>Si</v>
      </c>
      <c r="J29" s="87" t="str">
        <f>VLOOKUP(E29,VIP!$A$2:$O8291,8,FALSE)</f>
        <v>Si</v>
      </c>
      <c r="K29" s="87" t="str">
        <f>VLOOKUP(E29,VIP!$A$2:$O11865,6,0)</f>
        <v>NO</v>
      </c>
      <c r="L29" s="92" t="s">
        <v>2435</v>
      </c>
      <c r="M29" s="103" t="s">
        <v>2588</v>
      </c>
      <c r="N29" s="107" t="s">
        <v>2477</v>
      </c>
      <c r="O29" s="106" t="s">
        <v>2479</v>
      </c>
      <c r="P29" s="103"/>
      <c r="Q29" s="143">
        <v>44247.444479166668</v>
      </c>
    </row>
    <row r="30" spans="1:17" ht="18" x14ac:dyDescent="0.25">
      <c r="A30" s="102" t="str">
        <f>VLOOKUP(E30,'LISTADO ATM'!$A$2:$C$898,3,0)</f>
        <v>DISTRITO NACIONAL</v>
      </c>
      <c r="B30" s="96" t="s">
        <v>2546</v>
      </c>
      <c r="C30" s="90">
        <v>44246.797812500001</v>
      </c>
      <c r="D30" s="102" t="s">
        <v>2189</v>
      </c>
      <c r="E30" s="88">
        <v>583</v>
      </c>
      <c r="F30" s="84" t="str">
        <f>VLOOKUP(E30,VIP!$A$2:$O11454,2,0)</f>
        <v>DRBR431</v>
      </c>
      <c r="G30" s="87" t="str">
        <f>VLOOKUP(E30,'LISTADO ATM'!$A$2:$B$897,2,0)</f>
        <v xml:space="preserve">ATM Ministerio Fuerzas Armadas I </v>
      </c>
      <c r="H30" s="87" t="str">
        <f>VLOOKUP(E30,VIP!$A$2:$O16375,7,FALSE)</f>
        <v>Si</v>
      </c>
      <c r="I30" s="87" t="str">
        <f>VLOOKUP(E30,VIP!$A$2:$O8340,8,FALSE)</f>
        <v>Si</v>
      </c>
      <c r="J30" s="87" t="str">
        <f>VLOOKUP(E30,VIP!$A$2:$O8290,8,FALSE)</f>
        <v>Si</v>
      </c>
      <c r="K30" s="87" t="str">
        <f>VLOOKUP(E30,VIP!$A$2:$O11864,6,0)</f>
        <v>NO</v>
      </c>
      <c r="L30" s="92" t="s">
        <v>2435</v>
      </c>
      <c r="M30" s="103" t="s">
        <v>2588</v>
      </c>
      <c r="N30" s="107" t="s">
        <v>2477</v>
      </c>
      <c r="O30" s="106" t="s">
        <v>2479</v>
      </c>
      <c r="P30" s="103"/>
      <c r="Q30" s="143">
        <v>44247.444479166668</v>
      </c>
    </row>
    <row r="31" spans="1:17" ht="18" x14ac:dyDescent="0.25">
      <c r="A31" s="102" t="str">
        <f>VLOOKUP(E31,'LISTADO ATM'!$A$2:$C$898,3,0)</f>
        <v>DISTRITO NACIONAL</v>
      </c>
      <c r="B31" s="96" t="s">
        <v>2567</v>
      </c>
      <c r="C31" s="90">
        <v>44246.829768518517</v>
      </c>
      <c r="D31" s="102" t="s">
        <v>2473</v>
      </c>
      <c r="E31" s="88">
        <v>744</v>
      </c>
      <c r="F31" s="84" t="str">
        <f>VLOOKUP(E31,VIP!$A$2:$O11470,2,0)</f>
        <v>DRBR289</v>
      </c>
      <c r="G31" s="87" t="str">
        <f>VLOOKUP(E31,'LISTADO ATM'!$A$2:$B$897,2,0)</f>
        <v xml:space="preserve">ATM Multicentro La Sirena Venezuela </v>
      </c>
      <c r="H31" s="87" t="str">
        <f>VLOOKUP(E31,VIP!$A$2:$O16391,7,FALSE)</f>
        <v>Si</v>
      </c>
      <c r="I31" s="87" t="str">
        <f>VLOOKUP(E31,VIP!$A$2:$O8356,8,FALSE)</f>
        <v>Si</v>
      </c>
      <c r="J31" s="87" t="str">
        <f>VLOOKUP(E31,VIP!$A$2:$O8306,8,FALSE)</f>
        <v>Si</v>
      </c>
      <c r="K31" s="87" t="str">
        <f>VLOOKUP(E31,VIP!$A$2:$O11880,6,0)</f>
        <v>SI</v>
      </c>
      <c r="L31" s="92" t="s">
        <v>2430</v>
      </c>
      <c r="M31" s="103" t="s">
        <v>2588</v>
      </c>
      <c r="N31" s="107" t="s">
        <v>2477</v>
      </c>
      <c r="O31" s="106" t="s">
        <v>2478</v>
      </c>
      <c r="P31" s="103"/>
      <c r="Q31" s="143">
        <v>44247.444479166668</v>
      </c>
    </row>
    <row r="32" spans="1:17" ht="18" x14ac:dyDescent="0.25">
      <c r="A32" s="102" t="str">
        <f>VLOOKUP(E32,'LISTADO ATM'!$A$2:$C$898,3,0)</f>
        <v>DISTRITO NACIONAL</v>
      </c>
      <c r="B32" s="96" t="s">
        <v>2563</v>
      </c>
      <c r="C32" s="90">
        <v>44246.849583333336</v>
      </c>
      <c r="D32" s="102" t="s">
        <v>2473</v>
      </c>
      <c r="E32" s="88">
        <v>377</v>
      </c>
      <c r="F32" s="84" t="str">
        <f>VLOOKUP(E32,VIP!$A$2:$O11466,2,0)</f>
        <v>DRBR377</v>
      </c>
      <c r="G32" s="87" t="str">
        <f>VLOOKUP(E32,'LISTADO ATM'!$A$2:$B$897,2,0)</f>
        <v>ATM Estación del Metro Eduardo Brito</v>
      </c>
      <c r="H32" s="87" t="str">
        <f>VLOOKUP(E32,VIP!$A$2:$O16387,7,FALSE)</f>
        <v>Si</v>
      </c>
      <c r="I32" s="87" t="str">
        <f>VLOOKUP(E32,VIP!$A$2:$O8352,8,FALSE)</f>
        <v>Si</v>
      </c>
      <c r="J32" s="87" t="str">
        <f>VLOOKUP(E32,VIP!$A$2:$O8302,8,FALSE)</f>
        <v>Si</v>
      </c>
      <c r="K32" s="87" t="str">
        <f>VLOOKUP(E32,VIP!$A$2:$O11876,6,0)</f>
        <v>NO</v>
      </c>
      <c r="L32" s="92" t="s">
        <v>2430</v>
      </c>
      <c r="M32" s="103" t="s">
        <v>2588</v>
      </c>
      <c r="N32" s="107" t="s">
        <v>2477</v>
      </c>
      <c r="O32" s="106" t="s">
        <v>2478</v>
      </c>
      <c r="P32" s="103"/>
      <c r="Q32" s="143">
        <v>44247.444479166668</v>
      </c>
    </row>
    <row r="33" spans="1:17" ht="18" x14ac:dyDescent="0.25">
      <c r="A33" s="102" t="str">
        <f>VLOOKUP(E33,'LISTADO ATM'!$A$2:$C$898,3,0)</f>
        <v>ESTE</v>
      </c>
      <c r="B33" s="96" t="s">
        <v>2561</v>
      </c>
      <c r="C33" s="90">
        <v>44246.855532407404</v>
      </c>
      <c r="D33" s="102" t="s">
        <v>2488</v>
      </c>
      <c r="E33" s="88">
        <v>293</v>
      </c>
      <c r="F33" s="84" t="str">
        <f>VLOOKUP(E33,VIP!$A$2:$O11464,2,0)</f>
        <v>DRBR293</v>
      </c>
      <c r="G33" s="87" t="str">
        <f>VLOOKUP(E33,'LISTADO ATM'!$A$2:$B$897,2,0)</f>
        <v xml:space="preserve">ATM S/M Nueva Visión (San Pedro) </v>
      </c>
      <c r="H33" s="87" t="str">
        <f>VLOOKUP(E33,VIP!$A$2:$O16385,7,FALSE)</f>
        <v>Si</v>
      </c>
      <c r="I33" s="87" t="str">
        <f>VLOOKUP(E33,VIP!$A$2:$O8350,8,FALSE)</f>
        <v>Si</v>
      </c>
      <c r="J33" s="87" t="str">
        <f>VLOOKUP(E33,VIP!$A$2:$O8300,8,FALSE)</f>
        <v>Si</v>
      </c>
      <c r="K33" s="87" t="str">
        <f>VLOOKUP(E33,VIP!$A$2:$O11874,6,0)</f>
        <v>NO</v>
      </c>
      <c r="L33" s="92" t="s">
        <v>2463</v>
      </c>
      <c r="M33" s="103" t="s">
        <v>2588</v>
      </c>
      <c r="N33" s="107" t="s">
        <v>2477</v>
      </c>
      <c r="O33" s="106" t="s">
        <v>2492</v>
      </c>
      <c r="P33" s="103"/>
      <c r="Q33" s="143">
        <v>44247.444479166668</v>
      </c>
    </row>
    <row r="34" spans="1:17" ht="18" x14ac:dyDescent="0.25">
      <c r="A34" s="102" t="str">
        <f>VLOOKUP(E34,'LISTADO ATM'!$A$2:$C$898,3,0)</f>
        <v>ESTE</v>
      </c>
      <c r="B34" s="96" t="s">
        <v>2552</v>
      </c>
      <c r="C34" s="90">
        <v>44246.881238425929</v>
      </c>
      <c r="D34" s="102" t="s">
        <v>2189</v>
      </c>
      <c r="E34" s="88">
        <v>433</v>
      </c>
      <c r="F34" s="84" t="str">
        <f>VLOOKUP(E34,VIP!$A$2:$O11455,2,0)</f>
        <v>DRBR433</v>
      </c>
      <c r="G34" s="87" t="str">
        <f>VLOOKUP(E34,'LISTADO ATM'!$A$2:$B$897,2,0)</f>
        <v xml:space="preserve">ATM Centro Comercial Las Canas (Cap Cana) </v>
      </c>
      <c r="H34" s="87" t="str">
        <f>VLOOKUP(E34,VIP!$A$2:$O16376,7,FALSE)</f>
        <v>Si</v>
      </c>
      <c r="I34" s="87" t="str">
        <f>VLOOKUP(E34,VIP!$A$2:$O8341,8,FALSE)</f>
        <v>Si</v>
      </c>
      <c r="J34" s="87" t="str">
        <f>VLOOKUP(E34,VIP!$A$2:$O8291,8,FALSE)</f>
        <v>Si</v>
      </c>
      <c r="K34" s="87" t="str">
        <f>VLOOKUP(E34,VIP!$A$2:$O11865,6,0)</f>
        <v>NO</v>
      </c>
      <c r="L34" s="92" t="s">
        <v>2499</v>
      </c>
      <c r="M34" s="103" t="s">
        <v>2588</v>
      </c>
      <c r="N34" s="107" t="s">
        <v>2477</v>
      </c>
      <c r="O34" s="106" t="s">
        <v>2479</v>
      </c>
      <c r="P34" s="103"/>
      <c r="Q34" s="143">
        <v>44247.444479166668</v>
      </c>
    </row>
    <row r="35" spans="1:17" ht="18" x14ac:dyDescent="0.25">
      <c r="A35" s="102" t="str">
        <f>VLOOKUP(E35,'LISTADO ATM'!$A$2:$C$898,3,0)</f>
        <v>NORTE</v>
      </c>
      <c r="B35" s="96" t="s">
        <v>2578</v>
      </c>
      <c r="C35" s="90">
        <v>44247.248055555552</v>
      </c>
      <c r="D35" s="102" t="s">
        <v>2190</v>
      </c>
      <c r="E35" s="88">
        <v>936</v>
      </c>
      <c r="F35" s="84" t="str">
        <f>VLOOKUP(E35,VIP!$A$2:$O11460,2,0)</f>
        <v>DRBR936</v>
      </c>
      <c r="G35" s="87" t="str">
        <f>VLOOKUP(E35,'LISTADO ATM'!$A$2:$B$897,2,0)</f>
        <v xml:space="preserve">ATM Autobanco Oficina La Vega I </v>
      </c>
      <c r="H35" s="87" t="str">
        <f>VLOOKUP(E35,VIP!$A$2:$O16381,7,FALSE)</f>
        <v>Si</v>
      </c>
      <c r="I35" s="87" t="str">
        <f>VLOOKUP(E35,VIP!$A$2:$O8346,8,FALSE)</f>
        <v>Si</v>
      </c>
      <c r="J35" s="87" t="str">
        <f>VLOOKUP(E35,VIP!$A$2:$O8296,8,FALSE)</f>
        <v>Si</v>
      </c>
      <c r="K35" s="87" t="str">
        <f>VLOOKUP(E35,VIP!$A$2:$O11870,6,0)</f>
        <v>NO</v>
      </c>
      <c r="L35" s="92" t="s">
        <v>2499</v>
      </c>
      <c r="M35" s="103" t="s">
        <v>2588</v>
      </c>
      <c r="N35" s="107" t="s">
        <v>2477</v>
      </c>
      <c r="O35" s="106" t="s">
        <v>2580</v>
      </c>
      <c r="P35" s="103"/>
      <c r="Q35" s="143">
        <v>44247.444479166668</v>
      </c>
    </row>
    <row r="36" spans="1:17" ht="18" x14ac:dyDescent="0.25">
      <c r="A36" s="102" t="str">
        <f>VLOOKUP(E36,'LISTADO ATM'!$A$2:$C$898,3,0)</f>
        <v>DISTRITO NACIONAL</v>
      </c>
      <c r="B36" s="96" t="s">
        <v>2576</v>
      </c>
      <c r="C36" s="90">
        <v>44247.252326388887</v>
      </c>
      <c r="D36" s="102" t="s">
        <v>2189</v>
      </c>
      <c r="E36" s="88">
        <v>570</v>
      </c>
      <c r="F36" s="84" t="str">
        <f>VLOOKUP(E36,VIP!$A$2:$O11458,2,0)</f>
        <v>DRBR478</v>
      </c>
      <c r="G36" s="87" t="str">
        <f>VLOOKUP(E36,'LISTADO ATM'!$A$2:$B$897,2,0)</f>
        <v xml:space="preserve">ATM S/M Liverpool Villa Mella </v>
      </c>
      <c r="H36" s="87" t="str">
        <f>VLOOKUP(E36,VIP!$A$2:$O16379,7,FALSE)</f>
        <v>Si</v>
      </c>
      <c r="I36" s="87" t="str">
        <f>VLOOKUP(E36,VIP!$A$2:$O8344,8,FALSE)</f>
        <v>Si</v>
      </c>
      <c r="J36" s="87" t="str">
        <f>VLOOKUP(E36,VIP!$A$2:$O8294,8,FALSE)</f>
        <v>Si</v>
      </c>
      <c r="K36" s="87" t="str">
        <f>VLOOKUP(E36,VIP!$A$2:$O11868,6,0)</f>
        <v>NO</v>
      </c>
      <c r="L36" s="92" t="s">
        <v>2228</v>
      </c>
      <c r="M36" s="103" t="s">
        <v>2588</v>
      </c>
      <c r="N36" s="107" t="s">
        <v>2477</v>
      </c>
      <c r="O36" s="106" t="s">
        <v>2479</v>
      </c>
      <c r="P36" s="103"/>
      <c r="Q36" s="143">
        <v>44247.444479166668</v>
      </c>
    </row>
    <row r="37" spans="1:17" ht="18" x14ac:dyDescent="0.25">
      <c r="A37" s="102" t="str">
        <f>VLOOKUP(E37,'LISTADO ATM'!$A$2:$C$898,3,0)</f>
        <v>NORTE</v>
      </c>
      <c r="B37" s="96" t="s">
        <v>2583</v>
      </c>
      <c r="C37" s="90">
        <v>44247.315208333333</v>
      </c>
      <c r="D37" s="102" t="s">
        <v>2190</v>
      </c>
      <c r="E37" s="88">
        <v>511</v>
      </c>
      <c r="F37" s="84" t="str">
        <f>VLOOKUP(E37,VIP!$A$2:$O11460,2,0)</f>
        <v>DRBR511</v>
      </c>
      <c r="G37" s="87" t="str">
        <f>VLOOKUP(E37,'LISTADO ATM'!$A$2:$B$897,2,0)</f>
        <v xml:space="preserve">ATM UNP Río San Juan (Nagua) </v>
      </c>
      <c r="H37" s="87" t="str">
        <f>VLOOKUP(E37,VIP!$A$2:$O16381,7,FALSE)</f>
        <v>Si</v>
      </c>
      <c r="I37" s="87" t="str">
        <f>VLOOKUP(E37,VIP!$A$2:$O8346,8,FALSE)</f>
        <v>Si</v>
      </c>
      <c r="J37" s="87" t="str">
        <f>VLOOKUP(E37,VIP!$A$2:$O8296,8,FALSE)</f>
        <v>Si</v>
      </c>
      <c r="K37" s="87" t="str">
        <f>VLOOKUP(E37,VIP!$A$2:$O11870,6,0)</f>
        <v>NO</v>
      </c>
      <c r="L37" s="92" t="s">
        <v>2228</v>
      </c>
      <c r="M37" s="103" t="s">
        <v>2588</v>
      </c>
      <c r="N37" s="107" t="s">
        <v>2477</v>
      </c>
      <c r="O37" s="106" t="s">
        <v>2580</v>
      </c>
      <c r="P37" s="103"/>
      <c r="Q37" s="143">
        <v>44247.444479166668</v>
      </c>
    </row>
    <row r="38" spans="1:17" ht="18" x14ac:dyDescent="0.25">
      <c r="A38" s="102" t="str">
        <f>VLOOKUP(E38,'LISTADO ATM'!$A$2:$C$898,3,0)</f>
        <v>DISTRITO NACIONAL</v>
      </c>
      <c r="B38" s="96" t="s">
        <v>2581</v>
      </c>
      <c r="C38" s="90">
        <v>44247.330277777779</v>
      </c>
      <c r="D38" s="102" t="s">
        <v>2189</v>
      </c>
      <c r="E38" s="88">
        <v>410</v>
      </c>
      <c r="F38" s="84" t="str">
        <f>VLOOKUP(E38,VIP!$A$2:$O11458,2,0)</f>
        <v>DRBR410</v>
      </c>
      <c r="G38" s="87" t="str">
        <f>VLOOKUP(E38,'LISTADO ATM'!$A$2:$B$897,2,0)</f>
        <v xml:space="preserve">ATM Oficina Las Palmas de Herrera II </v>
      </c>
      <c r="H38" s="87" t="str">
        <f>VLOOKUP(E38,VIP!$A$2:$O16379,7,FALSE)</f>
        <v>Si</v>
      </c>
      <c r="I38" s="87" t="str">
        <f>VLOOKUP(E38,VIP!$A$2:$O8344,8,FALSE)</f>
        <v>Si</v>
      </c>
      <c r="J38" s="87" t="str">
        <f>VLOOKUP(E38,VIP!$A$2:$O8294,8,FALSE)</f>
        <v>Si</v>
      </c>
      <c r="K38" s="87" t="str">
        <f>VLOOKUP(E38,VIP!$A$2:$O11868,6,0)</f>
        <v>NO</v>
      </c>
      <c r="L38" s="92" t="s">
        <v>2499</v>
      </c>
      <c r="M38" s="103" t="s">
        <v>2588</v>
      </c>
      <c r="N38" s="107" t="s">
        <v>2477</v>
      </c>
      <c r="O38" s="106" t="s">
        <v>2479</v>
      </c>
      <c r="P38" s="103"/>
      <c r="Q38" s="143">
        <v>44247.444479166668</v>
      </c>
    </row>
    <row r="39" spans="1:17" ht="18" x14ac:dyDescent="0.25">
      <c r="A39" s="102" t="str">
        <f>VLOOKUP(E39,'LISTADO ATM'!$A$2:$C$898,3,0)</f>
        <v>NORTE</v>
      </c>
      <c r="B39" s="96" t="s">
        <v>2603</v>
      </c>
      <c r="C39" s="90">
        <v>44247.388726851852</v>
      </c>
      <c r="D39" s="102" t="s">
        <v>2488</v>
      </c>
      <c r="E39" s="88">
        <v>636</v>
      </c>
      <c r="F39" s="84" t="str">
        <f>VLOOKUP(E39,VIP!$A$2:$O11473,2,0)</f>
        <v>DRBR110</v>
      </c>
      <c r="G39" s="87" t="str">
        <f>VLOOKUP(E39,'LISTADO ATM'!$A$2:$B$897,2,0)</f>
        <v xml:space="preserve">ATM Oficina Tamboríl </v>
      </c>
      <c r="H39" s="87" t="str">
        <f>VLOOKUP(E39,VIP!$A$2:$O16394,7,FALSE)</f>
        <v>Si</v>
      </c>
      <c r="I39" s="87" t="str">
        <f>VLOOKUP(E39,VIP!$A$2:$O8359,8,FALSE)</f>
        <v>Si</v>
      </c>
      <c r="J39" s="87" t="str">
        <f>VLOOKUP(E39,VIP!$A$2:$O8309,8,FALSE)</f>
        <v>Si</v>
      </c>
      <c r="K39" s="87" t="str">
        <f>VLOOKUP(E39,VIP!$A$2:$O11883,6,0)</f>
        <v>SI</v>
      </c>
      <c r="L39" s="92" t="s">
        <v>2463</v>
      </c>
      <c r="M39" s="103" t="s">
        <v>2588</v>
      </c>
      <c r="N39" s="107" t="s">
        <v>2477</v>
      </c>
      <c r="O39" s="106" t="s">
        <v>2492</v>
      </c>
      <c r="P39" s="103"/>
      <c r="Q39" s="143">
        <v>44247.444479166668</v>
      </c>
    </row>
    <row r="40" spans="1:17" ht="18" x14ac:dyDescent="0.25">
      <c r="A40" s="102" t="str">
        <f>VLOOKUP(E40,'LISTADO ATM'!$A$2:$C$898,3,0)</f>
        <v>DISTRITO NACIONAL</v>
      </c>
      <c r="B40" s="96" t="s">
        <v>2507</v>
      </c>
      <c r="C40" s="90">
        <v>44246.157581018517</v>
      </c>
      <c r="D40" s="102" t="s">
        <v>2189</v>
      </c>
      <c r="E40" s="88">
        <v>389</v>
      </c>
      <c r="F40" s="84" t="str">
        <f>VLOOKUP(E40,VIP!$A$2:$O11445,2,0)</f>
        <v>DRBR389</v>
      </c>
      <c r="G40" s="87" t="str">
        <f>VLOOKUP(E40,'LISTADO ATM'!$A$2:$B$897,2,0)</f>
        <v xml:space="preserve">ATM Casino Hotel Princess </v>
      </c>
      <c r="H40" s="87" t="str">
        <f>VLOOKUP(E40,VIP!$A$2:$O16366,7,FALSE)</f>
        <v>Si</v>
      </c>
      <c r="I40" s="87" t="str">
        <f>VLOOKUP(E40,VIP!$A$2:$O8331,8,FALSE)</f>
        <v>Si</v>
      </c>
      <c r="J40" s="87" t="str">
        <f>VLOOKUP(E40,VIP!$A$2:$O8281,8,FALSE)</f>
        <v>Si</v>
      </c>
      <c r="K40" s="87" t="str">
        <f>VLOOKUP(E40,VIP!$A$2:$O11855,6,0)</f>
        <v>NO</v>
      </c>
      <c r="L40" s="92" t="s">
        <v>2254</v>
      </c>
      <c r="M40" s="103" t="s">
        <v>2588</v>
      </c>
      <c r="N40" s="107" t="s">
        <v>2477</v>
      </c>
      <c r="O40" s="106" t="s">
        <v>2479</v>
      </c>
      <c r="P40" s="103"/>
      <c r="Q40" s="143">
        <v>44247.590150462966</v>
      </c>
    </row>
    <row r="41" spans="1:17" ht="18" x14ac:dyDescent="0.25">
      <c r="A41" s="102" t="str">
        <f>VLOOKUP(E41,'LISTADO ATM'!$A$2:$C$898,3,0)</f>
        <v>DISTRITO NACIONAL</v>
      </c>
      <c r="B41" s="96" t="s">
        <v>2514</v>
      </c>
      <c r="C41" s="90">
        <v>44246.490358796298</v>
      </c>
      <c r="D41" s="102" t="s">
        <v>2189</v>
      </c>
      <c r="E41" s="88">
        <v>545</v>
      </c>
      <c r="F41" s="84" t="str">
        <f>VLOOKUP(E41,VIP!$A$2:$O11462,2,0)</f>
        <v>DRBR995</v>
      </c>
      <c r="G41" s="87" t="str">
        <f>VLOOKUP(E41,'LISTADO ATM'!$A$2:$B$897,2,0)</f>
        <v xml:space="preserve">ATM Oficina Isabel La Católica II  </v>
      </c>
      <c r="H41" s="87" t="str">
        <f>VLOOKUP(E41,VIP!$A$2:$O16383,7,FALSE)</f>
        <v>Si</v>
      </c>
      <c r="I41" s="87" t="str">
        <f>VLOOKUP(E41,VIP!$A$2:$O8348,8,FALSE)</f>
        <v>Si</v>
      </c>
      <c r="J41" s="87" t="str">
        <f>VLOOKUP(E41,VIP!$A$2:$O8298,8,FALSE)</f>
        <v>Si</v>
      </c>
      <c r="K41" s="87" t="str">
        <f>VLOOKUP(E41,VIP!$A$2:$O11872,6,0)</f>
        <v>NO</v>
      </c>
      <c r="L41" s="92" t="s">
        <v>2500</v>
      </c>
      <c r="M41" s="103" t="s">
        <v>2588</v>
      </c>
      <c r="N41" s="107" t="s">
        <v>2515</v>
      </c>
      <c r="O41" s="106" t="s">
        <v>2479</v>
      </c>
      <c r="P41" s="103"/>
      <c r="Q41" s="143">
        <v>44247.590150462966</v>
      </c>
    </row>
    <row r="42" spans="1:17" ht="18" x14ac:dyDescent="0.25">
      <c r="A42" s="102" t="str">
        <f>VLOOKUP(E42,'LISTADO ATM'!$A$2:$C$898,3,0)</f>
        <v>DISTRITO NACIONAL</v>
      </c>
      <c r="B42" s="96" t="s">
        <v>2517</v>
      </c>
      <c r="C42" s="90">
        <v>44246.651516203703</v>
      </c>
      <c r="D42" s="102" t="s">
        <v>2473</v>
      </c>
      <c r="E42" s="88">
        <v>18</v>
      </c>
      <c r="F42" s="84" t="str">
        <f>VLOOKUP(E42,VIP!$A$2:$O11452,2,0)</f>
        <v>DRBR018</v>
      </c>
      <c r="G42" s="87" t="str">
        <f>VLOOKUP(E42,'LISTADO ATM'!$A$2:$B$897,2,0)</f>
        <v xml:space="preserve">ATM Oficina Haina Occidental I </v>
      </c>
      <c r="H42" s="87" t="str">
        <f>VLOOKUP(E42,VIP!$A$2:$O16373,7,FALSE)</f>
        <v>Si</v>
      </c>
      <c r="I42" s="87" t="str">
        <f>VLOOKUP(E42,VIP!$A$2:$O8338,8,FALSE)</f>
        <v>Si</v>
      </c>
      <c r="J42" s="87" t="str">
        <f>VLOOKUP(E42,VIP!$A$2:$O8288,8,FALSE)</f>
        <v>Si</v>
      </c>
      <c r="K42" s="87" t="str">
        <f>VLOOKUP(E42,VIP!$A$2:$O11862,6,0)</f>
        <v>SI</v>
      </c>
      <c r="L42" s="92" t="s">
        <v>2463</v>
      </c>
      <c r="M42" s="103" t="s">
        <v>2588</v>
      </c>
      <c r="N42" s="107" t="s">
        <v>2477</v>
      </c>
      <c r="O42" s="106" t="s">
        <v>2478</v>
      </c>
      <c r="P42" s="103"/>
      <c r="Q42" s="143">
        <v>44247.590150462966</v>
      </c>
    </row>
    <row r="43" spans="1:17" ht="18" x14ac:dyDescent="0.25">
      <c r="A43" s="102" t="str">
        <f>VLOOKUP(E43,'LISTADO ATM'!$A$2:$C$898,3,0)</f>
        <v>ESTE</v>
      </c>
      <c r="B43" s="96" t="s">
        <v>2539</v>
      </c>
      <c r="C43" s="90">
        <v>44246.710613425923</v>
      </c>
      <c r="D43" s="102" t="s">
        <v>2488</v>
      </c>
      <c r="E43" s="88">
        <v>294</v>
      </c>
      <c r="F43" s="84" t="str">
        <f>VLOOKUP(E43,VIP!$A$2:$O11472,2,0)</f>
        <v>DRBR294</v>
      </c>
      <c r="G43" s="87" t="str">
        <f>VLOOKUP(E43,'LISTADO ATM'!$A$2:$B$897,2,0)</f>
        <v xml:space="preserve">ATM Plaza Zaglul San Pedro II </v>
      </c>
      <c r="H43" s="87" t="str">
        <f>VLOOKUP(E43,VIP!$A$2:$O16393,7,FALSE)</f>
        <v>Si</v>
      </c>
      <c r="I43" s="87" t="str">
        <f>VLOOKUP(E43,VIP!$A$2:$O8358,8,FALSE)</f>
        <v>Si</v>
      </c>
      <c r="J43" s="87" t="str">
        <f>VLOOKUP(E43,VIP!$A$2:$O8308,8,FALSE)</f>
        <v>Si</v>
      </c>
      <c r="K43" s="87" t="str">
        <f>VLOOKUP(E43,VIP!$A$2:$O11882,6,0)</f>
        <v>NO</v>
      </c>
      <c r="L43" s="92" t="s">
        <v>2430</v>
      </c>
      <c r="M43" s="103" t="s">
        <v>2588</v>
      </c>
      <c r="N43" s="107" t="s">
        <v>2477</v>
      </c>
      <c r="O43" s="106" t="s">
        <v>2492</v>
      </c>
      <c r="P43" s="103"/>
      <c r="Q43" s="143">
        <v>44247.590150462966</v>
      </c>
    </row>
    <row r="44" spans="1:17" ht="18" x14ac:dyDescent="0.25">
      <c r="A44" s="102" t="str">
        <f>VLOOKUP(E44,'LISTADO ATM'!$A$2:$C$898,3,0)</f>
        <v>DISTRITO NACIONAL</v>
      </c>
      <c r="B44" s="96" t="s">
        <v>2551</v>
      </c>
      <c r="C44" s="90">
        <v>44246.779583333337</v>
      </c>
      <c r="D44" s="102" t="s">
        <v>2189</v>
      </c>
      <c r="E44" s="88">
        <v>113</v>
      </c>
      <c r="F44" s="84" t="str">
        <f>VLOOKUP(E44,VIP!$A$2:$O11459,2,0)</f>
        <v>DRBR113</v>
      </c>
      <c r="G44" s="87" t="str">
        <f>VLOOKUP(E44,'LISTADO ATM'!$A$2:$B$897,2,0)</f>
        <v xml:space="preserve">ATM Autoservicio Atalaya del Mar </v>
      </c>
      <c r="H44" s="87" t="str">
        <f>VLOOKUP(E44,VIP!$A$2:$O16380,7,FALSE)</f>
        <v>Si</v>
      </c>
      <c r="I44" s="87" t="str">
        <f>VLOOKUP(E44,VIP!$A$2:$O8345,8,FALSE)</f>
        <v>No</v>
      </c>
      <c r="J44" s="87" t="str">
        <f>VLOOKUP(E44,VIP!$A$2:$O8295,8,FALSE)</f>
        <v>No</v>
      </c>
      <c r="K44" s="87" t="str">
        <f>VLOOKUP(E44,VIP!$A$2:$O11869,6,0)</f>
        <v>NO</v>
      </c>
      <c r="L44" s="92" t="s">
        <v>2228</v>
      </c>
      <c r="M44" s="103" t="s">
        <v>2588</v>
      </c>
      <c r="N44" s="107" t="s">
        <v>2477</v>
      </c>
      <c r="O44" s="106" t="s">
        <v>2479</v>
      </c>
      <c r="P44" s="103"/>
      <c r="Q44" s="143">
        <v>44247.590150462966</v>
      </c>
    </row>
    <row r="45" spans="1:17" ht="18" x14ac:dyDescent="0.25">
      <c r="A45" s="102" t="str">
        <f>VLOOKUP(E45,'LISTADO ATM'!$A$2:$C$898,3,0)</f>
        <v>NORTE</v>
      </c>
      <c r="B45" s="96" t="s">
        <v>2568</v>
      </c>
      <c r="C45" s="90">
        <v>44246.818784722222</v>
      </c>
      <c r="D45" s="102" t="s">
        <v>2488</v>
      </c>
      <c r="E45" s="88">
        <v>990</v>
      </c>
      <c r="F45" s="84" t="str">
        <f>VLOOKUP(E45,VIP!$A$2:$O11471,2,0)</f>
        <v>DRBR742</v>
      </c>
      <c r="G45" s="87" t="str">
        <f>VLOOKUP(E45,'LISTADO ATM'!$A$2:$B$897,2,0)</f>
        <v xml:space="preserve">ATM Autoservicio Bonao II </v>
      </c>
      <c r="H45" s="87" t="str">
        <f>VLOOKUP(E45,VIP!$A$2:$O16392,7,FALSE)</f>
        <v>Si</v>
      </c>
      <c r="I45" s="87" t="str">
        <f>VLOOKUP(E45,VIP!$A$2:$O8357,8,FALSE)</f>
        <v>Si</v>
      </c>
      <c r="J45" s="87" t="str">
        <f>VLOOKUP(E45,VIP!$A$2:$O8307,8,FALSE)</f>
        <v>Si</v>
      </c>
      <c r="K45" s="87" t="str">
        <f>VLOOKUP(E45,VIP!$A$2:$O11881,6,0)</f>
        <v>NO</v>
      </c>
      <c r="L45" s="92" t="s">
        <v>2430</v>
      </c>
      <c r="M45" s="103" t="s">
        <v>2588</v>
      </c>
      <c r="N45" s="107" t="s">
        <v>2477</v>
      </c>
      <c r="O45" s="106" t="s">
        <v>2492</v>
      </c>
      <c r="P45" s="103"/>
      <c r="Q45" s="143">
        <v>44247.590150462966</v>
      </c>
    </row>
    <row r="46" spans="1:17" ht="18" x14ac:dyDescent="0.25">
      <c r="A46" s="102" t="str">
        <f>VLOOKUP(E46,'LISTADO ATM'!$A$2:$C$898,3,0)</f>
        <v>SUR</v>
      </c>
      <c r="B46" s="96" t="s">
        <v>2565</v>
      </c>
      <c r="C46" s="90">
        <v>44246.834560185183</v>
      </c>
      <c r="D46" s="102" t="s">
        <v>2488</v>
      </c>
      <c r="E46" s="88">
        <v>301</v>
      </c>
      <c r="F46" s="84" t="str">
        <f>VLOOKUP(E46,VIP!$A$2:$O11468,2,0)</f>
        <v>DRBR301</v>
      </c>
      <c r="G46" s="87" t="str">
        <f>VLOOKUP(E46,'LISTADO ATM'!$A$2:$B$897,2,0)</f>
        <v xml:space="preserve">ATM UNP Alfa y Omega (Barahona) </v>
      </c>
      <c r="H46" s="87" t="str">
        <f>VLOOKUP(E46,VIP!$A$2:$O16389,7,FALSE)</f>
        <v>Si</v>
      </c>
      <c r="I46" s="87" t="str">
        <f>VLOOKUP(E46,VIP!$A$2:$O8354,8,FALSE)</f>
        <v>Si</v>
      </c>
      <c r="J46" s="87" t="str">
        <f>VLOOKUP(E46,VIP!$A$2:$O8304,8,FALSE)</f>
        <v>Si</v>
      </c>
      <c r="K46" s="87" t="str">
        <f>VLOOKUP(E46,VIP!$A$2:$O11878,6,0)</f>
        <v>NO</v>
      </c>
      <c r="L46" s="92" t="s">
        <v>2430</v>
      </c>
      <c r="M46" s="103" t="s">
        <v>2588</v>
      </c>
      <c r="N46" s="107" t="s">
        <v>2477</v>
      </c>
      <c r="O46" s="106" t="s">
        <v>2492</v>
      </c>
      <c r="P46" s="103"/>
      <c r="Q46" s="143">
        <v>44247.590150462966</v>
      </c>
    </row>
    <row r="47" spans="1:17" ht="18" x14ac:dyDescent="0.25">
      <c r="A47" s="102" t="str">
        <f>VLOOKUP(E47,'LISTADO ATM'!$A$2:$C$898,3,0)</f>
        <v>NORTE</v>
      </c>
      <c r="B47" s="96" t="s">
        <v>2564</v>
      </c>
      <c r="C47" s="90">
        <v>44246.846099537041</v>
      </c>
      <c r="D47" s="102" t="s">
        <v>2488</v>
      </c>
      <c r="E47" s="88">
        <v>151</v>
      </c>
      <c r="F47" s="84" t="str">
        <f>VLOOKUP(E47,VIP!$A$2:$O11467,2,0)</f>
        <v>DRBR151</v>
      </c>
      <c r="G47" s="87" t="str">
        <f>VLOOKUP(E47,'LISTADO ATM'!$A$2:$B$897,2,0)</f>
        <v xml:space="preserve">ATM Oficina Nagua </v>
      </c>
      <c r="H47" s="87" t="str">
        <f>VLOOKUP(E47,VIP!$A$2:$O16388,7,FALSE)</f>
        <v>Si</v>
      </c>
      <c r="I47" s="87" t="str">
        <f>VLOOKUP(E47,VIP!$A$2:$O8353,8,FALSE)</f>
        <v>Si</v>
      </c>
      <c r="J47" s="87" t="str">
        <f>VLOOKUP(E47,VIP!$A$2:$O8303,8,FALSE)</f>
        <v>Si</v>
      </c>
      <c r="K47" s="87" t="str">
        <f>VLOOKUP(E47,VIP!$A$2:$O11877,6,0)</f>
        <v>SI</v>
      </c>
      <c r="L47" s="92" t="s">
        <v>2430</v>
      </c>
      <c r="M47" s="103" t="s">
        <v>2588</v>
      </c>
      <c r="N47" s="107" t="s">
        <v>2477</v>
      </c>
      <c r="O47" s="106" t="s">
        <v>2492</v>
      </c>
      <c r="P47" s="103"/>
      <c r="Q47" s="143">
        <v>44247.590150462966</v>
      </c>
    </row>
    <row r="48" spans="1:17" ht="18" x14ac:dyDescent="0.25">
      <c r="A48" s="102" t="str">
        <f>VLOOKUP(E48,'LISTADO ATM'!$A$2:$C$898,3,0)</f>
        <v>DISTRITO NACIONAL</v>
      </c>
      <c r="B48" s="96" t="s">
        <v>2562</v>
      </c>
      <c r="C48" s="90">
        <v>44246.85229166667</v>
      </c>
      <c r="D48" s="102" t="s">
        <v>2473</v>
      </c>
      <c r="E48" s="88">
        <v>281</v>
      </c>
      <c r="F48" s="84" t="str">
        <f>VLOOKUP(E48,VIP!$A$2:$O11465,2,0)</f>
        <v>DRBR737</v>
      </c>
      <c r="G48" s="87" t="str">
        <f>VLOOKUP(E48,'LISTADO ATM'!$A$2:$B$897,2,0)</f>
        <v xml:space="preserve">ATM S/M Pola Independencia </v>
      </c>
      <c r="H48" s="87" t="str">
        <f>VLOOKUP(E48,VIP!$A$2:$O16386,7,FALSE)</f>
        <v>Si</v>
      </c>
      <c r="I48" s="87" t="str">
        <f>VLOOKUP(E48,VIP!$A$2:$O8351,8,FALSE)</f>
        <v>Si</v>
      </c>
      <c r="J48" s="87" t="str">
        <f>VLOOKUP(E48,VIP!$A$2:$O8301,8,FALSE)</f>
        <v>Si</v>
      </c>
      <c r="K48" s="87" t="str">
        <f>VLOOKUP(E48,VIP!$A$2:$O11875,6,0)</f>
        <v>NO</v>
      </c>
      <c r="L48" s="92" t="s">
        <v>2463</v>
      </c>
      <c r="M48" s="103" t="s">
        <v>2588</v>
      </c>
      <c r="N48" s="107" t="s">
        <v>2477</v>
      </c>
      <c r="O48" s="106" t="s">
        <v>2478</v>
      </c>
      <c r="P48" s="103"/>
      <c r="Q48" s="143">
        <v>44247.590150462966</v>
      </c>
    </row>
    <row r="49" spans="1:17" ht="18" x14ac:dyDescent="0.25">
      <c r="A49" s="102" t="str">
        <f>VLOOKUP(E49,'LISTADO ATM'!$A$2:$C$898,3,0)</f>
        <v>DISTRITO NACIONAL</v>
      </c>
      <c r="B49" s="96" t="s">
        <v>2559</v>
      </c>
      <c r="C49" s="90">
        <v>44246.859918981485</v>
      </c>
      <c r="D49" s="102" t="s">
        <v>2473</v>
      </c>
      <c r="E49" s="88">
        <v>713</v>
      </c>
      <c r="F49" s="84" t="str">
        <f>VLOOKUP(E49,VIP!$A$2:$O11462,2,0)</f>
        <v>DRBR016</v>
      </c>
      <c r="G49" s="87" t="str">
        <f>VLOOKUP(E49,'LISTADO ATM'!$A$2:$B$897,2,0)</f>
        <v xml:space="preserve">ATM Oficina Las Américas </v>
      </c>
      <c r="H49" s="87" t="str">
        <f>VLOOKUP(E49,VIP!$A$2:$O16383,7,FALSE)</f>
        <v>Si</v>
      </c>
      <c r="I49" s="87" t="str">
        <f>VLOOKUP(E49,VIP!$A$2:$O8348,8,FALSE)</f>
        <v>Si</v>
      </c>
      <c r="J49" s="87" t="str">
        <f>VLOOKUP(E49,VIP!$A$2:$O8298,8,FALSE)</f>
        <v>Si</v>
      </c>
      <c r="K49" s="87" t="str">
        <f>VLOOKUP(E49,VIP!$A$2:$O11872,6,0)</f>
        <v>NO</v>
      </c>
      <c r="L49" s="92" t="s">
        <v>2463</v>
      </c>
      <c r="M49" s="103" t="s">
        <v>2588</v>
      </c>
      <c r="N49" s="107" t="s">
        <v>2477</v>
      </c>
      <c r="O49" s="106" t="s">
        <v>2478</v>
      </c>
      <c r="P49" s="103"/>
      <c r="Q49" s="143">
        <v>44247.590150462966</v>
      </c>
    </row>
    <row r="50" spans="1:17" ht="18" x14ac:dyDescent="0.25">
      <c r="A50" s="102" t="str">
        <f>VLOOKUP(E50,'LISTADO ATM'!$A$2:$C$898,3,0)</f>
        <v>SUR</v>
      </c>
      <c r="B50" s="96" t="s">
        <v>2558</v>
      </c>
      <c r="C50" s="90">
        <v>44246.861956018518</v>
      </c>
      <c r="D50" s="102" t="s">
        <v>2488</v>
      </c>
      <c r="E50" s="88">
        <v>783</v>
      </c>
      <c r="F50" s="84" t="str">
        <f>VLOOKUP(E50,VIP!$A$2:$O11461,2,0)</f>
        <v>DRBR303</v>
      </c>
      <c r="G50" s="87" t="str">
        <f>VLOOKUP(E50,'LISTADO ATM'!$A$2:$B$897,2,0)</f>
        <v xml:space="preserve">ATM Autobanco Alfa y Omega (Barahona) </v>
      </c>
      <c r="H50" s="87" t="str">
        <f>VLOOKUP(E50,VIP!$A$2:$O16382,7,FALSE)</f>
        <v>Si</v>
      </c>
      <c r="I50" s="87" t="str">
        <f>VLOOKUP(E50,VIP!$A$2:$O8347,8,FALSE)</f>
        <v>Si</v>
      </c>
      <c r="J50" s="87" t="str">
        <f>VLOOKUP(E50,VIP!$A$2:$O8297,8,FALSE)</f>
        <v>Si</v>
      </c>
      <c r="K50" s="87" t="str">
        <f>VLOOKUP(E50,VIP!$A$2:$O11871,6,0)</f>
        <v>NO</v>
      </c>
      <c r="L50" s="92" t="s">
        <v>2430</v>
      </c>
      <c r="M50" s="103" t="s">
        <v>2588</v>
      </c>
      <c r="N50" s="107" t="s">
        <v>2477</v>
      </c>
      <c r="O50" s="106" t="s">
        <v>2492</v>
      </c>
      <c r="P50" s="103"/>
      <c r="Q50" s="143">
        <v>44247.590150462966</v>
      </c>
    </row>
    <row r="51" spans="1:17" ht="18" x14ac:dyDescent="0.25">
      <c r="A51" s="102" t="str">
        <f>VLOOKUP(E51,'LISTADO ATM'!$A$2:$C$898,3,0)</f>
        <v>DISTRITO NACIONAL</v>
      </c>
      <c r="B51" s="96" t="s">
        <v>2557</v>
      </c>
      <c r="C51" s="90">
        <v>44246.864722222221</v>
      </c>
      <c r="D51" s="102" t="s">
        <v>2473</v>
      </c>
      <c r="E51" s="88">
        <v>938</v>
      </c>
      <c r="F51" s="84" t="str">
        <f>VLOOKUP(E51,VIP!$A$2:$O11460,2,0)</f>
        <v>DRBR938</v>
      </c>
      <c r="G51" s="87" t="str">
        <f>VLOOKUP(E51,'LISTADO ATM'!$A$2:$B$897,2,0)</f>
        <v xml:space="preserve">ATM Autobanco Oficina Filadelfia Plaza </v>
      </c>
      <c r="H51" s="87" t="str">
        <f>VLOOKUP(E51,VIP!$A$2:$O16381,7,FALSE)</f>
        <v>Si</v>
      </c>
      <c r="I51" s="87" t="str">
        <f>VLOOKUP(E51,VIP!$A$2:$O8346,8,FALSE)</f>
        <v>Si</v>
      </c>
      <c r="J51" s="87" t="str">
        <f>VLOOKUP(E51,VIP!$A$2:$O8296,8,FALSE)</f>
        <v>Si</v>
      </c>
      <c r="K51" s="87" t="str">
        <f>VLOOKUP(E51,VIP!$A$2:$O11870,6,0)</f>
        <v>NO</v>
      </c>
      <c r="L51" s="92" t="s">
        <v>2463</v>
      </c>
      <c r="M51" s="103" t="s">
        <v>2588</v>
      </c>
      <c r="N51" s="107" t="s">
        <v>2477</v>
      </c>
      <c r="O51" s="106" t="s">
        <v>2478</v>
      </c>
      <c r="P51" s="103"/>
      <c r="Q51" s="143">
        <v>44247.590150462966</v>
      </c>
    </row>
    <row r="52" spans="1:17" ht="18" x14ac:dyDescent="0.25">
      <c r="A52" s="102" t="str">
        <f>VLOOKUP(E52,'LISTADO ATM'!$A$2:$C$898,3,0)</f>
        <v>NORTE</v>
      </c>
      <c r="B52" s="96" t="s">
        <v>2556</v>
      </c>
      <c r="C52" s="90">
        <v>44246.865914351853</v>
      </c>
      <c r="D52" s="102" t="s">
        <v>2488</v>
      </c>
      <c r="E52" s="88">
        <v>950</v>
      </c>
      <c r="F52" s="84" t="str">
        <f>VLOOKUP(E52,VIP!$A$2:$O11459,2,0)</f>
        <v>DRBR12G</v>
      </c>
      <c r="G52" s="87" t="str">
        <f>VLOOKUP(E52,'LISTADO ATM'!$A$2:$B$897,2,0)</f>
        <v xml:space="preserve">ATM Oficina Monterrico </v>
      </c>
      <c r="H52" s="87" t="str">
        <f>VLOOKUP(E52,VIP!$A$2:$O16380,7,FALSE)</f>
        <v>Si</v>
      </c>
      <c r="I52" s="87" t="str">
        <f>VLOOKUP(E52,VIP!$A$2:$O8345,8,FALSE)</f>
        <v>Si</v>
      </c>
      <c r="J52" s="87" t="str">
        <f>VLOOKUP(E52,VIP!$A$2:$O8295,8,FALSE)</f>
        <v>Si</v>
      </c>
      <c r="K52" s="87" t="str">
        <f>VLOOKUP(E52,VIP!$A$2:$O11869,6,0)</f>
        <v>SI</v>
      </c>
      <c r="L52" s="92" t="s">
        <v>2430</v>
      </c>
      <c r="M52" s="103" t="s">
        <v>2588</v>
      </c>
      <c r="N52" s="107" t="s">
        <v>2477</v>
      </c>
      <c r="O52" s="106" t="s">
        <v>2492</v>
      </c>
      <c r="P52" s="103"/>
      <c r="Q52" s="143">
        <v>44247.590150462966</v>
      </c>
    </row>
    <row r="53" spans="1:17" ht="18" x14ac:dyDescent="0.25">
      <c r="A53" s="102" t="str">
        <f>VLOOKUP(E53,'LISTADO ATM'!$A$2:$C$898,3,0)</f>
        <v>ESTE</v>
      </c>
      <c r="B53" s="96" t="s">
        <v>2553</v>
      </c>
      <c r="C53" s="90">
        <v>44246.87290509259</v>
      </c>
      <c r="D53" s="102" t="s">
        <v>2189</v>
      </c>
      <c r="E53" s="88">
        <v>222</v>
      </c>
      <c r="F53" s="84" t="str">
        <f>VLOOKUP(E53,VIP!$A$2:$O11456,2,0)</f>
        <v>DRBR222</v>
      </c>
      <c r="G53" s="87" t="str">
        <f>VLOOKUP(E53,'LISTADO ATM'!$A$2:$B$897,2,0)</f>
        <v xml:space="preserve">ATM UNP Dominicus (La Romana) </v>
      </c>
      <c r="H53" s="87" t="str">
        <f>VLOOKUP(E53,VIP!$A$2:$O16377,7,FALSE)</f>
        <v>Si</v>
      </c>
      <c r="I53" s="87" t="str">
        <f>VLOOKUP(E53,VIP!$A$2:$O8342,8,FALSE)</f>
        <v>Si</v>
      </c>
      <c r="J53" s="87" t="str">
        <f>VLOOKUP(E53,VIP!$A$2:$O8292,8,FALSE)</f>
        <v>Si</v>
      </c>
      <c r="K53" s="87" t="str">
        <f>VLOOKUP(E53,VIP!$A$2:$O11866,6,0)</f>
        <v>NO</v>
      </c>
      <c r="L53" s="92" t="s">
        <v>2254</v>
      </c>
      <c r="M53" s="103" t="s">
        <v>2588</v>
      </c>
      <c r="N53" s="107" t="s">
        <v>2477</v>
      </c>
      <c r="O53" s="106" t="s">
        <v>2479</v>
      </c>
      <c r="P53" s="103"/>
      <c r="Q53" s="143">
        <v>44247.590150462966</v>
      </c>
    </row>
    <row r="54" spans="1:17" ht="18" x14ac:dyDescent="0.25">
      <c r="A54" s="102" t="str">
        <f>VLOOKUP(E54,'LISTADO ATM'!$A$2:$C$898,3,0)</f>
        <v>DISTRITO NACIONAL</v>
      </c>
      <c r="B54" s="96" t="s">
        <v>2574</v>
      </c>
      <c r="C54" s="90">
        <v>44246.904687499999</v>
      </c>
      <c r="D54" s="102" t="s">
        <v>2189</v>
      </c>
      <c r="E54" s="88">
        <v>722</v>
      </c>
      <c r="F54" s="84" t="str">
        <f>VLOOKUP(E54,VIP!$A$2:$O11459,2,0)</f>
        <v>DRBR393</v>
      </c>
      <c r="G54" s="87" t="str">
        <f>VLOOKUP(E54,'LISTADO ATM'!$A$2:$B$897,2,0)</f>
        <v xml:space="preserve">ATM Oficina Charles de Gaulle III </v>
      </c>
      <c r="H54" s="87" t="str">
        <f>VLOOKUP(E54,VIP!$A$2:$O16380,7,FALSE)</f>
        <v>Si</v>
      </c>
      <c r="I54" s="87" t="str">
        <f>VLOOKUP(E54,VIP!$A$2:$O8345,8,FALSE)</f>
        <v>Si</v>
      </c>
      <c r="J54" s="87" t="str">
        <f>VLOOKUP(E54,VIP!$A$2:$O8295,8,FALSE)</f>
        <v>Si</v>
      </c>
      <c r="K54" s="87" t="str">
        <f>VLOOKUP(E54,VIP!$A$2:$O11869,6,0)</f>
        <v>SI</v>
      </c>
      <c r="L54" s="92" t="s">
        <v>2228</v>
      </c>
      <c r="M54" s="103" t="s">
        <v>2588</v>
      </c>
      <c r="N54" s="107" t="s">
        <v>2477</v>
      </c>
      <c r="O54" s="106" t="s">
        <v>2479</v>
      </c>
      <c r="P54" s="103"/>
      <c r="Q54" s="143">
        <v>44247.590150462966</v>
      </c>
    </row>
    <row r="55" spans="1:17" ht="18" x14ac:dyDescent="0.25">
      <c r="A55" s="102" t="str">
        <f>VLOOKUP(E55,'LISTADO ATM'!$A$2:$C$898,3,0)</f>
        <v>NORTE</v>
      </c>
      <c r="B55" s="96" t="s">
        <v>2572</v>
      </c>
      <c r="C55" s="90">
        <v>44246.965196759258</v>
      </c>
      <c r="D55" s="102" t="s">
        <v>2488</v>
      </c>
      <c r="E55" s="88">
        <v>687</v>
      </c>
      <c r="F55" s="84" t="str">
        <f>VLOOKUP(E55,VIP!$A$2:$O11457,2,0)</f>
        <v>DRBR687</v>
      </c>
      <c r="G55" s="87" t="str">
        <f>VLOOKUP(E55,'LISTADO ATM'!$A$2:$B$897,2,0)</f>
        <v>ATM Oficina Monterrico II</v>
      </c>
      <c r="H55" s="87" t="str">
        <f>VLOOKUP(E55,VIP!$A$2:$O16378,7,FALSE)</f>
        <v>NO</v>
      </c>
      <c r="I55" s="87" t="str">
        <f>VLOOKUP(E55,VIP!$A$2:$O8343,8,FALSE)</f>
        <v>NO</v>
      </c>
      <c r="J55" s="87" t="str">
        <f>VLOOKUP(E55,VIP!$A$2:$O8293,8,FALSE)</f>
        <v>NO</v>
      </c>
      <c r="K55" s="87" t="str">
        <f>VLOOKUP(E55,VIP!$A$2:$O11867,6,0)</f>
        <v>SI</v>
      </c>
      <c r="L55" s="92" t="s">
        <v>2430</v>
      </c>
      <c r="M55" s="103" t="s">
        <v>2588</v>
      </c>
      <c r="N55" s="107" t="s">
        <v>2477</v>
      </c>
      <c r="O55" s="106" t="s">
        <v>2492</v>
      </c>
      <c r="P55" s="103"/>
      <c r="Q55" s="143">
        <v>44247.590150462966</v>
      </c>
    </row>
    <row r="56" spans="1:17" ht="18" x14ac:dyDescent="0.25">
      <c r="A56" s="102" t="str">
        <f>VLOOKUP(E56,'LISTADO ATM'!$A$2:$C$898,3,0)</f>
        <v>DISTRITO NACIONAL</v>
      </c>
      <c r="B56" s="96" t="s">
        <v>2579</v>
      </c>
      <c r="C56" s="90">
        <v>44247.237430555557</v>
      </c>
      <c r="D56" s="102" t="s">
        <v>2488</v>
      </c>
      <c r="E56" s="88">
        <v>14</v>
      </c>
      <c r="F56" s="84" t="str">
        <f>VLOOKUP(E56,VIP!$A$2:$O11461,2,0)</f>
        <v>DRBR014</v>
      </c>
      <c r="G56" s="87" t="str">
        <f>VLOOKUP(E56,'LISTADO ATM'!$A$2:$B$897,2,0)</f>
        <v xml:space="preserve">ATM Oficina Aeropuerto Las Américas I </v>
      </c>
      <c r="H56" s="87" t="str">
        <f>VLOOKUP(E56,VIP!$A$2:$O16382,7,FALSE)</f>
        <v>Si</v>
      </c>
      <c r="I56" s="87" t="str">
        <f>VLOOKUP(E56,VIP!$A$2:$O8347,8,FALSE)</f>
        <v>Si</v>
      </c>
      <c r="J56" s="87" t="str">
        <f>VLOOKUP(E56,VIP!$A$2:$O8297,8,FALSE)</f>
        <v>Si</v>
      </c>
      <c r="K56" s="87" t="str">
        <f>VLOOKUP(E56,VIP!$A$2:$O11871,6,0)</f>
        <v>NO</v>
      </c>
      <c r="L56" s="92" t="s">
        <v>2430</v>
      </c>
      <c r="M56" s="103" t="s">
        <v>2588</v>
      </c>
      <c r="N56" s="107" t="s">
        <v>2477</v>
      </c>
      <c r="O56" s="106" t="s">
        <v>2492</v>
      </c>
      <c r="P56" s="103"/>
      <c r="Q56" s="143">
        <v>44247.590150462966</v>
      </c>
    </row>
    <row r="57" spans="1:17" ht="18" x14ac:dyDescent="0.25">
      <c r="A57" s="102" t="str">
        <f>VLOOKUP(E57,'LISTADO ATM'!$A$2:$C$898,3,0)</f>
        <v>NORTE</v>
      </c>
      <c r="B57" s="96" t="s">
        <v>2575</v>
      </c>
      <c r="C57" s="90">
        <v>44247.253321759257</v>
      </c>
      <c r="D57" s="102" t="s">
        <v>2190</v>
      </c>
      <c r="E57" s="88">
        <v>291</v>
      </c>
      <c r="F57" s="84" t="str">
        <f>VLOOKUP(E57,VIP!$A$2:$O11457,2,0)</f>
        <v>DRBR291</v>
      </c>
      <c r="G57" s="87" t="str">
        <f>VLOOKUP(E57,'LISTADO ATM'!$A$2:$B$897,2,0)</f>
        <v xml:space="preserve">ATM S/M Jumbo Las Colinas </v>
      </c>
      <c r="H57" s="87" t="str">
        <f>VLOOKUP(E57,VIP!$A$2:$O16378,7,FALSE)</f>
        <v>Si</v>
      </c>
      <c r="I57" s="87" t="str">
        <f>VLOOKUP(E57,VIP!$A$2:$O8343,8,FALSE)</f>
        <v>Si</v>
      </c>
      <c r="J57" s="87" t="str">
        <f>VLOOKUP(E57,VIP!$A$2:$O8293,8,FALSE)</f>
        <v>Si</v>
      </c>
      <c r="K57" s="87" t="str">
        <f>VLOOKUP(E57,VIP!$A$2:$O11867,6,0)</f>
        <v>NO</v>
      </c>
      <c r="L57" s="92" t="s">
        <v>2254</v>
      </c>
      <c r="M57" s="103" t="s">
        <v>2588</v>
      </c>
      <c r="N57" s="107" t="s">
        <v>2477</v>
      </c>
      <c r="O57" s="106" t="s">
        <v>2580</v>
      </c>
      <c r="P57" s="103"/>
      <c r="Q57" s="143">
        <v>44247.590150462966</v>
      </c>
    </row>
    <row r="58" spans="1:17" ht="18" x14ac:dyDescent="0.25">
      <c r="A58" s="102" t="str">
        <f>VLOOKUP(E58,'LISTADO ATM'!$A$2:$C$898,3,0)</f>
        <v>DISTRITO NACIONAL</v>
      </c>
      <c r="B58" s="96" t="s">
        <v>2604</v>
      </c>
      <c r="C58" s="90">
        <v>44247.386643518519</v>
      </c>
      <c r="D58" s="102" t="s">
        <v>2473</v>
      </c>
      <c r="E58" s="88">
        <v>671</v>
      </c>
      <c r="F58" s="84" t="str">
        <f>VLOOKUP(E58,VIP!$A$2:$O11474,2,0)</f>
        <v>DRBR671</v>
      </c>
      <c r="G58" s="87" t="str">
        <f>VLOOKUP(E58,'LISTADO ATM'!$A$2:$B$897,2,0)</f>
        <v>ATM Ayuntamiento Sto. Dgo. Norte</v>
      </c>
      <c r="H58" s="87" t="str">
        <f>VLOOKUP(E58,VIP!$A$2:$O16395,7,FALSE)</f>
        <v>Si</v>
      </c>
      <c r="I58" s="87" t="str">
        <f>VLOOKUP(E58,VIP!$A$2:$O8360,8,FALSE)</f>
        <v>Si</v>
      </c>
      <c r="J58" s="87" t="str">
        <f>VLOOKUP(E58,VIP!$A$2:$O8310,8,FALSE)</f>
        <v>Si</v>
      </c>
      <c r="K58" s="87" t="str">
        <f>VLOOKUP(E58,VIP!$A$2:$O11884,6,0)</f>
        <v>NO</v>
      </c>
      <c r="L58" s="92" t="s">
        <v>2430</v>
      </c>
      <c r="M58" s="103" t="s">
        <v>2588</v>
      </c>
      <c r="N58" s="107" t="s">
        <v>2477</v>
      </c>
      <c r="O58" s="106" t="s">
        <v>2478</v>
      </c>
      <c r="P58" s="103"/>
      <c r="Q58" s="143">
        <v>44247.590150462966</v>
      </c>
    </row>
    <row r="59" spans="1:17" ht="18" x14ac:dyDescent="0.25">
      <c r="A59" s="102" t="str">
        <f>VLOOKUP(E59,'LISTADO ATM'!$A$2:$C$898,3,0)</f>
        <v>SUR</v>
      </c>
      <c r="B59" s="96" t="s">
        <v>2602</v>
      </c>
      <c r="C59" s="90">
        <v>44247.394178240742</v>
      </c>
      <c r="D59" s="102" t="s">
        <v>2488</v>
      </c>
      <c r="E59" s="88">
        <v>764</v>
      </c>
      <c r="F59" s="84" t="str">
        <f>VLOOKUP(E59,VIP!$A$2:$O11472,2,0)</f>
        <v>DRBR451</v>
      </c>
      <c r="G59" s="87" t="str">
        <f>VLOOKUP(E59,'LISTADO ATM'!$A$2:$B$897,2,0)</f>
        <v xml:space="preserve">ATM Oficina Elías Piña </v>
      </c>
      <c r="H59" s="87" t="str">
        <f>VLOOKUP(E59,VIP!$A$2:$O16393,7,FALSE)</f>
        <v>Si</v>
      </c>
      <c r="I59" s="87" t="str">
        <f>VLOOKUP(E59,VIP!$A$2:$O8358,8,FALSE)</f>
        <v>Si</v>
      </c>
      <c r="J59" s="87" t="str">
        <f>VLOOKUP(E59,VIP!$A$2:$O8308,8,FALSE)</f>
        <v>Si</v>
      </c>
      <c r="K59" s="87" t="str">
        <f>VLOOKUP(E59,VIP!$A$2:$O11882,6,0)</f>
        <v>NO</v>
      </c>
      <c r="L59" s="92" t="s">
        <v>2463</v>
      </c>
      <c r="M59" s="103" t="s">
        <v>2588</v>
      </c>
      <c r="N59" s="107" t="s">
        <v>2477</v>
      </c>
      <c r="O59" s="106" t="s">
        <v>2492</v>
      </c>
      <c r="P59" s="103"/>
      <c r="Q59" s="143">
        <v>44247.590150462966</v>
      </c>
    </row>
    <row r="60" spans="1:17" ht="18" x14ac:dyDescent="0.25">
      <c r="A60" s="102" t="str">
        <f>VLOOKUP(E60,'LISTADO ATM'!$A$2:$C$898,3,0)</f>
        <v>DISTRITO NACIONAL</v>
      </c>
      <c r="B60" s="96" t="s">
        <v>2600</v>
      </c>
      <c r="C60" s="90">
        <v>44247.397245370368</v>
      </c>
      <c r="D60" s="102" t="s">
        <v>2473</v>
      </c>
      <c r="E60" s="88">
        <v>697</v>
      </c>
      <c r="F60" s="84" t="str">
        <f>VLOOKUP(E60,VIP!$A$2:$O11470,2,0)</f>
        <v>DRBR697</v>
      </c>
      <c r="G60" s="87" t="str">
        <f>VLOOKUP(E60,'LISTADO ATM'!$A$2:$B$897,2,0)</f>
        <v>ATM Hipermercado Olé Ciudad Juan Bosch</v>
      </c>
      <c r="H60" s="87" t="str">
        <f>VLOOKUP(E60,VIP!$A$2:$O16391,7,FALSE)</f>
        <v>Si</v>
      </c>
      <c r="I60" s="87" t="str">
        <f>VLOOKUP(E60,VIP!$A$2:$O8356,8,FALSE)</f>
        <v>Si</v>
      </c>
      <c r="J60" s="87" t="str">
        <f>VLOOKUP(E60,VIP!$A$2:$O8306,8,FALSE)</f>
        <v>Si</v>
      </c>
      <c r="K60" s="87" t="str">
        <f>VLOOKUP(E60,VIP!$A$2:$O11880,6,0)</f>
        <v>NO</v>
      </c>
      <c r="L60" s="92" t="s">
        <v>2430</v>
      </c>
      <c r="M60" s="103" t="s">
        <v>2588</v>
      </c>
      <c r="N60" s="107" t="s">
        <v>2477</v>
      </c>
      <c r="O60" s="106" t="s">
        <v>2478</v>
      </c>
      <c r="P60" s="103"/>
      <c r="Q60" s="143">
        <v>44247.590150462966</v>
      </c>
    </row>
    <row r="61" spans="1:17" ht="18" x14ac:dyDescent="0.25">
      <c r="A61" s="102" t="str">
        <f>VLOOKUP(E61,'LISTADO ATM'!$A$2:$C$898,3,0)</f>
        <v>ESTE</v>
      </c>
      <c r="B61" s="96" t="s">
        <v>2597</v>
      </c>
      <c r="C61" s="90">
        <v>44247.410497685189</v>
      </c>
      <c r="D61" s="102" t="s">
        <v>2189</v>
      </c>
      <c r="E61" s="88">
        <v>427</v>
      </c>
      <c r="F61" s="84" t="str">
        <f>VLOOKUP(E61,VIP!$A$2:$O11467,2,0)</f>
        <v>DRBR427</v>
      </c>
      <c r="G61" s="87" t="str">
        <f>VLOOKUP(E61,'LISTADO ATM'!$A$2:$B$897,2,0)</f>
        <v xml:space="preserve">ATM Almacenes Iberia (Hato Mayor) </v>
      </c>
      <c r="H61" s="87" t="str">
        <f>VLOOKUP(E61,VIP!$A$2:$O16388,7,FALSE)</f>
        <v>Si</v>
      </c>
      <c r="I61" s="87" t="str">
        <f>VLOOKUP(E61,VIP!$A$2:$O8353,8,FALSE)</f>
        <v>Si</v>
      </c>
      <c r="J61" s="87" t="str">
        <f>VLOOKUP(E61,VIP!$A$2:$O8303,8,FALSE)</f>
        <v>Si</v>
      </c>
      <c r="K61" s="87" t="str">
        <f>VLOOKUP(E61,VIP!$A$2:$O11877,6,0)</f>
        <v>NO</v>
      </c>
      <c r="L61" s="92" t="s">
        <v>2228</v>
      </c>
      <c r="M61" s="103" t="s">
        <v>2588</v>
      </c>
      <c r="N61" s="107" t="s">
        <v>2477</v>
      </c>
      <c r="O61" s="106" t="s">
        <v>2479</v>
      </c>
      <c r="P61" s="103"/>
      <c r="Q61" s="143">
        <v>44247.590150462966</v>
      </c>
    </row>
    <row r="62" spans="1:17" ht="18" x14ac:dyDescent="0.25">
      <c r="A62" s="102" t="str">
        <f>VLOOKUP(E62,'LISTADO ATM'!$A$2:$C$898,3,0)</f>
        <v>DISTRITO NACIONAL</v>
      </c>
      <c r="B62" s="96" t="s">
        <v>2596</v>
      </c>
      <c r="C62" s="90">
        <v>44247.412858796299</v>
      </c>
      <c r="D62" s="102" t="s">
        <v>2189</v>
      </c>
      <c r="E62" s="88">
        <v>224</v>
      </c>
      <c r="F62" s="84" t="str">
        <f>VLOOKUP(E62,VIP!$A$2:$O11466,2,0)</f>
        <v>DRBR224</v>
      </c>
      <c r="G62" s="87" t="str">
        <f>VLOOKUP(E62,'LISTADO ATM'!$A$2:$B$897,2,0)</f>
        <v xml:space="preserve">ATM S/M Nacional El Millón (Núñez de Cáceres) </v>
      </c>
      <c r="H62" s="87" t="str">
        <f>VLOOKUP(E62,VIP!$A$2:$O16387,7,FALSE)</f>
        <v>Si</v>
      </c>
      <c r="I62" s="87" t="str">
        <f>VLOOKUP(E62,VIP!$A$2:$O8352,8,FALSE)</f>
        <v>Si</v>
      </c>
      <c r="J62" s="87" t="str">
        <f>VLOOKUP(E62,VIP!$A$2:$O8302,8,FALSE)</f>
        <v>Si</v>
      </c>
      <c r="K62" s="87" t="str">
        <f>VLOOKUP(E62,VIP!$A$2:$O11876,6,0)</f>
        <v>SI</v>
      </c>
      <c r="L62" s="92" t="s">
        <v>2228</v>
      </c>
      <c r="M62" s="103" t="s">
        <v>2588</v>
      </c>
      <c r="N62" s="107" t="s">
        <v>2477</v>
      </c>
      <c r="O62" s="106" t="s">
        <v>2479</v>
      </c>
      <c r="P62" s="103"/>
      <c r="Q62" s="143">
        <v>44247.590150462966</v>
      </c>
    </row>
    <row r="63" spans="1:17" ht="18" x14ac:dyDescent="0.25">
      <c r="A63" s="102" t="str">
        <f>VLOOKUP(E63,'LISTADO ATM'!$A$2:$C$898,3,0)</f>
        <v>DISTRITO NACIONAL</v>
      </c>
      <c r="B63" s="96" t="s">
        <v>2594</v>
      </c>
      <c r="C63" s="90">
        <v>44247.418506944443</v>
      </c>
      <c r="D63" s="102" t="s">
        <v>2473</v>
      </c>
      <c r="E63" s="88">
        <v>672</v>
      </c>
      <c r="F63" s="84" t="str">
        <f>VLOOKUP(E63,VIP!$A$2:$O11464,2,0)</f>
        <v>DRBR672</v>
      </c>
      <c r="G63" s="87" t="str">
        <f>VLOOKUP(E63,'LISTADO ATM'!$A$2:$B$897,2,0)</f>
        <v>ATM Destacamento Policía Nacional La Victoria</v>
      </c>
      <c r="H63" s="87" t="str">
        <f>VLOOKUP(E63,VIP!$A$2:$O16385,7,FALSE)</f>
        <v>Si</v>
      </c>
      <c r="I63" s="87" t="str">
        <f>VLOOKUP(E63,VIP!$A$2:$O8350,8,FALSE)</f>
        <v>Si</v>
      </c>
      <c r="J63" s="87" t="str">
        <f>VLOOKUP(E63,VIP!$A$2:$O8300,8,FALSE)</f>
        <v>Si</v>
      </c>
      <c r="K63" s="87" t="str">
        <f>VLOOKUP(E63,VIP!$A$2:$O11874,6,0)</f>
        <v>SI</v>
      </c>
      <c r="L63" s="92" t="s">
        <v>2430</v>
      </c>
      <c r="M63" s="103" t="s">
        <v>2588</v>
      </c>
      <c r="N63" s="107" t="s">
        <v>2477</v>
      </c>
      <c r="O63" s="106" t="s">
        <v>2478</v>
      </c>
      <c r="P63" s="103"/>
      <c r="Q63" s="143">
        <v>44247.590150462966</v>
      </c>
    </row>
    <row r="64" spans="1:17" ht="18" x14ac:dyDescent="0.25">
      <c r="A64" s="102" t="str">
        <f>VLOOKUP(E64,'LISTADO ATM'!$A$2:$C$898,3,0)</f>
        <v>DISTRITO NACIONAL</v>
      </c>
      <c r="B64" s="96" t="s">
        <v>2593</v>
      </c>
      <c r="C64" s="90">
        <v>44247.421412037038</v>
      </c>
      <c r="D64" s="102" t="s">
        <v>2473</v>
      </c>
      <c r="E64" s="88">
        <v>435</v>
      </c>
      <c r="F64" s="84" t="str">
        <f>VLOOKUP(E64,VIP!$A$2:$O11463,2,0)</f>
        <v>DRBR435</v>
      </c>
      <c r="G64" s="87" t="str">
        <f>VLOOKUP(E64,'LISTADO ATM'!$A$2:$B$897,2,0)</f>
        <v xml:space="preserve">ATM Autobanco Torre I </v>
      </c>
      <c r="H64" s="87" t="str">
        <f>VLOOKUP(E64,VIP!$A$2:$O16384,7,FALSE)</f>
        <v>Si</v>
      </c>
      <c r="I64" s="87" t="str">
        <f>VLOOKUP(E64,VIP!$A$2:$O8349,8,FALSE)</f>
        <v>Si</v>
      </c>
      <c r="J64" s="87" t="str">
        <f>VLOOKUP(E64,VIP!$A$2:$O8299,8,FALSE)</f>
        <v>Si</v>
      </c>
      <c r="K64" s="87" t="str">
        <f>VLOOKUP(E64,VIP!$A$2:$O11873,6,0)</f>
        <v>SI</v>
      </c>
      <c r="L64" s="92" t="s">
        <v>2463</v>
      </c>
      <c r="M64" s="103" t="s">
        <v>2588</v>
      </c>
      <c r="N64" s="107" t="s">
        <v>2477</v>
      </c>
      <c r="O64" s="106" t="s">
        <v>2478</v>
      </c>
      <c r="P64" s="103"/>
      <c r="Q64" s="143">
        <v>44247.590150462966</v>
      </c>
    </row>
    <row r="65" spans="1:17" ht="18" x14ac:dyDescent="0.25">
      <c r="A65" s="102" t="str">
        <f>VLOOKUP(E65,'LISTADO ATM'!$A$2:$C$898,3,0)</f>
        <v>DISTRITO NACIONAL</v>
      </c>
      <c r="B65" s="96" t="s">
        <v>2592</v>
      </c>
      <c r="C65" s="90">
        <v>44247.422812500001</v>
      </c>
      <c r="D65" s="102" t="s">
        <v>2473</v>
      </c>
      <c r="E65" s="88">
        <v>394</v>
      </c>
      <c r="F65" s="84" t="str">
        <f>VLOOKUP(E65,VIP!$A$2:$O11462,2,0)</f>
        <v>DRBR394</v>
      </c>
      <c r="G65" s="87" t="str">
        <f>VLOOKUP(E65,'LISTADO ATM'!$A$2:$B$897,2,0)</f>
        <v xml:space="preserve">ATM Multicentro La Sirena Luperón </v>
      </c>
      <c r="H65" s="87" t="str">
        <f>VLOOKUP(E65,VIP!$A$2:$O16383,7,FALSE)</f>
        <v>Si</v>
      </c>
      <c r="I65" s="87" t="str">
        <f>VLOOKUP(E65,VIP!$A$2:$O8348,8,FALSE)</f>
        <v>Si</v>
      </c>
      <c r="J65" s="87" t="str">
        <f>VLOOKUP(E65,VIP!$A$2:$O8298,8,FALSE)</f>
        <v>Si</v>
      </c>
      <c r="K65" s="87" t="str">
        <f>VLOOKUP(E65,VIP!$A$2:$O11872,6,0)</f>
        <v>NO</v>
      </c>
      <c r="L65" s="92" t="s">
        <v>2430</v>
      </c>
      <c r="M65" s="103" t="s">
        <v>2588</v>
      </c>
      <c r="N65" s="107" t="s">
        <v>2477</v>
      </c>
      <c r="O65" s="106" t="s">
        <v>2478</v>
      </c>
      <c r="P65" s="103"/>
      <c r="Q65" s="143">
        <v>44247.590150462966</v>
      </c>
    </row>
    <row r="66" spans="1:17" ht="18" x14ac:dyDescent="0.25">
      <c r="A66" s="102" t="str">
        <f>VLOOKUP(E66,'LISTADO ATM'!$A$2:$C$898,3,0)</f>
        <v>SUR</v>
      </c>
      <c r="B66" s="96" t="s">
        <v>2589</v>
      </c>
      <c r="C66" s="90">
        <v>44247.470243055555</v>
      </c>
      <c r="D66" s="102" t="s">
        <v>2189</v>
      </c>
      <c r="E66" s="88">
        <v>764</v>
      </c>
      <c r="F66" s="84" t="str">
        <f>VLOOKUP(E66,VIP!$A$2:$O11459,2,0)</f>
        <v>DRBR451</v>
      </c>
      <c r="G66" s="87" t="str">
        <f>VLOOKUP(E66,'LISTADO ATM'!$A$2:$B$897,2,0)</f>
        <v xml:space="preserve">ATM Oficina Elías Piña </v>
      </c>
      <c r="H66" s="87" t="str">
        <f>VLOOKUP(E66,VIP!$A$2:$O16380,7,FALSE)</f>
        <v>Si</v>
      </c>
      <c r="I66" s="87" t="str">
        <f>VLOOKUP(E66,VIP!$A$2:$O8345,8,FALSE)</f>
        <v>Si</v>
      </c>
      <c r="J66" s="87" t="str">
        <f>VLOOKUP(E66,VIP!$A$2:$O8295,8,FALSE)</f>
        <v>Si</v>
      </c>
      <c r="K66" s="87" t="str">
        <f>VLOOKUP(E66,VIP!$A$2:$O11869,6,0)</f>
        <v>NO</v>
      </c>
      <c r="L66" s="92" t="s">
        <v>2441</v>
      </c>
      <c r="M66" s="103" t="s">
        <v>2588</v>
      </c>
      <c r="N66" s="107" t="s">
        <v>2477</v>
      </c>
      <c r="O66" s="106" t="s">
        <v>2479</v>
      </c>
      <c r="P66" s="103"/>
      <c r="Q66" s="143">
        <v>44247.590150462966</v>
      </c>
    </row>
    <row r="67" spans="1:17" ht="18" x14ac:dyDescent="0.25">
      <c r="A67" s="102" t="str">
        <f>VLOOKUP(E67,'LISTADO ATM'!$A$2:$C$898,3,0)</f>
        <v>NORTE</v>
      </c>
      <c r="B67" s="96" t="s">
        <v>2635</v>
      </c>
      <c r="C67" s="90">
        <v>44247.479664351849</v>
      </c>
      <c r="D67" s="102" t="s">
        <v>2488</v>
      </c>
      <c r="E67" s="88">
        <v>756</v>
      </c>
      <c r="F67" s="84" t="str">
        <f>VLOOKUP(E67,VIP!$A$2:$O11481,2,0)</f>
        <v>DRBR756</v>
      </c>
      <c r="G67" s="87" t="str">
        <f>VLOOKUP(E67,'LISTADO ATM'!$A$2:$B$897,2,0)</f>
        <v xml:space="preserve">ATM UNP Villa La Mata (Cotuí) </v>
      </c>
      <c r="H67" s="87" t="str">
        <f>VLOOKUP(E67,VIP!$A$2:$O16402,7,FALSE)</f>
        <v>Si</v>
      </c>
      <c r="I67" s="87" t="str">
        <f>VLOOKUP(E67,VIP!$A$2:$O8367,8,FALSE)</f>
        <v>Si</v>
      </c>
      <c r="J67" s="87" t="str">
        <f>VLOOKUP(E67,VIP!$A$2:$O8317,8,FALSE)</f>
        <v>Si</v>
      </c>
      <c r="K67" s="87" t="str">
        <f>VLOOKUP(E67,VIP!$A$2:$O11891,6,0)</f>
        <v>NO</v>
      </c>
      <c r="L67" s="92" t="s">
        <v>2463</v>
      </c>
      <c r="M67" s="103" t="s">
        <v>2588</v>
      </c>
      <c r="N67" s="107" t="s">
        <v>2477</v>
      </c>
      <c r="O67" s="106" t="s">
        <v>2492</v>
      </c>
      <c r="P67" s="103"/>
      <c r="Q67" s="143">
        <v>44247.590150462966</v>
      </c>
    </row>
    <row r="68" spans="1:17" ht="18" x14ac:dyDescent="0.25">
      <c r="A68" s="102" t="str">
        <f>VLOOKUP(E68,'LISTADO ATM'!$A$2:$C$898,3,0)</f>
        <v>DISTRITO NACIONAL</v>
      </c>
      <c r="B68" s="96" t="s">
        <v>2634</v>
      </c>
      <c r="C68" s="90">
        <v>44247.482083333336</v>
      </c>
      <c r="D68" s="102" t="s">
        <v>2473</v>
      </c>
      <c r="E68" s="88">
        <v>561</v>
      </c>
      <c r="F68" s="84" t="str">
        <f>VLOOKUP(E68,VIP!$A$2:$O11480,2,0)</f>
        <v>DRBR133</v>
      </c>
      <c r="G68" s="87" t="str">
        <f>VLOOKUP(E68,'LISTADO ATM'!$A$2:$B$897,2,0)</f>
        <v xml:space="preserve">ATM Comando Regional P.N. S.D. Este </v>
      </c>
      <c r="H68" s="87" t="str">
        <f>VLOOKUP(E68,VIP!$A$2:$O16401,7,FALSE)</f>
        <v>Si</v>
      </c>
      <c r="I68" s="87" t="str">
        <f>VLOOKUP(E68,VIP!$A$2:$O8366,8,FALSE)</f>
        <v>Si</v>
      </c>
      <c r="J68" s="87" t="str">
        <f>VLOOKUP(E68,VIP!$A$2:$O8316,8,FALSE)</f>
        <v>Si</v>
      </c>
      <c r="K68" s="87" t="str">
        <f>VLOOKUP(E68,VIP!$A$2:$O11890,6,0)</f>
        <v>NO</v>
      </c>
      <c r="L68" s="92" t="s">
        <v>2430</v>
      </c>
      <c r="M68" s="103" t="s">
        <v>2588</v>
      </c>
      <c r="N68" s="107" t="s">
        <v>2477</v>
      </c>
      <c r="O68" s="106" t="s">
        <v>2478</v>
      </c>
      <c r="P68" s="103"/>
      <c r="Q68" s="143">
        <v>44247.590150462966</v>
      </c>
    </row>
    <row r="69" spans="1:17" ht="18" x14ac:dyDescent="0.25">
      <c r="A69" s="102" t="str">
        <f>VLOOKUP(E69,'LISTADO ATM'!$A$2:$C$898,3,0)</f>
        <v>NORTE</v>
      </c>
      <c r="B69" s="96" t="s">
        <v>2631</v>
      </c>
      <c r="C69" s="90">
        <v>44247.509745370371</v>
      </c>
      <c r="D69" s="102" t="s">
        <v>2190</v>
      </c>
      <c r="E69" s="88">
        <v>97</v>
      </c>
      <c r="F69" s="84" t="str">
        <f>VLOOKUP(E69,VIP!$A$2:$O11477,2,0)</f>
        <v>DRBR097</v>
      </c>
      <c r="G69" s="87" t="str">
        <f>VLOOKUP(E69,'LISTADO ATM'!$A$2:$B$897,2,0)</f>
        <v xml:space="preserve">ATM Oficina Villa Riva </v>
      </c>
      <c r="H69" s="87" t="str">
        <f>VLOOKUP(E69,VIP!$A$2:$O16398,7,FALSE)</f>
        <v>Si</v>
      </c>
      <c r="I69" s="87" t="str">
        <f>VLOOKUP(E69,VIP!$A$2:$O8363,8,FALSE)</f>
        <v>Si</v>
      </c>
      <c r="J69" s="87" t="str">
        <f>VLOOKUP(E69,VIP!$A$2:$O8313,8,FALSE)</f>
        <v>Si</v>
      </c>
      <c r="K69" s="87" t="str">
        <f>VLOOKUP(E69,VIP!$A$2:$O11887,6,0)</f>
        <v>NO</v>
      </c>
      <c r="L69" s="92" t="s">
        <v>2228</v>
      </c>
      <c r="M69" s="103" t="s">
        <v>2588</v>
      </c>
      <c r="N69" s="107" t="s">
        <v>2477</v>
      </c>
      <c r="O69" s="106" t="s">
        <v>2580</v>
      </c>
      <c r="P69" s="103"/>
      <c r="Q69" s="143">
        <v>44247.590150462966</v>
      </c>
    </row>
    <row r="70" spans="1:17" ht="18" x14ac:dyDescent="0.25">
      <c r="A70" s="102" t="str">
        <f>VLOOKUP(E70,'LISTADO ATM'!$A$2:$C$898,3,0)</f>
        <v>DISTRITO NACIONAL</v>
      </c>
      <c r="B70" s="96" t="s">
        <v>2630</v>
      </c>
      <c r="C70" s="90">
        <v>44247.514768518522</v>
      </c>
      <c r="D70" s="102" t="s">
        <v>2473</v>
      </c>
      <c r="E70" s="88">
        <v>26</v>
      </c>
      <c r="F70" s="84" t="str">
        <f>VLOOKUP(E70,VIP!$A$2:$O11476,2,0)</f>
        <v>DRBR221</v>
      </c>
      <c r="G70" s="87" t="str">
        <f>VLOOKUP(E70,'LISTADO ATM'!$A$2:$B$897,2,0)</f>
        <v>ATM S/M Jumbo San Isidro</v>
      </c>
      <c r="H70" s="87" t="str">
        <f>VLOOKUP(E70,VIP!$A$2:$O16397,7,FALSE)</f>
        <v>Si</v>
      </c>
      <c r="I70" s="87" t="str">
        <f>VLOOKUP(E70,VIP!$A$2:$O8362,8,FALSE)</f>
        <v>Si</v>
      </c>
      <c r="J70" s="87" t="str">
        <f>VLOOKUP(E70,VIP!$A$2:$O8312,8,FALSE)</f>
        <v>Si</v>
      </c>
      <c r="K70" s="87" t="str">
        <f>VLOOKUP(E70,VIP!$A$2:$O11886,6,0)</f>
        <v>NO</v>
      </c>
      <c r="L70" s="92" t="s">
        <v>2584</v>
      </c>
      <c r="M70" s="103" t="s">
        <v>2588</v>
      </c>
      <c r="N70" s="107" t="s">
        <v>2477</v>
      </c>
      <c r="O70" s="106" t="s">
        <v>2478</v>
      </c>
      <c r="P70" s="103"/>
      <c r="Q70" s="143">
        <v>44247.590150462966</v>
      </c>
    </row>
    <row r="71" spans="1:17" ht="18" x14ac:dyDescent="0.25">
      <c r="A71" s="102" t="str">
        <f>VLOOKUP(E71,'LISTADO ATM'!$A$2:$C$898,3,0)</f>
        <v>DISTRITO NACIONAL</v>
      </c>
      <c r="B71" s="96" t="s">
        <v>2502</v>
      </c>
      <c r="C71" s="90">
        <v>44245.615381944444</v>
      </c>
      <c r="D71" s="102" t="s">
        <v>2189</v>
      </c>
      <c r="E71" s="88">
        <v>70</v>
      </c>
      <c r="F71" s="84" t="str">
        <f>VLOOKUP(E71,VIP!$A$2:$O11425,2,0)</f>
        <v>DRBR070</v>
      </c>
      <c r="G71" s="87" t="str">
        <f>VLOOKUP(E71,'LISTADO ATM'!$A$2:$B$897,2,0)</f>
        <v xml:space="preserve">ATM Autoservicio Plaza Lama Zona Oriental </v>
      </c>
      <c r="H71" s="87" t="str">
        <f>VLOOKUP(E71,VIP!$A$2:$O16346,7,FALSE)</f>
        <v>Si</v>
      </c>
      <c r="I71" s="87" t="str">
        <f>VLOOKUP(E71,VIP!$A$2:$O8311,8,FALSE)</f>
        <v>Si</v>
      </c>
      <c r="J71" s="87" t="str">
        <f>VLOOKUP(E71,VIP!$A$2:$O8261,8,FALSE)</f>
        <v>Si</v>
      </c>
      <c r="K71" s="87" t="str">
        <f>VLOOKUP(E71,VIP!$A$2:$O11835,6,0)</f>
        <v>NO</v>
      </c>
      <c r="L71" s="92" t="s">
        <v>2228</v>
      </c>
      <c r="M71" s="91" t="s">
        <v>2470</v>
      </c>
      <c r="N71" s="107" t="s">
        <v>2477</v>
      </c>
      <c r="O71" s="106" t="s">
        <v>2479</v>
      </c>
      <c r="P71" s="103"/>
      <c r="Q71" s="91" t="s">
        <v>2228</v>
      </c>
    </row>
    <row r="72" spans="1:17" ht="18" x14ac:dyDescent="0.25">
      <c r="A72" s="102" t="str">
        <f>VLOOKUP(E72,'LISTADO ATM'!$A$2:$C$898,3,0)</f>
        <v>DISTRITO NACIONAL</v>
      </c>
      <c r="B72" s="96" t="s">
        <v>2506</v>
      </c>
      <c r="C72" s="90">
        <v>44245.731296296297</v>
      </c>
      <c r="D72" s="102" t="s">
        <v>2189</v>
      </c>
      <c r="E72" s="88">
        <v>686</v>
      </c>
      <c r="F72" s="84" t="str">
        <f>VLOOKUP(E72,VIP!$A$2:$O11454,2,0)</f>
        <v>DRBR686</v>
      </c>
      <c r="G72" s="87" t="str">
        <f>VLOOKUP(E72,'LISTADO ATM'!$A$2:$B$897,2,0)</f>
        <v>ATM Autoservicio Oficina Máximo Gómez</v>
      </c>
      <c r="H72" s="87" t="str">
        <f>VLOOKUP(E72,VIP!$A$2:$O16375,7,FALSE)</f>
        <v>Si</v>
      </c>
      <c r="I72" s="87" t="str">
        <f>VLOOKUP(E72,VIP!$A$2:$O8340,8,FALSE)</f>
        <v>Si</v>
      </c>
      <c r="J72" s="87" t="str">
        <f>VLOOKUP(E72,VIP!$A$2:$O8290,8,FALSE)</f>
        <v>Si</v>
      </c>
      <c r="K72" s="87" t="str">
        <f>VLOOKUP(E72,VIP!$A$2:$O11864,6,0)</f>
        <v>NO</v>
      </c>
      <c r="L72" s="92" t="s">
        <v>2228</v>
      </c>
      <c r="M72" s="91" t="s">
        <v>2470</v>
      </c>
      <c r="N72" s="107" t="s">
        <v>2477</v>
      </c>
      <c r="O72" s="106" t="s">
        <v>2479</v>
      </c>
      <c r="P72" s="103"/>
      <c r="Q72" s="91" t="s">
        <v>2228</v>
      </c>
    </row>
    <row r="73" spans="1:17" ht="18" x14ac:dyDescent="0.25">
      <c r="A73" s="102" t="str">
        <f>VLOOKUP(E73,'LISTADO ATM'!$A$2:$C$898,3,0)</f>
        <v>SUR</v>
      </c>
      <c r="B73" s="96" t="s">
        <v>2508</v>
      </c>
      <c r="C73" s="90">
        <v>44246.460011574076</v>
      </c>
      <c r="D73" s="102" t="s">
        <v>2190</v>
      </c>
      <c r="E73" s="88">
        <v>873</v>
      </c>
      <c r="F73" s="84" t="str">
        <f>VLOOKUP(E73,VIP!$A$2:$O11449,2,0)</f>
        <v>DRBR873</v>
      </c>
      <c r="G73" s="87" t="str">
        <f>VLOOKUP(E73,'LISTADO ATM'!$A$2:$B$897,2,0)</f>
        <v xml:space="preserve">ATM Centro de Caja San Cristóbal II </v>
      </c>
      <c r="H73" s="87" t="str">
        <f>VLOOKUP(E73,VIP!$A$2:$O16370,7,FALSE)</f>
        <v>Si</v>
      </c>
      <c r="I73" s="87" t="str">
        <f>VLOOKUP(E73,VIP!$A$2:$O8335,8,FALSE)</f>
        <v>Si</v>
      </c>
      <c r="J73" s="87" t="str">
        <f>VLOOKUP(E73,VIP!$A$2:$O8285,8,FALSE)</f>
        <v>Si</v>
      </c>
      <c r="K73" s="87" t="str">
        <f>VLOOKUP(E73,VIP!$A$2:$O11859,6,0)</f>
        <v>SI</v>
      </c>
      <c r="L73" s="92" t="s">
        <v>2228</v>
      </c>
      <c r="M73" s="91" t="s">
        <v>2470</v>
      </c>
      <c r="N73" s="107" t="s">
        <v>2477</v>
      </c>
      <c r="O73" s="106" t="s">
        <v>2498</v>
      </c>
      <c r="P73" s="103"/>
      <c r="Q73" s="91" t="s">
        <v>2228</v>
      </c>
    </row>
    <row r="74" spans="1:17" ht="18" x14ac:dyDescent="0.25">
      <c r="A74" s="102" t="str">
        <f>VLOOKUP(E74,'LISTADO ATM'!$A$2:$C$898,3,0)</f>
        <v>DISTRITO NACIONAL</v>
      </c>
      <c r="B74" s="96" t="s">
        <v>2534</v>
      </c>
      <c r="C74" s="90">
        <v>44246.714814814812</v>
      </c>
      <c r="D74" s="102" t="s">
        <v>2189</v>
      </c>
      <c r="E74" s="88">
        <v>915</v>
      </c>
      <c r="F74" s="84" t="str">
        <f>VLOOKUP(E74,VIP!$A$2:$O11467,2,0)</f>
        <v>DRBR24F</v>
      </c>
      <c r="G74" s="87" t="str">
        <f>VLOOKUP(E74,'LISTADO ATM'!$A$2:$B$897,2,0)</f>
        <v xml:space="preserve">ATM Multicentro La Sirena Aut. Duarte </v>
      </c>
      <c r="H74" s="87" t="str">
        <f>VLOOKUP(E74,VIP!$A$2:$O16388,7,FALSE)</f>
        <v>Si</v>
      </c>
      <c r="I74" s="87" t="str">
        <f>VLOOKUP(E74,VIP!$A$2:$O8353,8,FALSE)</f>
        <v>Si</v>
      </c>
      <c r="J74" s="87" t="str">
        <f>VLOOKUP(E74,VIP!$A$2:$O8303,8,FALSE)</f>
        <v>Si</v>
      </c>
      <c r="K74" s="87" t="str">
        <f>VLOOKUP(E74,VIP!$A$2:$O11877,6,0)</f>
        <v>SI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ht="18" x14ac:dyDescent="0.25">
      <c r="A75" s="102" t="str">
        <f>VLOOKUP(E75,'LISTADO ATM'!$A$2:$C$898,3,0)</f>
        <v>DISTRITO NACIONAL</v>
      </c>
      <c r="B75" s="96" t="s">
        <v>2533</v>
      </c>
      <c r="C75" s="90">
        <v>44246.718043981484</v>
      </c>
      <c r="D75" s="102" t="s">
        <v>2189</v>
      </c>
      <c r="E75" s="88">
        <v>244</v>
      </c>
      <c r="F75" s="84" t="str">
        <f>VLOOKUP(E75,VIP!$A$2:$O11466,2,0)</f>
        <v>DRBR244</v>
      </c>
      <c r="G75" s="87" t="str">
        <f>VLOOKUP(E75,'LISTADO ATM'!$A$2:$B$897,2,0)</f>
        <v xml:space="preserve">ATM Ministerio de Hacienda (antiguo Finanzas) </v>
      </c>
      <c r="H75" s="87" t="str">
        <f>VLOOKUP(E75,VIP!$A$2:$O16387,7,FALSE)</f>
        <v>Si</v>
      </c>
      <c r="I75" s="87" t="str">
        <f>VLOOKUP(E75,VIP!$A$2:$O8352,8,FALSE)</f>
        <v>Si</v>
      </c>
      <c r="J75" s="87" t="str">
        <f>VLOOKUP(E75,VIP!$A$2:$O8302,8,FALSE)</f>
        <v>Si</v>
      </c>
      <c r="K75" s="87" t="str">
        <f>VLOOKUP(E75,VIP!$A$2:$O11876,6,0)</f>
        <v>NO</v>
      </c>
      <c r="L75" s="92" t="s">
        <v>2228</v>
      </c>
      <c r="M75" s="91" t="s">
        <v>2470</v>
      </c>
      <c r="N75" s="107" t="s">
        <v>2477</v>
      </c>
      <c r="O75" s="106" t="s">
        <v>2479</v>
      </c>
      <c r="P75" s="103"/>
      <c r="Q75" s="91" t="s">
        <v>2228</v>
      </c>
    </row>
    <row r="76" spans="1:17" ht="18" x14ac:dyDescent="0.25">
      <c r="A76" s="102" t="str">
        <f>VLOOKUP(E76,'LISTADO ATM'!$A$2:$C$898,3,0)</f>
        <v>DISTRITO NACIONAL</v>
      </c>
      <c r="B76" s="96" t="s">
        <v>2532</v>
      </c>
      <c r="C76" s="90">
        <v>44246.718506944446</v>
      </c>
      <c r="D76" s="102" t="s">
        <v>2189</v>
      </c>
      <c r="E76" s="88">
        <v>264</v>
      </c>
      <c r="F76" s="84" t="str">
        <f>VLOOKUP(E76,VIP!$A$2:$O11465,2,0)</f>
        <v>DRBR264</v>
      </c>
      <c r="G76" s="87" t="str">
        <f>VLOOKUP(E76,'LISTADO ATM'!$A$2:$B$897,2,0)</f>
        <v xml:space="preserve">ATM S/M Nacional Independencia </v>
      </c>
      <c r="H76" s="87" t="str">
        <f>VLOOKUP(E76,VIP!$A$2:$O16386,7,FALSE)</f>
        <v>Si</v>
      </c>
      <c r="I76" s="87" t="str">
        <f>VLOOKUP(E76,VIP!$A$2:$O8351,8,FALSE)</f>
        <v>Si</v>
      </c>
      <c r="J76" s="87" t="str">
        <f>VLOOKUP(E76,VIP!$A$2:$O8301,8,FALSE)</f>
        <v>Si</v>
      </c>
      <c r="K76" s="87" t="str">
        <f>VLOOKUP(E76,VIP!$A$2:$O11875,6,0)</f>
        <v>SI</v>
      </c>
      <c r="L76" s="92" t="s">
        <v>2228</v>
      </c>
      <c r="M76" s="91" t="s">
        <v>2470</v>
      </c>
      <c r="N76" s="107" t="s">
        <v>2477</v>
      </c>
      <c r="O76" s="106" t="s">
        <v>2479</v>
      </c>
      <c r="P76" s="103"/>
      <c r="Q76" s="91" t="s">
        <v>2228</v>
      </c>
    </row>
    <row r="77" spans="1:17" ht="18" x14ac:dyDescent="0.25">
      <c r="A77" s="102" t="str">
        <f>VLOOKUP(E77,'LISTADO ATM'!$A$2:$C$898,3,0)</f>
        <v>NORTE</v>
      </c>
      <c r="B77" s="96" t="s">
        <v>2530</v>
      </c>
      <c r="C77" s="90">
        <v>44246.719641203701</v>
      </c>
      <c r="D77" s="102" t="s">
        <v>2190</v>
      </c>
      <c r="E77" s="88">
        <v>518</v>
      </c>
      <c r="F77" s="84" t="str">
        <f>VLOOKUP(E77,VIP!$A$2:$O11463,2,0)</f>
        <v>DRBR518</v>
      </c>
      <c r="G77" s="87" t="str">
        <f>VLOOKUP(E77,'LISTADO ATM'!$A$2:$B$897,2,0)</f>
        <v xml:space="preserve">ATM Autobanco Los Alamos </v>
      </c>
      <c r="H77" s="87" t="str">
        <f>VLOOKUP(E77,VIP!$A$2:$O16384,7,FALSE)</f>
        <v>Si</v>
      </c>
      <c r="I77" s="87" t="str">
        <f>VLOOKUP(E77,VIP!$A$2:$O8349,8,FALSE)</f>
        <v>Si</v>
      </c>
      <c r="J77" s="87" t="str">
        <f>VLOOKUP(E77,VIP!$A$2:$O8299,8,FALSE)</f>
        <v>Si</v>
      </c>
      <c r="K77" s="87" t="str">
        <f>VLOOKUP(E77,VIP!$A$2:$O11873,6,0)</f>
        <v>NO</v>
      </c>
      <c r="L77" s="92" t="s">
        <v>2228</v>
      </c>
      <c r="M77" s="91" t="s">
        <v>2470</v>
      </c>
      <c r="N77" s="107" t="s">
        <v>2477</v>
      </c>
      <c r="O77" s="106" t="s">
        <v>2516</v>
      </c>
      <c r="P77" s="103"/>
      <c r="Q77" s="91" t="s">
        <v>2228</v>
      </c>
    </row>
    <row r="78" spans="1:17" ht="18" x14ac:dyDescent="0.25">
      <c r="A78" s="102" t="str">
        <f>VLOOKUP(E78,'LISTADO ATM'!$A$2:$C$898,3,0)</f>
        <v>ESTE</v>
      </c>
      <c r="B78" s="96" t="s">
        <v>2529</v>
      </c>
      <c r="C78" s="90">
        <v>44246.720300925925</v>
      </c>
      <c r="D78" s="102" t="s">
        <v>2189</v>
      </c>
      <c r="E78" s="88">
        <v>867</v>
      </c>
      <c r="F78" s="84" t="str">
        <f>VLOOKUP(E78,VIP!$A$2:$O11462,2,0)</f>
        <v>DRBR867</v>
      </c>
      <c r="G78" s="87" t="str">
        <f>VLOOKUP(E78,'LISTADO ATM'!$A$2:$B$897,2,0)</f>
        <v xml:space="preserve">ATM Estación Combustible Autopista El Coral </v>
      </c>
      <c r="H78" s="87" t="str">
        <f>VLOOKUP(E78,VIP!$A$2:$O16383,7,FALSE)</f>
        <v>Si</v>
      </c>
      <c r="I78" s="87" t="str">
        <f>VLOOKUP(E78,VIP!$A$2:$O8348,8,FALSE)</f>
        <v>Si</v>
      </c>
      <c r="J78" s="87" t="str">
        <f>VLOOKUP(E78,VIP!$A$2:$O8298,8,FALSE)</f>
        <v>Si</v>
      </c>
      <c r="K78" s="87" t="str">
        <f>VLOOKUP(E78,VIP!$A$2:$O11872,6,0)</f>
        <v>NO</v>
      </c>
      <c r="L78" s="92" t="s">
        <v>2228</v>
      </c>
      <c r="M78" s="91" t="s">
        <v>2470</v>
      </c>
      <c r="N78" s="107" t="s">
        <v>2477</v>
      </c>
      <c r="O78" s="106" t="s">
        <v>2479</v>
      </c>
      <c r="P78" s="103"/>
      <c r="Q78" s="91" t="s">
        <v>2228</v>
      </c>
    </row>
    <row r="79" spans="1:17" ht="18" x14ac:dyDescent="0.25">
      <c r="A79" s="102" t="str">
        <f>VLOOKUP(E79,'LISTADO ATM'!$A$2:$C$898,3,0)</f>
        <v>DISTRITO NACIONAL</v>
      </c>
      <c r="B79" s="96" t="s">
        <v>2521</v>
      </c>
      <c r="C79" s="90">
        <v>44246.752511574072</v>
      </c>
      <c r="D79" s="102" t="s">
        <v>2189</v>
      </c>
      <c r="E79" s="88">
        <v>225</v>
      </c>
      <c r="F79" s="84" t="str">
        <f>VLOOKUP(E79,VIP!$A$2:$O11454,2,0)</f>
        <v>DRBR225</v>
      </c>
      <c r="G79" s="87" t="str">
        <f>VLOOKUP(E79,'LISTADO ATM'!$A$2:$B$897,2,0)</f>
        <v xml:space="preserve">ATM S/M Nacional Arroyo Hondo </v>
      </c>
      <c r="H79" s="87" t="str">
        <f>VLOOKUP(E79,VIP!$A$2:$O16375,7,FALSE)</f>
        <v>Si</v>
      </c>
      <c r="I79" s="87" t="str">
        <f>VLOOKUP(E79,VIP!$A$2:$O8340,8,FALSE)</f>
        <v>Si</v>
      </c>
      <c r="J79" s="87" t="str">
        <f>VLOOKUP(E79,VIP!$A$2:$O8290,8,FALSE)</f>
        <v>Si</v>
      </c>
      <c r="K79" s="87" t="str">
        <f>VLOOKUP(E79,VIP!$A$2:$O11864,6,0)</f>
        <v>NO</v>
      </c>
      <c r="L79" s="92" t="s">
        <v>2228</v>
      </c>
      <c r="M79" s="91" t="s">
        <v>2470</v>
      </c>
      <c r="N79" s="107" t="s">
        <v>2477</v>
      </c>
      <c r="O79" s="106" t="s">
        <v>2479</v>
      </c>
      <c r="P79" s="103"/>
      <c r="Q79" s="91" t="s">
        <v>2228</v>
      </c>
    </row>
    <row r="80" spans="1:17" s="104" customFormat="1" ht="18" x14ac:dyDescent="0.25">
      <c r="A80" s="102" t="str">
        <f>VLOOKUP(E80,'LISTADO ATM'!$A$2:$C$898,3,0)</f>
        <v>SUR</v>
      </c>
      <c r="B80" s="96" t="s">
        <v>2550</v>
      </c>
      <c r="C80" s="90">
        <v>44246.780069444445</v>
      </c>
      <c r="D80" s="102" t="s">
        <v>2189</v>
      </c>
      <c r="E80" s="88">
        <v>296</v>
      </c>
      <c r="F80" s="84" t="str">
        <f>VLOOKUP(E80,VIP!$A$2:$O11458,2,0)</f>
        <v>DRBR296</v>
      </c>
      <c r="G80" s="87" t="str">
        <f>VLOOKUP(E80,'LISTADO ATM'!$A$2:$B$897,2,0)</f>
        <v>ATM Estación BANICOMB (Baní)  ECO Petroleo</v>
      </c>
      <c r="H80" s="87" t="str">
        <f>VLOOKUP(E80,VIP!$A$2:$O16379,7,FALSE)</f>
        <v>Si</v>
      </c>
      <c r="I80" s="87" t="str">
        <f>VLOOKUP(E80,VIP!$A$2:$O8344,8,FALSE)</f>
        <v>Si</v>
      </c>
      <c r="J80" s="87" t="str">
        <f>VLOOKUP(E80,VIP!$A$2:$O8294,8,FALSE)</f>
        <v>Si</v>
      </c>
      <c r="K80" s="87" t="str">
        <f>VLOOKUP(E80,VIP!$A$2:$O11868,6,0)</f>
        <v>NO</v>
      </c>
      <c r="L80" s="92" t="s">
        <v>2228</v>
      </c>
      <c r="M80" s="91" t="s">
        <v>2470</v>
      </c>
      <c r="N80" s="107" t="s">
        <v>2477</v>
      </c>
      <c r="O80" s="106" t="s">
        <v>2479</v>
      </c>
      <c r="P80" s="103"/>
      <c r="Q80" s="91" t="s">
        <v>2228</v>
      </c>
    </row>
    <row r="81" spans="1:17" s="104" customFormat="1" ht="18" x14ac:dyDescent="0.25">
      <c r="A81" s="102" t="str">
        <f>VLOOKUP(E81,'LISTADO ATM'!$A$2:$C$898,3,0)</f>
        <v>DISTRITO NACIONAL</v>
      </c>
      <c r="B81" s="96" t="s">
        <v>2549</v>
      </c>
      <c r="C81" s="90">
        <v>44246.780381944445</v>
      </c>
      <c r="D81" s="102" t="s">
        <v>2189</v>
      </c>
      <c r="E81" s="88">
        <v>861</v>
      </c>
      <c r="F81" s="84" t="str">
        <f>VLOOKUP(E81,VIP!$A$2:$O11457,2,0)</f>
        <v>DRBR861</v>
      </c>
      <c r="G81" s="87" t="str">
        <f>VLOOKUP(E81,'LISTADO ATM'!$A$2:$B$897,2,0)</f>
        <v xml:space="preserve">ATM Oficina Bella Vista 27 de Febrero II </v>
      </c>
      <c r="H81" s="87" t="str">
        <f>VLOOKUP(E81,VIP!$A$2:$O16378,7,FALSE)</f>
        <v>Si</v>
      </c>
      <c r="I81" s="87" t="str">
        <f>VLOOKUP(E81,VIP!$A$2:$O8343,8,FALSE)</f>
        <v>Si</v>
      </c>
      <c r="J81" s="87" t="str">
        <f>VLOOKUP(E81,VIP!$A$2:$O8293,8,FALSE)</f>
        <v>Si</v>
      </c>
      <c r="K81" s="87" t="str">
        <f>VLOOKUP(E81,VIP!$A$2:$O11867,6,0)</f>
        <v>NO</v>
      </c>
      <c r="L81" s="92" t="s">
        <v>2228</v>
      </c>
      <c r="M81" s="91" t="s">
        <v>2470</v>
      </c>
      <c r="N81" s="107" t="s">
        <v>2477</v>
      </c>
      <c r="O81" s="106" t="s">
        <v>2479</v>
      </c>
      <c r="P81" s="103"/>
      <c r="Q81" s="91" t="s">
        <v>2228</v>
      </c>
    </row>
    <row r="82" spans="1:17" s="104" customFormat="1" ht="18" x14ac:dyDescent="0.25">
      <c r="A82" s="102" t="str">
        <f>VLOOKUP(E82,'LISTADO ATM'!$A$2:$C$898,3,0)</f>
        <v>SUR</v>
      </c>
      <c r="B82" s="96" t="s">
        <v>2555</v>
      </c>
      <c r="C82" s="90">
        <v>44246.869027777779</v>
      </c>
      <c r="D82" s="102" t="s">
        <v>2189</v>
      </c>
      <c r="E82" s="88">
        <v>582</v>
      </c>
      <c r="F82" s="84" t="e">
        <f>VLOOKUP(E82,VIP!$A$2:$O11458,2,0)</f>
        <v>#N/A</v>
      </c>
      <c r="G82" s="87" t="str">
        <f>VLOOKUP(E82,'LISTADO ATM'!$A$2:$B$897,2,0)</f>
        <v>ATM Estación Sabana Yegua</v>
      </c>
      <c r="H82" s="87" t="e">
        <f>VLOOKUP(E82,VIP!$A$2:$O16379,7,FALSE)</f>
        <v>#N/A</v>
      </c>
      <c r="I82" s="87" t="e">
        <f>VLOOKUP(E82,VIP!$A$2:$O8344,8,FALSE)</f>
        <v>#N/A</v>
      </c>
      <c r="J82" s="87" t="e">
        <f>VLOOKUP(E82,VIP!$A$2:$O8294,8,FALSE)</f>
        <v>#N/A</v>
      </c>
      <c r="K82" s="87" t="e">
        <f>VLOOKUP(E82,VIP!$A$2:$O11868,6,0)</f>
        <v>#N/A</v>
      </c>
      <c r="L82" s="92" t="s">
        <v>2228</v>
      </c>
      <c r="M82" s="91" t="s">
        <v>2470</v>
      </c>
      <c r="N82" s="107" t="s">
        <v>2477</v>
      </c>
      <c r="O82" s="106" t="s">
        <v>2479</v>
      </c>
      <c r="P82" s="103"/>
      <c r="Q82" s="91" t="s">
        <v>2228</v>
      </c>
    </row>
    <row r="83" spans="1:17" s="144" customFormat="1" ht="18" x14ac:dyDescent="0.25">
      <c r="A83" s="102" t="str">
        <f>VLOOKUP(E83,'LISTADO ATM'!$A$2:$C$898,3,0)</f>
        <v>DISTRITO NACIONAL</v>
      </c>
      <c r="B83" s="96" t="s">
        <v>2554</v>
      </c>
      <c r="C83" s="90">
        <v>44246.870983796296</v>
      </c>
      <c r="D83" s="102" t="s">
        <v>2189</v>
      </c>
      <c r="E83" s="88">
        <v>194</v>
      </c>
      <c r="F83" s="84" t="str">
        <f>VLOOKUP(E83,VIP!$A$2:$O11457,2,0)</f>
        <v>DRBR194</v>
      </c>
      <c r="G83" s="87" t="str">
        <f>VLOOKUP(E83,'LISTADO ATM'!$A$2:$B$897,2,0)</f>
        <v xml:space="preserve">ATM UNP Pantoja </v>
      </c>
      <c r="H83" s="87" t="str">
        <f>VLOOKUP(E83,VIP!$A$2:$O16378,7,FALSE)</f>
        <v>Si</v>
      </c>
      <c r="I83" s="87" t="str">
        <f>VLOOKUP(E83,VIP!$A$2:$O8343,8,FALSE)</f>
        <v>No</v>
      </c>
      <c r="J83" s="87" t="str">
        <f>VLOOKUP(E83,VIP!$A$2:$O8293,8,FALSE)</f>
        <v>No</v>
      </c>
      <c r="K83" s="87" t="str">
        <f>VLOOKUP(E83,VIP!$A$2:$O11867,6,0)</f>
        <v>NO</v>
      </c>
      <c r="L83" s="92" t="s">
        <v>2228</v>
      </c>
      <c r="M83" s="91" t="s">
        <v>2470</v>
      </c>
      <c r="N83" s="107" t="s">
        <v>2477</v>
      </c>
      <c r="O83" s="106" t="s">
        <v>2479</v>
      </c>
      <c r="P83" s="103"/>
      <c r="Q83" s="91" t="s">
        <v>2228</v>
      </c>
    </row>
    <row r="84" spans="1:17" s="144" customFormat="1" ht="18" x14ac:dyDescent="0.25">
      <c r="A84" s="102" t="str">
        <f>VLOOKUP(E84,'LISTADO ATM'!$A$2:$C$898,3,0)</f>
        <v>DISTRITO NACIONAL</v>
      </c>
      <c r="B84" s="96" t="s">
        <v>2571</v>
      </c>
      <c r="C84" s="90">
        <v>44246.97587962963</v>
      </c>
      <c r="D84" s="102" t="s">
        <v>2189</v>
      </c>
      <c r="E84" s="88">
        <v>115</v>
      </c>
      <c r="F84" s="84" t="str">
        <f>VLOOKUP(E84,VIP!$A$2:$O11456,2,0)</f>
        <v>DRBR115</v>
      </c>
      <c r="G84" s="87" t="str">
        <f>VLOOKUP(E84,'LISTADO ATM'!$A$2:$B$897,2,0)</f>
        <v xml:space="preserve">ATM Oficina Megacentro I </v>
      </c>
      <c r="H84" s="87" t="str">
        <f>VLOOKUP(E84,VIP!$A$2:$O16377,7,FALSE)</f>
        <v>Si</v>
      </c>
      <c r="I84" s="87" t="str">
        <f>VLOOKUP(E84,VIP!$A$2:$O8342,8,FALSE)</f>
        <v>Si</v>
      </c>
      <c r="J84" s="87" t="str">
        <f>VLOOKUP(E84,VIP!$A$2:$O8292,8,FALSE)</f>
        <v>Si</v>
      </c>
      <c r="K84" s="87" t="str">
        <f>VLOOKUP(E84,VIP!$A$2:$O11866,6,0)</f>
        <v>SI</v>
      </c>
      <c r="L84" s="92" t="s">
        <v>2228</v>
      </c>
      <c r="M84" s="91" t="s">
        <v>2470</v>
      </c>
      <c r="N84" s="107" t="s">
        <v>2477</v>
      </c>
      <c r="O84" s="106" t="s">
        <v>2479</v>
      </c>
      <c r="P84" s="103"/>
      <c r="Q84" s="91" t="s">
        <v>2228</v>
      </c>
    </row>
    <row r="85" spans="1:17" s="144" customFormat="1" ht="18" x14ac:dyDescent="0.25">
      <c r="A85" s="102" t="str">
        <f>VLOOKUP(E85,'LISTADO ATM'!$A$2:$C$898,3,0)</f>
        <v>SUR</v>
      </c>
      <c r="B85" s="96" t="s">
        <v>2577</v>
      </c>
      <c r="C85" s="90">
        <v>44247.250590277778</v>
      </c>
      <c r="D85" s="102" t="s">
        <v>2189</v>
      </c>
      <c r="E85" s="88">
        <v>615</v>
      </c>
      <c r="F85" s="84" t="str">
        <f>VLOOKUP(E85,VIP!$A$2:$O11459,2,0)</f>
        <v>DRBR418</v>
      </c>
      <c r="G85" s="87" t="str">
        <f>VLOOKUP(E85,'LISTADO ATM'!$A$2:$B$897,2,0)</f>
        <v xml:space="preserve">ATM Estación Sunix Cabral (Barahona) </v>
      </c>
      <c r="H85" s="87" t="str">
        <f>VLOOKUP(E85,VIP!$A$2:$O16380,7,FALSE)</f>
        <v>Si</v>
      </c>
      <c r="I85" s="87" t="str">
        <f>VLOOKUP(E85,VIP!$A$2:$O8345,8,FALSE)</f>
        <v>Si</v>
      </c>
      <c r="J85" s="87" t="str">
        <f>VLOOKUP(E85,VIP!$A$2:$O8295,8,FALSE)</f>
        <v>Si</v>
      </c>
      <c r="K85" s="87" t="str">
        <f>VLOOKUP(E85,VIP!$A$2:$O11869,6,0)</f>
        <v>NO</v>
      </c>
      <c r="L85" s="92" t="s">
        <v>2228</v>
      </c>
      <c r="M85" s="91" t="s">
        <v>2470</v>
      </c>
      <c r="N85" s="107" t="s">
        <v>2477</v>
      </c>
      <c r="O85" s="106" t="s">
        <v>2479</v>
      </c>
      <c r="P85" s="103"/>
      <c r="Q85" s="91" t="s">
        <v>2228</v>
      </c>
    </row>
    <row r="86" spans="1:17" s="144" customFormat="1" ht="18" x14ac:dyDescent="0.25">
      <c r="A86" s="102" t="str">
        <f>VLOOKUP(E86,'LISTADO ATM'!$A$2:$C$898,3,0)</f>
        <v>NORTE</v>
      </c>
      <c r="B86" s="96" t="s">
        <v>2605</v>
      </c>
      <c r="C86" s="90">
        <v>44247.349398148152</v>
      </c>
      <c r="D86" s="102" t="s">
        <v>2190</v>
      </c>
      <c r="E86" s="88">
        <v>747</v>
      </c>
      <c r="F86" s="84" t="str">
        <f>VLOOKUP(E86,VIP!$A$2:$O11475,2,0)</f>
        <v>DRBR200</v>
      </c>
      <c r="G86" s="87" t="str">
        <f>VLOOKUP(E86,'LISTADO ATM'!$A$2:$B$897,2,0)</f>
        <v xml:space="preserve">ATM Club BR (Santiago) </v>
      </c>
      <c r="H86" s="87" t="str">
        <f>VLOOKUP(E86,VIP!$A$2:$O16396,7,FALSE)</f>
        <v>Si</v>
      </c>
      <c r="I86" s="87" t="str">
        <f>VLOOKUP(E86,VIP!$A$2:$O8361,8,FALSE)</f>
        <v>Si</v>
      </c>
      <c r="J86" s="87" t="str">
        <f>VLOOKUP(E86,VIP!$A$2:$O8311,8,FALSE)</f>
        <v>Si</v>
      </c>
      <c r="K86" s="87" t="str">
        <f>VLOOKUP(E86,VIP!$A$2:$O11885,6,0)</f>
        <v>SI</v>
      </c>
      <c r="L86" s="92" t="s">
        <v>2228</v>
      </c>
      <c r="M86" s="91" t="s">
        <v>2470</v>
      </c>
      <c r="N86" s="107" t="s">
        <v>2477</v>
      </c>
      <c r="O86" s="106" t="s">
        <v>2580</v>
      </c>
      <c r="P86" s="103"/>
      <c r="Q86" s="91" t="s">
        <v>2228</v>
      </c>
    </row>
    <row r="87" spans="1:17" s="144" customFormat="1" ht="18" x14ac:dyDescent="0.25">
      <c r="A87" s="102" t="str">
        <f>VLOOKUP(E87,'LISTADO ATM'!$A$2:$C$898,3,0)</f>
        <v>SUR</v>
      </c>
      <c r="B87" s="96" t="s">
        <v>2595</v>
      </c>
      <c r="C87" s="90">
        <v>44247.415486111109</v>
      </c>
      <c r="D87" s="102" t="s">
        <v>2189</v>
      </c>
      <c r="E87" s="88">
        <v>342</v>
      </c>
      <c r="F87" s="84" t="str">
        <f>VLOOKUP(E87,VIP!$A$2:$O11465,2,0)</f>
        <v>DRBR342</v>
      </c>
      <c r="G87" s="87" t="str">
        <f>VLOOKUP(E87,'LISTADO ATM'!$A$2:$B$897,2,0)</f>
        <v>ATM Oficina Obras Públicas Azua</v>
      </c>
      <c r="H87" s="87" t="str">
        <f>VLOOKUP(E87,VIP!$A$2:$O16386,7,FALSE)</f>
        <v>Si</v>
      </c>
      <c r="I87" s="87" t="str">
        <f>VLOOKUP(E87,VIP!$A$2:$O8351,8,FALSE)</f>
        <v>Si</v>
      </c>
      <c r="J87" s="87" t="str">
        <f>VLOOKUP(E87,VIP!$A$2:$O8301,8,FALSE)</f>
        <v>Si</v>
      </c>
      <c r="K87" s="87" t="str">
        <f>VLOOKUP(E87,VIP!$A$2:$O11875,6,0)</f>
        <v>SI</v>
      </c>
      <c r="L87" s="92" t="s">
        <v>2228</v>
      </c>
      <c r="M87" s="91" t="s">
        <v>2470</v>
      </c>
      <c r="N87" s="107" t="s">
        <v>2477</v>
      </c>
      <c r="O87" s="106" t="s">
        <v>2479</v>
      </c>
      <c r="P87" s="103"/>
      <c r="Q87" s="107" t="s">
        <v>2228</v>
      </c>
    </row>
    <row r="88" spans="1:17" s="144" customFormat="1" ht="18" x14ac:dyDescent="0.25">
      <c r="A88" s="102" t="str">
        <f>VLOOKUP(E88,'LISTADO ATM'!$A$2:$C$898,3,0)</f>
        <v>DISTRITO NACIONAL</v>
      </c>
      <c r="B88" s="96" t="s">
        <v>2627</v>
      </c>
      <c r="C88" s="90">
        <v>44247.523796296293</v>
      </c>
      <c r="D88" s="102" t="s">
        <v>2189</v>
      </c>
      <c r="E88" s="88">
        <v>31</v>
      </c>
      <c r="F88" s="84" t="str">
        <f>VLOOKUP(E88,VIP!$A$2:$O11473,2,0)</f>
        <v>DRBR031</v>
      </c>
      <c r="G88" s="87" t="str">
        <f>VLOOKUP(E88,'LISTADO ATM'!$A$2:$B$897,2,0)</f>
        <v xml:space="preserve">ATM Oficina San Martín I </v>
      </c>
      <c r="H88" s="87" t="str">
        <f>VLOOKUP(E88,VIP!$A$2:$O16394,7,FALSE)</f>
        <v>Si</v>
      </c>
      <c r="I88" s="87" t="str">
        <f>VLOOKUP(E88,VIP!$A$2:$O8359,8,FALSE)</f>
        <v>Si</v>
      </c>
      <c r="J88" s="87" t="str">
        <f>VLOOKUP(E88,VIP!$A$2:$O8309,8,FALSE)</f>
        <v>Si</v>
      </c>
      <c r="K88" s="87" t="str">
        <f>VLOOKUP(E88,VIP!$A$2:$O11883,6,0)</f>
        <v>NO</v>
      </c>
      <c r="L88" s="92" t="s">
        <v>2228</v>
      </c>
      <c r="M88" s="91" t="s">
        <v>2470</v>
      </c>
      <c r="N88" s="107" t="s">
        <v>2477</v>
      </c>
      <c r="O88" s="106" t="s">
        <v>2479</v>
      </c>
      <c r="P88" s="103"/>
      <c r="Q88" s="91" t="s">
        <v>2228</v>
      </c>
    </row>
    <row r="89" spans="1:17" s="144" customFormat="1" ht="18" x14ac:dyDescent="0.25">
      <c r="A89" s="102" t="str">
        <f>VLOOKUP(E89,'LISTADO ATM'!$A$2:$C$898,3,0)</f>
        <v>DISTRITO NACIONAL</v>
      </c>
      <c r="B89" s="96" t="s">
        <v>2626</v>
      </c>
      <c r="C89" s="90">
        <v>44247.525995370372</v>
      </c>
      <c r="D89" s="102" t="s">
        <v>2189</v>
      </c>
      <c r="E89" s="88">
        <v>118</v>
      </c>
      <c r="F89" s="84" t="str">
        <f>VLOOKUP(E89,VIP!$A$2:$O11472,2,0)</f>
        <v>DRBR118</v>
      </c>
      <c r="G89" s="87" t="str">
        <f>VLOOKUP(E89,'LISTADO ATM'!$A$2:$B$897,2,0)</f>
        <v>ATM Plaza Torino</v>
      </c>
      <c r="H89" s="87" t="str">
        <f>VLOOKUP(E89,VIP!$A$2:$O16393,7,FALSE)</f>
        <v>N/A</v>
      </c>
      <c r="I89" s="87" t="str">
        <f>VLOOKUP(E89,VIP!$A$2:$O8358,8,FALSE)</f>
        <v>N/A</v>
      </c>
      <c r="J89" s="87" t="str">
        <f>VLOOKUP(E89,VIP!$A$2:$O8308,8,FALSE)</f>
        <v>N/A</v>
      </c>
      <c r="K89" s="87" t="str">
        <f>VLOOKUP(E89,VIP!$A$2:$O11882,6,0)</f>
        <v>N/A</v>
      </c>
      <c r="L89" s="92" t="s">
        <v>2228</v>
      </c>
      <c r="M89" s="91" t="s">
        <v>2470</v>
      </c>
      <c r="N89" s="107" t="s">
        <v>2477</v>
      </c>
      <c r="O89" s="106" t="s">
        <v>2479</v>
      </c>
      <c r="P89" s="103"/>
      <c r="Q89" s="91" t="s">
        <v>2228</v>
      </c>
    </row>
    <row r="90" spans="1:17" s="144" customFormat="1" ht="18" x14ac:dyDescent="0.25">
      <c r="A90" s="102" t="str">
        <f>VLOOKUP(E90,'LISTADO ATM'!$A$2:$C$898,3,0)</f>
        <v>NORTE</v>
      </c>
      <c r="B90" s="96" t="s">
        <v>2625</v>
      </c>
      <c r="C90" s="90">
        <v>44247.528032407405</v>
      </c>
      <c r="D90" s="102" t="s">
        <v>2189</v>
      </c>
      <c r="E90" s="88">
        <v>266</v>
      </c>
      <c r="F90" s="84" t="str">
        <f>VLOOKUP(E90,VIP!$A$2:$O11471,2,0)</f>
        <v>DRBR266</v>
      </c>
      <c r="G90" s="87" t="str">
        <f>VLOOKUP(E90,'LISTADO ATM'!$A$2:$B$897,2,0)</f>
        <v xml:space="preserve">ATM Oficina Villa Francisca </v>
      </c>
      <c r="H90" s="87" t="str">
        <f>VLOOKUP(E90,VIP!$A$2:$O16392,7,FALSE)</f>
        <v>Si</v>
      </c>
      <c r="I90" s="87" t="str">
        <f>VLOOKUP(E90,VIP!$A$2:$O8357,8,FALSE)</f>
        <v>Si</v>
      </c>
      <c r="J90" s="87" t="str">
        <f>VLOOKUP(E90,VIP!$A$2:$O8307,8,FALSE)</f>
        <v>Si</v>
      </c>
      <c r="K90" s="87" t="str">
        <f>VLOOKUP(E90,VIP!$A$2:$O11881,6,0)</f>
        <v>NO</v>
      </c>
      <c r="L90" s="92" t="s">
        <v>2228</v>
      </c>
      <c r="M90" s="91" t="s">
        <v>2470</v>
      </c>
      <c r="N90" s="107" t="s">
        <v>2477</v>
      </c>
      <c r="O90" s="106" t="s">
        <v>2479</v>
      </c>
      <c r="P90" s="103"/>
      <c r="Q90" s="91" t="s">
        <v>2228</v>
      </c>
    </row>
    <row r="91" spans="1:17" s="144" customFormat="1" ht="18" x14ac:dyDescent="0.25">
      <c r="A91" s="102" t="str">
        <f>VLOOKUP(E91,'LISTADO ATM'!$A$2:$C$898,3,0)</f>
        <v>DISTRITO NACIONAL</v>
      </c>
      <c r="B91" s="96" t="s">
        <v>2623</v>
      </c>
      <c r="C91" s="90">
        <v>44247.532233796293</v>
      </c>
      <c r="D91" s="102" t="s">
        <v>2189</v>
      </c>
      <c r="E91" s="88">
        <v>812</v>
      </c>
      <c r="F91" s="84" t="str">
        <f>VLOOKUP(E91,VIP!$A$2:$O11469,2,0)</f>
        <v>DRBR812</v>
      </c>
      <c r="G91" s="87" t="str">
        <f>VLOOKUP(E91,'LISTADO ATM'!$A$2:$B$897,2,0)</f>
        <v xml:space="preserve">ATM Canasta del Pueblo </v>
      </c>
      <c r="H91" s="87" t="str">
        <f>VLOOKUP(E91,VIP!$A$2:$O16390,7,FALSE)</f>
        <v>Si</v>
      </c>
      <c r="I91" s="87" t="str">
        <f>VLOOKUP(E91,VIP!$A$2:$O8355,8,FALSE)</f>
        <v>Si</v>
      </c>
      <c r="J91" s="87" t="str">
        <f>VLOOKUP(E91,VIP!$A$2:$O8305,8,FALSE)</f>
        <v>Si</v>
      </c>
      <c r="K91" s="87" t="str">
        <f>VLOOKUP(E91,VIP!$A$2:$O11879,6,0)</f>
        <v>NO</v>
      </c>
      <c r="L91" s="92" t="s">
        <v>2228</v>
      </c>
      <c r="M91" s="91" t="s">
        <v>2470</v>
      </c>
      <c r="N91" s="107" t="s">
        <v>2477</v>
      </c>
      <c r="O91" s="106" t="s">
        <v>2479</v>
      </c>
      <c r="P91" s="103"/>
      <c r="Q91" s="91" t="s">
        <v>2228</v>
      </c>
    </row>
    <row r="92" spans="1:17" s="144" customFormat="1" ht="18" x14ac:dyDescent="0.25">
      <c r="A92" s="102" t="str">
        <f>VLOOKUP(E92,'LISTADO ATM'!$A$2:$C$898,3,0)</f>
        <v>DISTRITO NACIONAL</v>
      </c>
      <c r="B92" s="96" t="s">
        <v>2622</v>
      </c>
      <c r="C92" s="90">
        <v>44247.533587962964</v>
      </c>
      <c r="D92" s="102" t="s">
        <v>2189</v>
      </c>
      <c r="E92" s="88">
        <v>435</v>
      </c>
      <c r="F92" s="84" t="str">
        <f>VLOOKUP(E92,VIP!$A$2:$O11468,2,0)</f>
        <v>DRBR435</v>
      </c>
      <c r="G92" s="87" t="str">
        <f>VLOOKUP(E92,'LISTADO ATM'!$A$2:$B$897,2,0)</f>
        <v xml:space="preserve">ATM Autobanco Torre I </v>
      </c>
      <c r="H92" s="87" t="str">
        <f>VLOOKUP(E92,VIP!$A$2:$O16389,7,FALSE)</f>
        <v>Si</v>
      </c>
      <c r="I92" s="87" t="str">
        <f>VLOOKUP(E92,VIP!$A$2:$O8354,8,FALSE)</f>
        <v>Si</v>
      </c>
      <c r="J92" s="87" t="str">
        <f>VLOOKUP(E92,VIP!$A$2:$O8304,8,FALSE)</f>
        <v>Si</v>
      </c>
      <c r="K92" s="87" t="str">
        <f>VLOOKUP(E92,VIP!$A$2:$O11878,6,0)</f>
        <v>SI</v>
      </c>
      <c r="L92" s="92" t="s">
        <v>2228</v>
      </c>
      <c r="M92" s="91" t="s">
        <v>2470</v>
      </c>
      <c r="N92" s="107" t="s">
        <v>2477</v>
      </c>
      <c r="O92" s="106" t="s">
        <v>2479</v>
      </c>
      <c r="P92" s="103"/>
      <c r="Q92" s="91" t="s">
        <v>2228</v>
      </c>
    </row>
    <row r="93" spans="1:17" s="144" customFormat="1" ht="18" x14ac:dyDescent="0.25">
      <c r="A93" s="102" t="str">
        <f>VLOOKUP(E93,'LISTADO ATM'!$A$2:$C$898,3,0)</f>
        <v>DISTRITO NACIONAL</v>
      </c>
      <c r="B93" s="96" t="s">
        <v>2616</v>
      </c>
      <c r="C93" s="90">
        <v>44247.556446759256</v>
      </c>
      <c r="D93" s="102" t="s">
        <v>2189</v>
      </c>
      <c r="E93" s="88">
        <v>488</v>
      </c>
      <c r="F93" s="84" t="str">
        <f>VLOOKUP(E93,VIP!$A$2:$O11462,2,0)</f>
        <v>DRBR488</v>
      </c>
      <c r="G93" s="87" t="str">
        <f>VLOOKUP(E93,'LISTADO ATM'!$A$2:$B$897,2,0)</f>
        <v xml:space="preserve">ATM Aeropuerto El Higuero </v>
      </c>
      <c r="H93" s="87" t="str">
        <f>VLOOKUP(E93,VIP!$A$2:$O16383,7,FALSE)</f>
        <v>Si</v>
      </c>
      <c r="I93" s="87" t="str">
        <f>VLOOKUP(E93,VIP!$A$2:$O8348,8,FALSE)</f>
        <v>Si</v>
      </c>
      <c r="J93" s="87" t="str">
        <f>VLOOKUP(E93,VIP!$A$2:$O8298,8,FALSE)</f>
        <v>Si</v>
      </c>
      <c r="K93" s="87" t="str">
        <f>VLOOKUP(E93,VIP!$A$2:$O11872,6,0)</f>
        <v>NO</v>
      </c>
      <c r="L93" s="92" t="s">
        <v>2228</v>
      </c>
      <c r="M93" s="91" t="s">
        <v>2470</v>
      </c>
      <c r="N93" s="107" t="s">
        <v>2477</v>
      </c>
      <c r="O93" s="106" t="s">
        <v>2479</v>
      </c>
      <c r="P93" s="103"/>
      <c r="Q93" s="91" t="s">
        <v>2228</v>
      </c>
    </row>
    <row r="94" spans="1:17" s="144" customFormat="1" ht="18" x14ac:dyDescent="0.25">
      <c r="A94" s="102" t="str">
        <f>VLOOKUP(E94,'LISTADO ATM'!$A$2:$C$898,3,0)</f>
        <v>DISTRITO NACIONAL</v>
      </c>
      <c r="B94" s="96" t="s">
        <v>2615</v>
      </c>
      <c r="C94" s="90">
        <v>44247.558923611112</v>
      </c>
      <c r="D94" s="102" t="s">
        <v>2189</v>
      </c>
      <c r="E94" s="88">
        <v>499</v>
      </c>
      <c r="F94" s="84" t="str">
        <f>VLOOKUP(E94,VIP!$A$2:$O11461,2,0)</f>
        <v>DRBR499</v>
      </c>
      <c r="G94" s="87" t="str">
        <f>VLOOKUP(E94,'LISTADO ATM'!$A$2:$B$897,2,0)</f>
        <v xml:space="preserve">ATM Estación Sunix Tiradentes </v>
      </c>
      <c r="H94" s="87" t="str">
        <f>VLOOKUP(E94,VIP!$A$2:$O16382,7,FALSE)</f>
        <v>Si</v>
      </c>
      <c r="I94" s="87" t="str">
        <f>VLOOKUP(E94,VIP!$A$2:$O8347,8,FALSE)</f>
        <v>Si</v>
      </c>
      <c r="J94" s="87" t="str">
        <f>VLOOKUP(E94,VIP!$A$2:$O8297,8,FALSE)</f>
        <v>Si</v>
      </c>
      <c r="K94" s="87" t="str">
        <f>VLOOKUP(E94,VIP!$A$2:$O11871,6,0)</f>
        <v>NO</v>
      </c>
      <c r="L94" s="92" t="s">
        <v>2228</v>
      </c>
      <c r="M94" s="91" t="s">
        <v>2470</v>
      </c>
      <c r="N94" s="107" t="s">
        <v>2477</v>
      </c>
      <c r="O94" s="106" t="s">
        <v>2479</v>
      </c>
      <c r="P94" s="103"/>
      <c r="Q94" s="91" t="s">
        <v>2228</v>
      </c>
    </row>
    <row r="95" spans="1:17" s="144" customFormat="1" ht="18" x14ac:dyDescent="0.25">
      <c r="A95" s="102" t="str">
        <f>VLOOKUP(E95,'LISTADO ATM'!$A$2:$C$898,3,0)</f>
        <v>DISTRITO NACIONAL</v>
      </c>
      <c r="B95" s="96" t="s">
        <v>2614</v>
      </c>
      <c r="C95" s="90">
        <v>44247.561006944445</v>
      </c>
      <c r="D95" s="102" t="s">
        <v>2189</v>
      </c>
      <c r="E95" s="88">
        <v>792</v>
      </c>
      <c r="F95" s="84" t="str">
        <f>VLOOKUP(E95,VIP!$A$2:$O11460,2,0)</f>
        <v>DRBR792</v>
      </c>
      <c r="G95" s="87" t="str">
        <f>VLOOKUP(E95,'LISTADO ATM'!$A$2:$B$897,2,0)</f>
        <v>ATM Hospital Salvador de Gautier</v>
      </c>
      <c r="H95" s="87" t="str">
        <f>VLOOKUP(E95,VIP!$A$2:$O16381,7,FALSE)</f>
        <v>Si</v>
      </c>
      <c r="I95" s="87" t="str">
        <f>VLOOKUP(E95,VIP!$A$2:$O8346,8,FALSE)</f>
        <v>Si</v>
      </c>
      <c r="J95" s="87" t="str">
        <f>VLOOKUP(E95,VIP!$A$2:$O8296,8,FALSE)</f>
        <v>Si</v>
      </c>
      <c r="K95" s="87" t="str">
        <f>VLOOKUP(E95,VIP!$A$2:$O11870,6,0)</f>
        <v>NO</v>
      </c>
      <c r="L95" s="92" t="s">
        <v>2228</v>
      </c>
      <c r="M95" s="91" t="s">
        <v>2470</v>
      </c>
      <c r="N95" s="107" t="s">
        <v>2477</v>
      </c>
      <c r="O95" s="106" t="s">
        <v>2479</v>
      </c>
      <c r="P95" s="103"/>
      <c r="Q95" s="91" t="s">
        <v>2228</v>
      </c>
    </row>
    <row r="96" spans="1:17" s="144" customFormat="1" ht="18" x14ac:dyDescent="0.25">
      <c r="A96" s="102" t="str">
        <f>VLOOKUP(E96,'LISTADO ATM'!$A$2:$C$898,3,0)</f>
        <v>NORTE</v>
      </c>
      <c r="B96" s="96" t="s">
        <v>2608</v>
      </c>
      <c r="C96" s="90">
        <v>44247.444861111115</v>
      </c>
      <c r="D96" s="102" t="s">
        <v>2488</v>
      </c>
      <c r="E96" s="88">
        <v>502</v>
      </c>
      <c r="F96" s="84" t="str">
        <f>VLOOKUP(E96,VIP!$A$2:$O11461,2,0)</f>
        <v>DRBR502</v>
      </c>
      <c r="G96" s="87" t="str">
        <f>VLOOKUP(E96,'LISTADO ATM'!$A$2:$B$897,2,0)</f>
        <v xml:space="preserve">ATM Materno Infantil de (Santiago) </v>
      </c>
      <c r="H96" s="87" t="str">
        <f>VLOOKUP(E96,VIP!$A$2:$O16382,7,FALSE)</f>
        <v>Si</v>
      </c>
      <c r="I96" s="87" t="str">
        <f>VLOOKUP(E96,VIP!$A$2:$O8347,8,FALSE)</f>
        <v>Si</v>
      </c>
      <c r="J96" s="87" t="str">
        <f>VLOOKUP(E96,VIP!$A$2:$O8297,8,FALSE)</f>
        <v>Si</v>
      </c>
      <c r="K96" s="87" t="str">
        <f>VLOOKUP(E96,VIP!$A$2:$O11871,6,0)</f>
        <v>NO</v>
      </c>
      <c r="L96" s="92" t="s">
        <v>2611</v>
      </c>
      <c r="M96" s="103" t="s">
        <v>2588</v>
      </c>
      <c r="N96" s="143" t="s">
        <v>2609</v>
      </c>
      <c r="O96" s="106" t="s">
        <v>2610</v>
      </c>
      <c r="P96" s="103" t="s">
        <v>2612</v>
      </c>
      <c r="Q96" s="143" t="s">
        <v>2611</v>
      </c>
    </row>
    <row r="97" spans="1:17" s="144" customFormat="1" ht="18" x14ac:dyDescent="0.25">
      <c r="A97" s="102" t="str">
        <f>VLOOKUP(E97,'LISTADO ATM'!$A$2:$C$898,3,0)</f>
        <v>NORTE</v>
      </c>
      <c r="B97" s="96" t="s">
        <v>2607</v>
      </c>
      <c r="C97" s="90">
        <v>44247.449178240742</v>
      </c>
      <c r="D97" s="102" t="s">
        <v>2488</v>
      </c>
      <c r="E97" s="88">
        <v>208</v>
      </c>
      <c r="F97" s="84" t="str">
        <f>VLOOKUP(E97,VIP!$A$2:$O11460,2,0)</f>
        <v>DRBR208</v>
      </c>
      <c r="G97" s="87" t="str">
        <f>VLOOKUP(E97,'LISTADO ATM'!$A$2:$B$897,2,0)</f>
        <v xml:space="preserve">ATM UNP Tireo </v>
      </c>
      <c r="H97" s="87" t="str">
        <f>VLOOKUP(E97,VIP!$A$2:$O16381,7,FALSE)</f>
        <v>Si</v>
      </c>
      <c r="I97" s="87" t="str">
        <f>VLOOKUP(E97,VIP!$A$2:$O8346,8,FALSE)</f>
        <v>Si</v>
      </c>
      <c r="J97" s="87" t="str">
        <f>VLOOKUP(E97,VIP!$A$2:$O8296,8,FALSE)</f>
        <v>Si</v>
      </c>
      <c r="K97" s="87" t="str">
        <f>VLOOKUP(E97,VIP!$A$2:$O11870,6,0)</f>
        <v>NO</v>
      </c>
      <c r="L97" s="92" t="s">
        <v>2611</v>
      </c>
      <c r="M97" s="103" t="s">
        <v>2588</v>
      </c>
      <c r="N97" s="143" t="s">
        <v>2609</v>
      </c>
      <c r="O97" s="106" t="s">
        <v>2610</v>
      </c>
      <c r="P97" s="103" t="s">
        <v>2612</v>
      </c>
      <c r="Q97" s="143" t="s">
        <v>2611</v>
      </c>
    </row>
    <row r="98" spans="1:17" s="144" customFormat="1" ht="18" x14ac:dyDescent="0.25">
      <c r="A98" s="102" t="str">
        <f>VLOOKUP(E98,'LISTADO ATM'!$A$2:$C$898,3,0)</f>
        <v>NORTE</v>
      </c>
      <c r="B98" s="96" t="s">
        <v>2638</v>
      </c>
      <c r="C98" s="90">
        <v>44247.573692129627</v>
      </c>
      <c r="D98" s="102" t="s">
        <v>2488</v>
      </c>
      <c r="E98" s="88">
        <v>954</v>
      </c>
      <c r="F98" s="84" t="str">
        <f>VLOOKUP(E98,VIP!$A$2:$O11482,2,0)</f>
        <v>DRBR954</v>
      </c>
      <c r="G98" s="87" t="str">
        <f>VLOOKUP(E98,'LISTADO ATM'!$A$2:$B$897,2,0)</f>
        <v xml:space="preserve">ATM LAESA Pimentel </v>
      </c>
      <c r="H98" s="87" t="str">
        <f>VLOOKUP(E98,VIP!$A$2:$O16403,7,FALSE)</f>
        <v>Si</v>
      </c>
      <c r="I98" s="87" t="str">
        <f>VLOOKUP(E98,VIP!$A$2:$O8368,8,FALSE)</f>
        <v>Si</v>
      </c>
      <c r="J98" s="87" t="str">
        <f>VLOOKUP(E98,VIP!$A$2:$O8318,8,FALSE)</f>
        <v>Si</v>
      </c>
      <c r="K98" s="87" t="str">
        <f>VLOOKUP(E98,VIP!$A$2:$O11892,6,0)</f>
        <v>NO</v>
      </c>
      <c r="L98" s="92" t="s">
        <v>2611</v>
      </c>
      <c r="M98" s="103" t="s">
        <v>2588</v>
      </c>
      <c r="N98" s="143" t="s">
        <v>2609</v>
      </c>
      <c r="O98" s="106" t="s">
        <v>2610</v>
      </c>
      <c r="P98" s="103" t="s">
        <v>2612</v>
      </c>
      <c r="Q98" s="143" t="s">
        <v>2611</v>
      </c>
    </row>
    <row r="99" spans="1:17" s="144" customFormat="1" ht="18" x14ac:dyDescent="0.25">
      <c r="A99" s="102" t="str">
        <f>VLOOKUP(E99,'LISTADO ATM'!$A$2:$C$898,3,0)</f>
        <v>SUR</v>
      </c>
      <c r="B99" s="96" t="s">
        <v>2636</v>
      </c>
      <c r="C99" s="90">
        <v>44247.580833333333</v>
      </c>
      <c r="D99" s="102" t="s">
        <v>2488</v>
      </c>
      <c r="E99" s="88">
        <v>89</v>
      </c>
      <c r="F99" s="84" t="str">
        <f>VLOOKUP(E99,VIP!$A$2:$O11480,2,0)</f>
        <v>DRBR089</v>
      </c>
      <c r="G99" s="87" t="str">
        <f>VLOOKUP(E99,'LISTADO ATM'!$A$2:$B$897,2,0)</f>
        <v xml:space="preserve">ATM UNP El Cercado (San Juan) </v>
      </c>
      <c r="H99" s="87" t="str">
        <f>VLOOKUP(E99,VIP!$A$2:$O16401,7,FALSE)</f>
        <v>Si</v>
      </c>
      <c r="I99" s="87" t="str">
        <f>VLOOKUP(E99,VIP!$A$2:$O8366,8,FALSE)</f>
        <v>Si</v>
      </c>
      <c r="J99" s="87" t="str">
        <f>VLOOKUP(E99,VIP!$A$2:$O8316,8,FALSE)</f>
        <v>Si</v>
      </c>
      <c r="K99" s="87" t="str">
        <f>VLOOKUP(E99,VIP!$A$2:$O11890,6,0)</f>
        <v>NO</v>
      </c>
      <c r="L99" s="92" t="s">
        <v>2611</v>
      </c>
      <c r="M99" s="103" t="s">
        <v>2588</v>
      </c>
      <c r="N99" s="143" t="s">
        <v>2609</v>
      </c>
      <c r="O99" s="106" t="s">
        <v>2610</v>
      </c>
      <c r="P99" s="103" t="s">
        <v>2612</v>
      </c>
      <c r="Q99" s="143" t="s">
        <v>2611</v>
      </c>
    </row>
    <row r="100" spans="1:17" s="144" customFormat="1" ht="18" x14ac:dyDescent="0.25">
      <c r="A100" s="102" t="str">
        <f>VLOOKUP(E100,'LISTADO ATM'!$A$2:$C$898,3,0)</f>
        <v>DISTRITO NACIONAL</v>
      </c>
      <c r="B100" s="96" t="s">
        <v>2599</v>
      </c>
      <c r="C100" s="90">
        <v>44247.397766203707</v>
      </c>
      <c r="D100" s="102" t="s">
        <v>2189</v>
      </c>
      <c r="E100" s="88">
        <v>414</v>
      </c>
      <c r="F100" s="84" t="str">
        <f>VLOOKUP(E100,VIP!$A$2:$O11469,2,0)</f>
        <v>DRBR414</v>
      </c>
      <c r="G100" s="87" t="str">
        <f>VLOOKUP(E100,'LISTADO ATM'!$A$2:$B$897,2,0)</f>
        <v>ATM Villa Francisca II</v>
      </c>
      <c r="H100" s="87" t="str">
        <f>VLOOKUP(E100,VIP!$A$2:$O16390,7,FALSE)</f>
        <v>Si</v>
      </c>
      <c r="I100" s="87" t="str">
        <f>VLOOKUP(E100,VIP!$A$2:$O8355,8,FALSE)</f>
        <v>Si</v>
      </c>
      <c r="J100" s="87" t="str">
        <f>VLOOKUP(E100,VIP!$A$2:$O8305,8,FALSE)</f>
        <v>Si</v>
      </c>
      <c r="K100" s="87" t="str">
        <f>VLOOKUP(E100,VIP!$A$2:$O11879,6,0)</f>
        <v>SI</v>
      </c>
      <c r="L100" s="92" t="s">
        <v>2254</v>
      </c>
      <c r="M100" s="91" t="s">
        <v>2470</v>
      </c>
      <c r="N100" s="107" t="s">
        <v>2477</v>
      </c>
      <c r="O100" s="106" t="s">
        <v>2479</v>
      </c>
      <c r="P100" s="103"/>
      <c r="Q100" s="107" t="s">
        <v>2254</v>
      </c>
    </row>
    <row r="101" spans="1:17" s="144" customFormat="1" ht="18" x14ac:dyDescent="0.25">
      <c r="A101" s="102" t="str">
        <f>VLOOKUP(E101,'LISTADO ATM'!$A$2:$C$898,3,0)</f>
        <v>DISTRITO NACIONAL</v>
      </c>
      <c r="B101" s="96" t="s">
        <v>2619</v>
      </c>
      <c r="C101" s="90">
        <v>44247.541354166664</v>
      </c>
      <c r="D101" s="102" t="s">
        <v>2189</v>
      </c>
      <c r="E101" s="88">
        <v>744</v>
      </c>
      <c r="F101" s="84" t="str">
        <f>VLOOKUP(E101,VIP!$A$2:$O11465,2,0)</f>
        <v>DRBR289</v>
      </c>
      <c r="G101" s="87" t="str">
        <f>VLOOKUP(E101,'LISTADO ATM'!$A$2:$B$897,2,0)</f>
        <v xml:space="preserve">ATM Multicentro La Sirena Venezuela </v>
      </c>
      <c r="H101" s="87" t="str">
        <f>VLOOKUP(E101,VIP!$A$2:$O16386,7,FALSE)</f>
        <v>Si</v>
      </c>
      <c r="I101" s="87" t="str">
        <f>VLOOKUP(E101,VIP!$A$2:$O8351,8,FALSE)</f>
        <v>Si</v>
      </c>
      <c r="J101" s="87" t="str">
        <f>VLOOKUP(E101,VIP!$A$2:$O8301,8,FALSE)</f>
        <v>Si</v>
      </c>
      <c r="K101" s="87" t="str">
        <f>VLOOKUP(E101,VIP!$A$2:$O11875,6,0)</f>
        <v>SI</v>
      </c>
      <c r="L101" s="92" t="s">
        <v>2254</v>
      </c>
      <c r="M101" s="91" t="s">
        <v>2470</v>
      </c>
      <c r="N101" s="107" t="s">
        <v>2477</v>
      </c>
      <c r="O101" s="106" t="s">
        <v>2479</v>
      </c>
      <c r="P101" s="103"/>
      <c r="Q101" s="91" t="s">
        <v>2254</v>
      </c>
    </row>
    <row r="102" spans="1:17" s="144" customFormat="1" ht="18" x14ac:dyDescent="0.25">
      <c r="A102" s="102" t="str">
        <f>VLOOKUP(E102,'LISTADO ATM'!$A$2:$C$898,3,0)</f>
        <v>SUR</v>
      </c>
      <c r="B102" s="96" t="s">
        <v>2618</v>
      </c>
      <c r="C102" s="90">
        <v>44247.544594907406</v>
      </c>
      <c r="D102" s="102" t="s">
        <v>2189</v>
      </c>
      <c r="E102" s="88">
        <v>677</v>
      </c>
      <c r="F102" s="84" t="str">
        <f>VLOOKUP(E102,VIP!$A$2:$O11464,2,0)</f>
        <v>DRBR677</v>
      </c>
      <c r="G102" s="87" t="str">
        <f>VLOOKUP(E102,'LISTADO ATM'!$A$2:$B$897,2,0)</f>
        <v>ATM PBG Villa Jaragua</v>
      </c>
      <c r="H102" s="87" t="str">
        <f>VLOOKUP(E102,VIP!$A$2:$O16385,7,FALSE)</f>
        <v>Si</v>
      </c>
      <c r="I102" s="87" t="str">
        <f>VLOOKUP(E102,VIP!$A$2:$O8350,8,FALSE)</f>
        <v>Si</v>
      </c>
      <c r="J102" s="87" t="str">
        <f>VLOOKUP(E102,VIP!$A$2:$O8300,8,FALSE)</f>
        <v>Si</v>
      </c>
      <c r="K102" s="87" t="str">
        <f>VLOOKUP(E102,VIP!$A$2:$O11874,6,0)</f>
        <v>SI</v>
      </c>
      <c r="L102" s="92" t="s">
        <v>2254</v>
      </c>
      <c r="M102" s="91" t="s">
        <v>2470</v>
      </c>
      <c r="N102" s="107" t="s">
        <v>2477</v>
      </c>
      <c r="O102" s="106" t="s">
        <v>2479</v>
      </c>
      <c r="P102" s="103"/>
      <c r="Q102" s="91" t="s">
        <v>2254</v>
      </c>
    </row>
    <row r="103" spans="1:17" s="144" customFormat="1" ht="18" x14ac:dyDescent="0.25">
      <c r="A103" s="102" t="str">
        <f>VLOOKUP(E103,'LISTADO ATM'!$A$2:$C$898,3,0)</f>
        <v>ESTE</v>
      </c>
      <c r="B103" s="96" t="s">
        <v>2582</v>
      </c>
      <c r="C103" s="90">
        <v>44247.326805555553</v>
      </c>
      <c r="D103" s="102" t="s">
        <v>2473</v>
      </c>
      <c r="E103" s="88">
        <v>219</v>
      </c>
      <c r="F103" s="84" t="str">
        <f>VLOOKUP(E103,VIP!$A$2:$O11459,2,0)</f>
        <v>DRBR219</v>
      </c>
      <c r="G103" s="87" t="str">
        <f>VLOOKUP(E103,'LISTADO ATM'!$A$2:$B$897,2,0)</f>
        <v xml:space="preserve">ATM Oficina La Altagracia (Higuey) </v>
      </c>
      <c r="H103" s="87" t="str">
        <f>VLOOKUP(E103,VIP!$A$2:$O16380,7,FALSE)</f>
        <v>Si</v>
      </c>
      <c r="I103" s="87" t="str">
        <f>VLOOKUP(E103,VIP!$A$2:$O8345,8,FALSE)</f>
        <v>Si</v>
      </c>
      <c r="J103" s="87" t="str">
        <f>VLOOKUP(E103,VIP!$A$2:$O8295,8,FALSE)</f>
        <v>Si</v>
      </c>
      <c r="K103" s="87" t="str">
        <f>VLOOKUP(E103,VIP!$A$2:$O11869,6,0)</f>
        <v>NO</v>
      </c>
      <c r="L103" s="92" t="s">
        <v>2584</v>
      </c>
      <c r="M103" s="91" t="s">
        <v>2470</v>
      </c>
      <c r="N103" s="107" t="s">
        <v>2477</v>
      </c>
      <c r="O103" s="106" t="s">
        <v>2478</v>
      </c>
      <c r="P103" s="103"/>
      <c r="Q103" s="91" t="s">
        <v>2584</v>
      </c>
    </row>
    <row r="104" spans="1:17" s="144" customFormat="1" ht="18" x14ac:dyDescent="0.25">
      <c r="A104" s="102" t="str">
        <f>VLOOKUP(E104,'LISTADO ATM'!$A$2:$C$898,3,0)</f>
        <v>DISTRITO NACIONAL</v>
      </c>
      <c r="B104" s="96" t="s">
        <v>2591</v>
      </c>
      <c r="C104" s="90">
        <v>44247.426712962966</v>
      </c>
      <c r="D104" s="102" t="s">
        <v>2473</v>
      </c>
      <c r="E104" s="88">
        <v>70</v>
      </c>
      <c r="F104" s="84" t="str">
        <f>VLOOKUP(E104,VIP!$A$2:$O11461,2,0)</f>
        <v>DRBR070</v>
      </c>
      <c r="G104" s="87" t="str">
        <f>VLOOKUP(E104,'LISTADO ATM'!$A$2:$B$897,2,0)</f>
        <v xml:space="preserve">ATM Autoservicio Plaza Lama Zona Oriental </v>
      </c>
      <c r="H104" s="87" t="str">
        <f>VLOOKUP(E104,VIP!$A$2:$O16382,7,FALSE)</f>
        <v>Si</v>
      </c>
      <c r="I104" s="87" t="str">
        <f>VLOOKUP(E104,VIP!$A$2:$O8347,8,FALSE)</f>
        <v>Si</v>
      </c>
      <c r="J104" s="87" t="str">
        <f>VLOOKUP(E104,VIP!$A$2:$O8297,8,FALSE)</f>
        <v>Si</v>
      </c>
      <c r="K104" s="87" t="str">
        <f>VLOOKUP(E104,VIP!$A$2:$O11871,6,0)</f>
        <v>NO</v>
      </c>
      <c r="L104" s="92" t="s">
        <v>2606</v>
      </c>
      <c r="M104" s="91" t="s">
        <v>2470</v>
      </c>
      <c r="N104" s="107" t="s">
        <v>2477</v>
      </c>
      <c r="O104" s="106" t="s">
        <v>2478</v>
      </c>
      <c r="P104" s="103"/>
      <c r="Q104" s="107" t="s">
        <v>2606</v>
      </c>
    </row>
    <row r="105" spans="1:17" s="144" customFormat="1" ht="18" x14ac:dyDescent="0.25">
      <c r="A105" s="102" t="str">
        <f>VLOOKUP(E105,'LISTADO ATM'!$A$2:$C$898,3,0)</f>
        <v>DISTRITO NACIONAL</v>
      </c>
      <c r="B105" s="96" t="s">
        <v>2629</v>
      </c>
      <c r="C105" s="90">
        <v>44247.51829861111</v>
      </c>
      <c r="D105" s="102" t="s">
        <v>2473</v>
      </c>
      <c r="E105" s="88">
        <v>87</v>
      </c>
      <c r="F105" s="84" t="str">
        <f>VLOOKUP(E105,VIP!$A$2:$O11475,2,0)</f>
        <v>DRBR087</v>
      </c>
      <c r="G105" s="87" t="str">
        <f>VLOOKUP(E105,'LISTADO ATM'!$A$2:$B$897,2,0)</f>
        <v xml:space="preserve">ATM Autoservicio Sarasota </v>
      </c>
      <c r="H105" s="87" t="str">
        <f>VLOOKUP(E105,VIP!$A$2:$O16396,7,FALSE)</f>
        <v>Si</v>
      </c>
      <c r="I105" s="87" t="str">
        <f>VLOOKUP(E105,VIP!$A$2:$O8361,8,FALSE)</f>
        <v>Si</v>
      </c>
      <c r="J105" s="87" t="str">
        <f>VLOOKUP(E105,VIP!$A$2:$O8311,8,FALSE)</f>
        <v>Si</v>
      </c>
      <c r="K105" s="87" t="str">
        <f>VLOOKUP(E105,VIP!$A$2:$O11885,6,0)</f>
        <v>NO</v>
      </c>
      <c r="L105" s="92" t="s">
        <v>2606</v>
      </c>
      <c r="M105" s="91" t="s">
        <v>2470</v>
      </c>
      <c r="N105" s="107" t="s">
        <v>2477</v>
      </c>
      <c r="O105" s="106" t="s">
        <v>2478</v>
      </c>
      <c r="P105" s="103"/>
      <c r="Q105" s="91" t="s">
        <v>2606</v>
      </c>
    </row>
    <row r="106" spans="1:17" s="144" customFormat="1" ht="18" x14ac:dyDescent="0.25">
      <c r="A106" s="102" t="str">
        <f>VLOOKUP(E106,'LISTADO ATM'!$A$2:$C$898,3,0)</f>
        <v>DISTRITO NACIONAL</v>
      </c>
      <c r="B106" s="96" t="s">
        <v>2545</v>
      </c>
      <c r="C106" s="90">
        <v>44246.690636574072</v>
      </c>
      <c r="D106" s="102" t="s">
        <v>2473</v>
      </c>
      <c r="E106" s="88">
        <v>577</v>
      </c>
      <c r="F106" s="84" t="str">
        <f>VLOOKUP(E106,VIP!$A$2:$O11478,2,0)</f>
        <v>DRBR173</v>
      </c>
      <c r="G106" s="87" t="str">
        <f>VLOOKUP(E106,'LISTADO ATM'!$A$2:$B$897,2,0)</f>
        <v xml:space="preserve">ATM Olé Ave. Duarte </v>
      </c>
      <c r="H106" s="87" t="str">
        <f>VLOOKUP(E106,VIP!$A$2:$O16399,7,FALSE)</f>
        <v>Si</v>
      </c>
      <c r="I106" s="87" t="str">
        <f>VLOOKUP(E106,VIP!$A$2:$O8364,8,FALSE)</f>
        <v>Si</v>
      </c>
      <c r="J106" s="87" t="str">
        <f>VLOOKUP(E106,VIP!$A$2:$O8314,8,FALSE)</f>
        <v>Si</v>
      </c>
      <c r="K106" s="87" t="str">
        <f>VLOOKUP(E106,VIP!$A$2:$O11888,6,0)</f>
        <v>SI</v>
      </c>
      <c r="L106" s="92" t="s">
        <v>2463</v>
      </c>
      <c r="M106" s="91" t="s">
        <v>2470</v>
      </c>
      <c r="N106" s="107" t="s">
        <v>2477</v>
      </c>
      <c r="O106" s="106" t="s">
        <v>2478</v>
      </c>
      <c r="P106" s="103"/>
      <c r="Q106" s="91" t="s">
        <v>2463</v>
      </c>
    </row>
    <row r="107" spans="1:17" s="144" customFormat="1" ht="18" x14ac:dyDescent="0.25">
      <c r="A107" s="102" t="str">
        <f>VLOOKUP(E107,'LISTADO ATM'!$A$2:$C$898,3,0)</f>
        <v>DISTRITO NACIONAL</v>
      </c>
      <c r="B107" s="96" t="s">
        <v>2569</v>
      </c>
      <c r="C107" s="90">
        <v>44246.818090277775</v>
      </c>
      <c r="D107" s="102" t="s">
        <v>2473</v>
      </c>
      <c r="E107" s="88">
        <v>640</v>
      </c>
      <c r="F107" s="84" t="str">
        <f>VLOOKUP(E107,VIP!$A$2:$O11472,2,0)</f>
        <v>DRBR640</v>
      </c>
      <c r="G107" s="87" t="str">
        <f>VLOOKUP(E107,'LISTADO ATM'!$A$2:$B$897,2,0)</f>
        <v xml:space="preserve">ATM Ministerio Obras Públicas </v>
      </c>
      <c r="H107" s="87" t="str">
        <f>VLOOKUP(E107,VIP!$A$2:$O16393,7,FALSE)</f>
        <v>Si</v>
      </c>
      <c r="I107" s="87" t="str">
        <f>VLOOKUP(E107,VIP!$A$2:$O8358,8,FALSE)</f>
        <v>Si</v>
      </c>
      <c r="J107" s="87" t="str">
        <f>VLOOKUP(E107,VIP!$A$2:$O8308,8,FALSE)</f>
        <v>Si</v>
      </c>
      <c r="K107" s="87" t="str">
        <f>VLOOKUP(E107,VIP!$A$2:$O11882,6,0)</f>
        <v>NO</v>
      </c>
      <c r="L107" s="92" t="s">
        <v>2463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2463</v>
      </c>
    </row>
    <row r="108" spans="1:17" s="144" customFormat="1" ht="18" x14ac:dyDescent="0.25">
      <c r="A108" s="102" t="str">
        <f>VLOOKUP(E108,'LISTADO ATM'!$A$2:$C$898,3,0)</f>
        <v>NORTE</v>
      </c>
      <c r="B108" s="96" t="s">
        <v>2560</v>
      </c>
      <c r="C108" s="90">
        <v>44246.859027777777</v>
      </c>
      <c r="D108" s="102" t="s">
        <v>2488</v>
      </c>
      <c r="E108" s="88">
        <v>703</v>
      </c>
      <c r="F108" s="84" t="str">
        <f>VLOOKUP(E108,VIP!$A$2:$O11463,2,0)</f>
        <v>DRBR703</v>
      </c>
      <c r="G108" s="87" t="str">
        <f>VLOOKUP(E108,'LISTADO ATM'!$A$2:$B$897,2,0)</f>
        <v xml:space="preserve">ATM Oficina El Mamey Los Hidalgos </v>
      </c>
      <c r="H108" s="87" t="str">
        <f>VLOOKUP(E108,VIP!$A$2:$O16384,7,FALSE)</f>
        <v>Si</v>
      </c>
      <c r="I108" s="87" t="str">
        <f>VLOOKUP(E108,VIP!$A$2:$O8349,8,FALSE)</f>
        <v>Si</v>
      </c>
      <c r="J108" s="87" t="str">
        <f>VLOOKUP(E108,VIP!$A$2:$O8299,8,FALSE)</f>
        <v>Si</v>
      </c>
      <c r="K108" s="87" t="str">
        <f>VLOOKUP(E108,VIP!$A$2:$O11873,6,0)</f>
        <v>NO</v>
      </c>
      <c r="L108" s="92" t="s">
        <v>2463</v>
      </c>
      <c r="M108" s="91" t="s">
        <v>2470</v>
      </c>
      <c r="N108" s="107" t="s">
        <v>2477</v>
      </c>
      <c r="O108" s="106" t="s">
        <v>2492</v>
      </c>
      <c r="P108" s="103"/>
      <c r="Q108" s="91" t="s">
        <v>2463</v>
      </c>
    </row>
    <row r="109" spans="1:17" s="144" customFormat="1" ht="18" x14ac:dyDescent="0.25">
      <c r="A109" s="102" t="str">
        <f>VLOOKUP(E109,'LISTADO ATM'!$A$2:$C$898,3,0)</f>
        <v>DISTRITO NACIONAL</v>
      </c>
      <c r="B109" s="96" t="s">
        <v>2590</v>
      </c>
      <c r="C109" s="90">
        <v>44247.434224537035</v>
      </c>
      <c r="D109" s="102" t="s">
        <v>2189</v>
      </c>
      <c r="E109" s="88">
        <v>139</v>
      </c>
      <c r="F109" s="84" t="str">
        <f>VLOOKUP(E109,VIP!$A$2:$O11460,2,0)</f>
        <v>DRBR139</v>
      </c>
      <c r="G109" s="87" t="str">
        <f>VLOOKUP(E109,'LISTADO ATM'!$A$2:$B$897,2,0)</f>
        <v xml:space="preserve">ATM Oficina Plaza Lama Zona Oriental I </v>
      </c>
      <c r="H109" s="87" t="str">
        <f>VLOOKUP(E109,VIP!$A$2:$O16381,7,FALSE)</f>
        <v>Si</v>
      </c>
      <c r="I109" s="87" t="str">
        <f>VLOOKUP(E109,VIP!$A$2:$O8346,8,FALSE)</f>
        <v>Si</v>
      </c>
      <c r="J109" s="87" t="str">
        <f>VLOOKUP(E109,VIP!$A$2:$O8296,8,FALSE)</f>
        <v>Si</v>
      </c>
      <c r="K109" s="87" t="str">
        <f>VLOOKUP(E109,VIP!$A$2:$O11870,6,0)</f>
        <v>NO</v>
      </c>
      <c r="L109" s="92" t="s">
        <v>2441</v>
      </c>
      <c r="M109" s="91" t="s">
        <v>2470</v>
      </c>
      <c r="N109" s="107" t="s">
        <v>2477</v>
      </c>
      <c r="O109" s="106" t="s">
        <v>2479</v>
      </c>
      <c r="P109" s="175" t="s">
        <v>2613</v>
      </c>
      <c r="Q109" s="107" t="s">
        <v>2441</v>
      </c>
    </row>
    <row r="110" spans="1:17" s="144" customFormat="1" ht="18" x14ac:dyDescent="0.25">
      <c r="A110" s="102" t="str">
        <f>VLOOKUP(E110,'LISTADO ATM'!$A$2:$C$898,3,0)</f>
        <v>ESTE</v>
      </c>
      <c r="B110" s="96" t="s">
        <v>2518</v>
      </c>
      <c r="C110" s="90">
        <v>44246.649629629632</v>
      </c>
      <c r="D110" s="102" t="s">
        <v>2189</v>
      </c>
      <c r="E110" s="88">
        <v>462</v>
      </c>
      <c r="F110" s="84" t="str">
        <f>VLOOKUP(E110,VIP!$A$2:$O11453,2,0)</f>
        <v>DRBR462</v>
      </c>
      <c r="G110" s="87" t="str">
        <f>VLOOKUP(E110,'LISTADO ATM'!$A$2:$B$897,2,0)</f>
        <v>ATM Agrocafe Del Caribe</v>
      </c>
      <c r="H110" s="87" t="str">
        <f>VLOOKUP(E110,VIP!$A$2:$O16374,7,FALSE)</f>
        <v>Si</v>
      </c>
      <c r="I110" s="87" t="str">
        <f>VLOOKUP(E110,VIP!$A$2:$O8339,8,FALSE)</f>
        <v>Si</v>
      </c>
      <c r="J110" s="87" t="str">
        <f>VLOOKUP(E110,VIP!$A$2:$O8289,8,FALSE)</f>
        <v>Si</v>
      </c>
      <c r="K110" s="87" t="str">
        <f>VLOOKUP(E110,VIP!$A$2:$O11863,6,0)</f>
        <v>NO</v>
      </c>
      <c r="L110" s="92" t="s">
        <v>2441</v>
      </c>
      <c r="M110" s="91" t="s">
        <v>2470</v>
      </c>
      <c r="N110" s="107" t="s">
        <v>2477</v>
      </c>
      <c r="O110" s="106" t="s">
        <v>2479</v>
      </c>
      <c r="P110" s="103"/>
      <c r="Q110" s="91" t="s">
        <v>2441</v>
      </c>
    </row>
    <row r="111" spans="1:17" s="144" customFormat="1" ht="18" x14ac:dyDescent="0.25">
      <c r="A111" s="102" t="str">
        <f>VLOOKUP(E111,'LISTADO ATM'!$A$2:$C$898,3,0)</f>
        <v>DISTRITO NACIONAL</v>
      </c>
      <c r="B111" s="96" t="s">
        <v>2573</v>
      </c>
      <c r="C111" s="90">
        <v>44246.950787037036</v>
      </c>
      <c r="D111" s="102" t="s">
        <v>2189</v>
      </c>
      <c r="E111" s="88">
        <v>628</v>
      </c>
      <c r="F111" s="84" t="str">
        <f>VLOOKUP(E111,VIP!$A$2:$O11458,2,0)</f>
        <v>DRBR086</v>
      </c>
      <c r="G111" s="87" t="str">
        <f>VLOOKUP(E111,'LISTADO ATM'!$A$2:$B$897,2,0)</f>
        <v xml:space="preserve">ATM Autobanco San Isidro </v>
      </c>
      <c r="H111" s="87" t="str">
        <f>VLOOKUP(E111,VIP!$A$2:$O16379,7,FALSE)</f>
        <v>Si</v>
      </c>
      <c r="I111" s="87" t="str">
        <f>VLOOKUP(E111,VIP!$A$2:$O8344,8,FALSE)</f>
        <v>Si</v>
      </c>
      <c r="J111" s="87" t="str">
        <f>VLOOKUP(E111,VIP!$A$2:$O8294,8,FALSE)</f>
        <v>Si</v>
      </c>
      <c r="K111" s="87" t="str">
        <f>VLOOKUP(E111,VIP!$A$2:$O11868,6,0)</f>
        <v>SI</v>
      </c>
      <c r="L111" s="92" t="s">
        <v>2435</v>
      </c>
      <c r="M111" s="91" t="s">
        <v>2470</v>
      </c>
      <c r="N111" s="107" t="s">
        <v>2477</v>
      </c>
      <c r="O111" s="106" t="s">
        <v>2479</v>
      </c>
      <c r="P111" s="103"/>
      <c r="Q111" s="91" t="s">
        <v>2435</v>
      </c>
    </row>
    <row r="112" spans="1:17" s="144" customFormat="1" ht="18" x14ac:dyDescent="0.25">
      <c r="A112" s="102" t="str">
        <f>VLOOKUP(E112,'LISTADO ATM'!$A$2:$C$898,3,0)</f>
        <v>NORTE</v>
      </c>
      <c r="B112" s="96" t="s">
        <v>2640</v>
      </c>
      <c r="C112" s="90">
        <v>44247.568425925929</v>
      </c>
      <c r="D112" s="102" t="s">
        <v>2488</v>
      </c>
      <c r="E112" s="88">
        <v>746</v>
      </c>
      <c r="F112" s="84" t="str">
        <f>VLOOKUP(E112,VIP!$A$2:$O11484,2,0)</f>
        <v>DRBR156</v>
      </c>
      <c r="G112" s="87" t="str">
        <f>VLOOKUP(E112,'LISTADO ATM'!$A$2:$B$897,2,0)</f>
        <v xml:space="preserve">ATM Oficina Las Terrenas </v>
      </c>
      <c r="H112" s="87" t="str">
        <f>VLOOKUP(E112,VIP!$A$2:$O16405,7,FALSE)</f>
        <v>Si</v>
      </c>
      <c r="I112" s="87" t="str">
        <f>VLOOKUP(E112,VIP!$A$2:$O8370,8,FALSE)</f>
        <v>Si</v>
      </c>
      <c r="J112" s="87" t="str">
        <f>VLOOKUP(E112,VIP!$A$2:$O8320,8,FALSE)</f>
        <v>Si</v>
      </c>
      <c r="K112" s="87" t="str">
        <f>VLOOKUP(E112,VIP!$A$2:$O11894,6,0)</f>
        <v>SI</v>
      </c>
      <c r="L112" s="92" t="s">
        <v>2641</v>
      </c>
      <c r="M112" s="103" t="s">
        <v>2588</v>
      </c>
      <c r="N112" s="143" t="s">
        <v>2609</v>
      </c>
      <c r="O112" s="106" t="s">
        <v>2610</v>
      </c>
      <c r="P112" s="103" t="s">
        <v>2642</v>
      </c>
      <c r="Q112" s="143" t="s">
        <v>2641</v>
      </c>
    </row>
    <row r="113" spans="1:17" s="144" customFormat="1" ht="18" x14ac:dyDescent="0.25">
      <c r="A113" s="102" t="str">
        <f>VLOOKUP(E113,'LISTADO ATM'!$A$2:$C$898,3,0)</f>
        <v>DISTRITO NACIONAL</v>
      </c>
      <c r="B113" s="96" t="s">
        <v>2639</v>
      </c>
      <c r="C113" s="90">
        <v>44247.570405092592</v>
      </c>
      <c r="D113" s="102" t="s">
        <v>2488</v>
      </c>
      <c r="E113" s="88">
        <v>714</v>
      </c>
      <c r="F113" s="84" t="str">
        <f>VLOOKUP(E113,VIP!$A$2:$O11483,2,0)</f>
        <v>DRBR16M</v>
      </c>
      <c r="G113" s="87" t="str">
        <f>VLOOKUP(E113,'LISTADO ATM'!$A$2:$B$897,2,0)</f>
        <v xml:space="preserve">ATM Hospital de Herrera </v>
      </c>
      <c r="H113" s="87" t="str">
        <f>VLOOKUP(E113,VIP!$A$2:$O16404,7,FALSE)</f>
        <v>Si</v>
      </c>
      <c r="I113" s="87" t="str">
        <f>VLOOKUP(E113,VIP!$A$2:$O8369,8,FALSE)</f>
        <v>Si</v>
      </c>
      <c r="J113" s="87" t="str">
        <f>VLOOKUP(E113,VIP!$A$2:$O8319,8,FALSE)</f>
        <v>Si</v>
      </c>
      <c r="K113" s="87" t="str">
        <f>VLOOKUP(E113,VIP!$A$2:$O11893,6,0)</f>
        <v>NO</v>
      </c>
      <c r="L113" s="92" t="s">
        <v>2641</v>
      </c>
      <c r="M113" s="103" t="s">
        <v>2588</v>
      </c>
      <c r="N113" s="143" t="s">
        <v>2609</v>
      </c>
      <c r="O113" s="106" t="s">
        <v>2610</v>
      </c>
      <c r="P113" s="103" t="s">
        <v>2642</v>
      </c>
      <c r="Q113" s="143" t="s">
        <v>2641</v>
      </c>
    </row>
    <row r="114" spans="1:17" s="144" customFormat="1" ht="18" x14ac:dyDescent="0.25">
      <c r="A114" s="102" t="str">
        <f>VLOOKUP(E114,'LISTADO ATM'!$A$2:$C$898,3,0)</f>
        <v>DISTRITO NACIONAL</v>
      </c>
      <c r="B114" s="96" t="s">
        <v>2637</v>
      </c>
      <c r="C114" s="90">
        <v>44247.576168981483</v>
      </c>
      <c r="D114" s="102" t="s">
        <v>2488</v>
      </c>
      <c r="E114" s="88">
        <v>721</v>
      </c>
      <c r="F114" s="84" t="str">
        <f>VLOOKUP(E114,VIP!$A$2:$O11481,2,0)</f>
        <v>DRBR23A</v>
      </c>
      <c r="G114" s="87" t="str">
        <f>VLOOKUP(E114,'LISTADO ATM'!$A$2:$B$897,2,0)</f>
        <v xml:space="preserve">ATM Oficina Charles de Gaulle II </v>
      </c>
      <c r="H114" s="87" t="str">
        <f>VLOOKUP(E114,VIP!$A$2:$O16402,7,FALSE)</f>
        <v>Si</v>
      </c>
      <c r="I114" s="87" t="str">
        <f>VLOOKUP(E114,VIP!$A$2:$O8367,8,FALSE)</f>
        <v>Si</v>
      </c>
      <c r="J114" s="87" t="str">
        <f>VLOOKUP(E114,VIP!$A$2:$O8317,8,FALSE)</f>
        <v>Si</v>
      </c>
      <c r="K114" s="87" t="str">
        <f>VLOOKUP(E114,VIP!$A$2:$O11891,6,0)</f>
        <v>NO</v>
      </c>
      <c r="L114" s="92" t="s">
        <v>2641</v>
      </c>
      <c r="M114" s="103" t="s">
        <v>2588</v>
      </c>
      <c r="N114" s="143" t="s">
        <v>2609</v>
      </c>
      <c r="O114" s="106" t="s">
        <v>2610</v>
      </c>
      <c r="P114" s="103" t="s">
        <v>2642</v>
      </c>
      <c r="Q114" s="143" t="s">
        <v>2641</v>
      </c>
    </row>
    <row r="115" spans="1:17" s="144" customFormat="1" ht="18" x14ac:dyDescent="0.25">
      <c r="A115" s="102" t="str">
        <f>VLOOKUP(E115,'LISTADO ATM'!$A$2:$C$898,3,0)</f>
        <v>DISTRITO NACIONAL</v>
      </c>
      <c r="B115" s="96" t="s">
        <v>2503</v>
      </c>
      <c r="C115" s="90">
        <v>44245.584108796298</v>
      </c>
      <c r="D115" s="102" t="s">
        <v>2488</v>
      </c>
      <c r="E115" s="88">
        <v>24</v>
      </c>
      <c r="F115" s="84" t="str">
        <f>VLOOKUP(E115,VIP!$A$2:$O11430,2,0)</f>
        <v>DRBR024</v>
      </c>
      <c r="G115" s="87" t="str">
        <f>VLOOKUP(E115,'LISTADO ATM'!$A$2:$B$897,2,0)</f>
        <v xml:space="preserve">ATM Oficina Eusebio Manzueta </v>
      </c>
      <c r="H115" s="87" t="str">
        <f>VLOOKUP(E115,VIP!$A$2:$O16351,7,FALSE)</f>
        <v>No</v>
      </c>
      <c r="I115" s="87" t="str">
        <f>VLOOKUP(E115,VIP!$A$2:$O8316,8,FALSE)</f>
        <v>No</v>
      </c>
      <c r="J115" s="87" t="str">
        <f>VLOOKUP(E115,VIP!$A$2:$O8266,8,FALSE)</f>
        <v>No</v>
      </c>
      <c r="K115" s="87" t="str">
        <f>VLOOKUP(E115,VIP!$A$2:$O11840,6,0)</f>
        <v>NO</v>
      </c>
      <c r="L115" s="92" t="s">
        <v>2430</v>
      </c>
      <c r="M115" s="91" t="s">
        <v>2470</v>
      </c>
      <c r="N115" s="107" t="s">
        <v>2477</v>
      </c>
      <c r="O115" s="106" t="s">
        <v>2492</v>
      </c>
      <c r="P115" s="103"/>
      <c r="Q115" s="91" t="s">
        <v>2430</v>
      </c>
    </row>
    <row r="116" spans="1:17" s="144" customFormat="1" ht="18" x14ac:dyDescent="0.25">
      <c r="A116" s="102" t="str">
        <f>VLOOKUP(E116,'LISTADO ATM'!$A$2:$C$898,3,0)</f>
        <v>DISTRITO NACIONAL</v>
      </c>
      <c r="B116" s="96" t="s">
        <v>2512</v>
      </c>
      <c r="C116" s="90">
        <v>44246.539085648146</v>
      </c>
      <c r="D116" s="102" t="s">
        <v>2473</v>
      </c>
      <c r="E116" s="88">
        <v>658</v>
      </c>
      <c r="F116" s="84" t="str">
        <f>VLOOKUP(E116,VIP!$A$2:$O11456,2,0)</f>
        <v>DRBR658</v>
      </c>
      <c r="G116" s="87" t="str">
        <f>VLOOKUP(E116,'LISTADO ATM'!$A$2:$B$897,2,0)</f>
        <v>ATM Cámara de Cuentas</v>
      </c>
      <c r="H116" s="87" t="str">
        <f>VLOOKUP(E116,VIP!$A$2:$O16377,7,FALSE)</f>
        <v>Si</v>
      </c>
      <c r="I116" s="87" t="str">
        <f>VLOOKUP(E116,VIP!$A$2:$O8342,8,FALSE)</f>
        <v>Si</v>
      </c>
      <c r="J116" s="87" t="str">
        <f>VLOOKUP(E116,VIP!$A$2:$O8292,8,FALSE)</f>
        <v>Si</v>
      </c>
      <c r="K116" s="87" t="str">
        <f>VLOOKUP(E116,VIP!$A$2:$O11866,6,0)</f>
        <v>NO</v>
      </c>
      <c r="L116" s="92" t="s">
        <v>2430</v>
      </c>
      <c r="M116" s="91" t="s">
        <v>2470</v>
      </c>
      <c r="N116" s="107" t="s">
        <v>2477</v>
      </c>
      <c r="O116" s="106" t="s">
        <v>2478</v>
      </c>
      <c r="P116" s="103"/>
      <c r="Q116" s="91" t="s">
        <v>2430</v>
      </c>
    </row>
    <row r="117" spans="1:17" s="144" customFormat="1" ht="18" x14ac:dyDescent="0.25">
      <c r="A117" s="102" t="str">
        <f>VLOOKUP(E117,'LISTADO ATM'!$A$2:$C$898,3,0)</f>
        <v>DISTRITO NACIONAL</v>
      </c>
      <c r="B117" s="96" t="s">
        <v>2566</v>
      </c>
      <c r="C117" s="90">
        <v>44246.831226851849</v>
      </c>
      <c r="D117" s="102" t="s">
        <v>2473</v>
      </c>
      <c r="E117" s="88">
        <v>738</v>
      </c>
      <c r="F117" s="84" t="str">
        <f>VLOOKUP(E117,VIP!$A$2:$O11469,2,0)</f>
        <v>DRBR24S</v>
      </c>
      <c r="G117" s="87" t="str">
        <f>VLOOKUP(E117,'LISTADO ATM'!$A$2:$B$897,2,0)</f>
        <v xml:space="preserve">ATM Zona Franca Los Alcarrizos </v>
      </c>
      <c r="H117" s="87" t="str">
        <f>VLOOKUP(E117,VIP!$A$2:$O16390,7,FALSE)</f>
        <v>Si</v>
      </c>
      <c r="I117" s="87" t="str">
        <f>VLOOKUP(E117,VIP!$A$2:$O8355,8,FALSE)</f>
        <v>Si</v>
      </c>
      <c r="J117" s="87" t="str">
        <f>VLOOKUP(E117,VIP!$A$2:$O8305,8,FALSE)</f>
        <v>Si</v>
      </c>
      <c r="K117" s="87" t="str">
        <f>VLOOKUP(E117,VIP!$A$2:$O11879,6,0)</f>
        <v>NO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44" customFormat="1" ht="18" x14ac:dyDescent="0.25">
      <c r="A118" s="102" t="str">
        <f>VLOOKUP(E118,'LISTADO ATM'!$A$2:$C$898,3,0)</f>
        <v>SUR</v>
      </c>
      <c r="B118" s="96" t="s">
        <v>2601</v>
      </c>
      <c r="C118" s="90">
        <v>44247.395543981482</v>
      </c>
      <c r="D118" s="102" t="s">
        <v>2473</v>
      </c>
      <c r="E118" s="88">
        <v>252</v>
      </c>
      <c r="F118" s="84" t="str">
        <f>VLOOKUP(E118,VIP!$A$2:$O11471,2,0)</f>
        <v>DRBR252</v>
      </c>
      <c r="G118" s="87" t="str">
        <f>VLOOKUP(E118,'LISTADO ATM'!$A$2:$B$897,2,0)</f>
        <v xml:space="preserve">ATM Banco Agrícola (Barahona) </v>
      </c>
      <c r="H118" s="87" t="str">
        <f>VLOOKUP(E118,VIP!$A$2:$O16392,7,FALSE)</f>
        <v>Si</v>
      </c>
      <c r="I118" s="87" t="str">
        <f>VLOOKUP(E118,VIP!$A$2:$O8357,8,FALSE)</f>
        <v>Si</v>
      </c>
      <c r="J118" s="87" t="str">
        <f>VLOOKUP(E118,VIP!$A$2:$O8307,8,FALSE)</f>
        <v>Si</v>
      </c>
      <c r="K118" s="87" t="str">
        <f>VLOOKUP(E118,VIP!$A$2:$O11881,6,0)</f>
        <v>NO</v>
      </c>
      <c r="L118" s="92" t="s">
        <v>2430</v>
      </c>
      <c r="M118" s="91" t="s">
        <v>2470</v>
      </c>
      <c r="N118" s="107" t="s">
        <v>2477</v>
      </c>
      <c r="O118" s="106" t="s">
        <v>2478</v>
      </c>
      <c r="P118" s="103"/>
      <c r="Q118" s="107" t="s">
        <v>2430</v>
      </c>
    </row>
    <row r="119" spans="1:17" s="144" customFormat="1" ht="18" x14ac:dyDescent="0.25">
      <c r="A119" s="102" t="str">
        <f>VLOOKUP(E119,'LISTADO ATM'!$A$2:$C$898,3,0)</f>
        <v>DISTRITO NACIONAL</v>
      </c>
      <c r="B119" s="96" t="s">
        <v>2624</v>
      </c>
      <c r="C119" s="90">
        <v>44247.532129629632</v>
      </c>
      <c r="D119" s="102" t="s">
        <v>2488</v>
      </c>
      <c r="E119" s="88">
        <v>231</v>
      </c>
      <c r="F119" s="84" t="str">
        <f>VLOOKUP(E119,VIP!$A$2:$O11470,2,0)</f>
        <v>DRBR231</v>
      </c>
      <c r="G119" s="87" t="str">
        <f>VLOOKUP(E119,'LISTADO ATM'!$A$2:$B$897,2,0)</f>
        <v xml:space="preserve">ATM Oficina Zona Oriental </v>
      </c>
      <c r="H119" s="87" t="str">
        <f>VLOOKUP(E119,VIP!$A$2:$O16391,7,FALSE)</f>
        <v>Si</v>
      </c>
      <c r="I119" s="87" t="str">
        <f>VLOOKUP(E119,VIP!$A$2:$O8356,8,FALSE)</f>
        <v>Si</v>
      </c>
      <c r="J119" s="87" t="str">
        <f>VLOOKUP(E119,VIP!$A$2:$O8306,8,FALSE)</f>
        <v>Si</v>
      </c>
      <c r="K119" s="87" t="str">
        <f>VLOOKUP(E119,VIP!$A$2:$O11880,6,0)</f>
        <v>SI</v>
      </c>
      <c r="L119" s="92" t="s">
        <v>2430</v>
      </c>
      <c r="M119" s="91" t="s">
        <v>2470</v>
      </c>
      <c r="N119" s="107" t="s">
        <v>2477</v>
      </c>
      <c r="O119" s="106" t="s">
        <v>2492</v>
      </c>
      <c r="P119" s="103"/>
      <c r="Q119" s="91" t="s">
        <v>2430</v>
      </c>
    </row>
    <row r="120" spans="1:17" s="144" customFormat="1" ht="18" x14ac:dyDescent="0.25">
      <c r="A120" s="102" t="str">
        <f>VLOOKUP(E120,'LISTADO ATM'!$A$2:$C$898,3,0)</f>
        <v>DISTRITO NACIONAL</v>
      </c>
      <c r="B120" s="96" t="s">
        <v>2620</v>
      </c>
      <c r="C120" s="90">
        <v>44247.539398148147</v>
      </c>
      <c r="D120" s="102" t="s">
        <v>2473</v>
      </c>
      <c r="E120" s="88">
        <v>908</v>
      </c>
      <c r="F120" s="84" t="str">
        <f>VLOOKUP(E120,VIP!$A$2:$O11466,2,0)</f>
        <v>DRBR16D</v>
      </c>
      <c r="G120" s="87" t="str">
        <f>VLOOKUP(E120,'LISTADO ATM'!$A$2:$B$897,2,0)</f>
        <v xml:space="preserve">ATM Oficina Plaza Botánika </v>
      </c>
      <c r="H120" s="87" t="str">
        <f>VLOOKUP(E120,VIP!$A$2:$O16387,7,FALSE)</f>
        <v>Si</v>
      </c>
      <c r="I120" s="87" t="str">
        <f>VLOOKUP(E120,VIP!$A$2:$O8352,8,FALSE)</f>
        <v>Si</v>
      </c>
      <c r="J120" s="87" t="str">
        <f>VLOOKUP(E120,VIP!$A$2:$O8302,8,FALSE)</f>
        <v>Si</v>
      </c>
      <c r="K120" s="87" t="str">
        <f>VLOOKUP(E120,VIP!$A$2:$O11876,6,0)</f>
        <v>NO</v>
      </c>
      <c r="L120" s="92" t="s">
        <v>2430</v>
      </c>
      <c r="M120" s="91" t="s">
        <v>2470</v>
      </c>
      <c r="N120" s="107" t="s">
        <v>2477</v>
      </c>
      <c r="O120" s="106" t="s">
        <v>2478</v>
      </c>
      <c r="P120" s="103"/>
      <c r="Q120" s="91" t="s">
        <v>2430</v>
      </c>
    </row>
    <row r="121" spans="1:17" s="144" customFormat="1" ht="18" x14ac:dyDescent="0.25">
      <c r="A121" s="102" t="str">
        <f>VLOOKUP(E121,'LISTADO ATM'!$A$2:$C$898,3,0)</f>
        <v>ESTE</v>
      </c>
      <c r="B121" s="96" t="s">
        <v>2617</v>
      </c>
      <c r="C121" s="90">
        <v>44247.547025462962</v>
      </c>
      <c r="D121" s="102" t="s">
        <v>2473</v>
      </c>
      <c r="E121" s="88">
        <v>824</v>
      </c>
      <c r="F121" s="84" t="str">
        <f>VLOOKUP(E121,VIP!$A$2:$O11463,2,0)</f>
        <v>DRBR824</v>
      </c>
      <c r="G121" s="87" t="str">
        <f>VLOOKUP(E121,'LISTADO ATM'!$A$2:$B$897,2,0)</f>
        <v xml:space="preserve">ATM Multiplaza (Higuey) </v>
      </c>
      <c r="H121" s="87" t="str">
        <f>VLOOKUP(E121,VIP!$A$2:$O16384,7,FALSE)</f>
        <v>Si</v>
      </c>
      <c r="I121" s="87" t="str">
        <f>VLOOKUP(E121,VIP!$A$2:$O8349,8,FALSE)</f>
        <v>Si</v>
      </c>
      <c r="J121" s="87" t="str">
        <f>VLOOKUP(E121,VIP!$A$2:$O8299,8,FALSE)</f>
        <v>Si</v>
      </c>
      <c r="K121" s="87" t="str">
        <f>VLOOKUP(E121,VIP!$A$2:$O11873,6,0)</f>
        <v>NO</v>
      </c>
      <c r="L121" s="92" t="s">
        <v>2430</v>
      </c>
      <c r="M121" s="91" t="s">
        <v>2470</v>
      </c>
      <c r="N121" s="107" t="s">
        <v>2477</v>
      </c>
      <c r="O121" s="106" t="s">
        <v>2478</v>
      </c>
      <c r="P121" s="103"/>
      <c r="Q121" s="91" t="s">
        <v>2430</v>
      </c>
    </row>
    <row r="122" spans="1:17" s="144" customFormat="1" ht="18" x14ac:dyDescent="0.25">
      <c r="A122" s="102" t="str">
        <f>VLOOKUP(E122,'LISTADO ATM'!$A$2:$C$898,3,0)</f>
        <v>DISTRITO NACIONAL</v>
      </c>
      <c r="B122" s="96" t="s">
        <v>2645</v>
      </c>
      <c r="C122" s="90">
        <v>44247.571944444448</v>
      </c>
      <c r="D122" s="102" t="s">
        <v>2473</v>
      </c>
      <c r="E122" s="88">
        <v>884</v>
      </c>
      <c r="F122" s="84" t="str">
        <f>VLOOKUP(E122,VIP!$A$2:$O11483,2,0)</f>
        <v>DRBR884</v>
      </c>
      <c r="G122" s="87" t="str">
        <f>VLOOKUP(E122,'LISTADO ATM'!$A$2:$B$897,2,0)</f>
        <v xml:space="preserve">ATM UNP Olé Sabana Perdida </v>
      </c>
      <c r="H122" s="87" t="str">
        <f>VLOOKUP(E122,VIP!$A$2:$O16404,7,FALSE)</f>
        <v>Si</v>
      </c>
      <c r="I122" s="87" t="str">
        <f>VLOOKUP(E122,VIP!$A$2:$O8369,8,FALSE)</f>
        <v>Si</v>
      </c>
      <c r="J122" s="87" t="str">
        <f>VLOOKUP(E122,VIP!$A$2:$O8319,8,FALSE)</f>
        <v>Si</v>
      </c>
      <c r="K122" s="87" t="str">
        <f>VLOOKUP(E122,VIP!$A$2:$O11893,6,0)</f>
        <v>NO</v>
      </c>
      <c r="L122" s="92" t="s">
        <v>2430</v>
      </c>
      <c r="M122" s="91" t="s">
        <v>2470</v>
      </c>
      <c r="N122" s="107" t="s">
        <v>2477</v>
      </c>
      <c r="O122" s="106" t="s">
        <v>2478</v>
      </c>
      <c r="P122" s="103"/>
      <c r="Q122" s="91" t="s">
        <v>2430</v>
      </c>
    </row>
    <row r="123" spans="1:17" s="144" customFormat="1" ht="18" x14ac:dyDescent="0.25">
      <c r="A123" s="102" t="str">
        <f>VLOOKUP(E123,'LISTADO ATM'!$A$2:$C$898,3,0)</f>
        <v>SUR</v>
      </c>
      <c r="B123" s="96" t="s">
        <v>2644</v>
      </c>
      <c r="C123" s="90">
        <v>44247.575532407405</v>
      </c>
      <c r="D123" s="102" t="s">
        <v>2473</v>
      </c>
      <c r="E123" s="88">
        <v>750</v>
      </c>
      <c r="F123" s="84" t="str">
        <f>VLOOKUP(E123,VIP!$A$2:$O11482,2,0)</f>
        <v>DRBR265</v>
      </c>
      <c r="G123" s="87" t="str">
        <f>VLOOKUP(E123,'LISTADO ATM'!$A$2:$B$897,2,0)</f>
        <v xml:space="preserve">ATM UNP Duvergé </v>
      </c>
      <c r="H123" s="87" t="str">
        <f>VLOOKUP(E123,VIP!$A$2:$O16403,7,FALSE)</f>
        <v>Si</v>
      </c>
      <c r="I123" s="87" t="str">
        <f>VLOOKUP(E123,VIP!$A$2:$O8368,8,FALSE)</f>
        <v>Si</v>
      </c>
      <c r="J123" s="87" t="str">
        <f>VLOOKUP(E123,VIP!$A$2:$O8318,8,FALSE)</f>
        <v>Si</v>
      </c>
      <c r="K123" s="87" t="str">
        <f>VLOOKUP(E123,VIP!$A$2:$O11892,6,0)</f>
        <v>SI</v>
      </c>
      <c r="L123" s="92" t="s">
        <v>2430</v>
      </c>
      <c r="M123" s="91" t="s">
        <v>2470</v>
      </c>
      <c r="N123" s="107" t="s">
        <v>2477</v>
      </c>
      <c r="O123" s="106" t="s">
        <v>2478</v>
      </c>
      <c r="P123" s="103"/>
      <c r="Q123" s="91" t="s">
        <v>2430</v>
      </c>
    </row>
    <row r="124" spans="1:17" s="144" customFormat="1" ht="18" x14ac:dyDescent="0.25">
      <c r="A124" s="102" t="str">
        <f>VLOOKUP(E124,'LISTADO ATM'!$A$2:$C$898,3,0)</f>
        <v>DISTRITO NACIONAL</v>
      </c>
      <c r="B124" s="96" t="s">
        <v>2643</v>
      </c>
      <c r="C124" s="90">
        <v>44247.584849537037</v>
      </c>
      <c r="D124" s="102" t="s">
        <v>2473</v>
      </c>
      <c r="E124" s="88">
        <v>678</v>
      </c>
      <c r="F124" s="84" t="str">
        <f>VLOOKUP(E124,VIP!$A$2:$O11481,2,0)</f>
        <v>DRBR678</v>
      </c>
      <c r="G124" s="87" t="str">
        <f>VLOOKUP(E124,'LISTADO ATM'!$A$2:$B$897,2,0)</f>
        <v>ATM Eco Petroleo San Isidro</v>
      </c>
      <c r="H124" s="87" t="str">
        <f>VLOOKUP(E124,VIP!$A$2:$O16402,7,FALSE)</f>
        <v>Si</v>
      </c>
      <c r="I124" s="87" t="str">
        <f>VLOOKUP(E124,VIP!$A$2:$O8367,8,FALSE)</f>
        <v>Si</v>
      </c>
      <c r="J124" s="87" t="str">
        <f>VLOOKUP(E124,VIP!$A$2:$O8317,8,FALSE)</f>
        <v>Si</v>
      </c>
      <c r="K124" s="87" t="str">
        <f>VLOOKUP(E124,VIP!$A$2:$O11891,6,0)</f>
        <v>NO</v>
      </c>
      <c r="L124" s="92" t="s">
        <v>2430</v>
      </c>
      <c r="M124" s="91" t="s">
        <v>2470</v>
      </c>
      <c r="N124" s="107" t="s">
        <v>2477</v>
      </c>
      <c r="O124" s="106" t="s">
        <v>2478</v>
      </c>
      <c r="P124" s="103"/>
      <c r="Q124" s="91" t="s">
        <v>2430</v>
      </c>
    </row>
    <row r="125" spans="1:17" s="144" customFormat="1" ht="18" x14ac:dyDescent="0.25">
      <c r="A125" s="102" t="str">
        <f>VLOOKUP(E125,'LISTADO ATM'!$A$2:$C$898,3,0)</f>
        <v>DISTRITO NACIONAL</v>
      </c>
      <c r="B125" s="96" t="s">
        <v>2543</v>
      </c>
      <c r="C125" s="90">
        <v>44246.700046296297</v>
      </c>
      <c r="D125" s="102" t="s">
        <v>2189</v>
      </c>
      <c r="E125" s="88">
        <v>797</v>
      </c>
      <c r="F125" s="84" t="e">
        <f>VLOOKUP(E125,VIP!$A$2:$O11476,2,0)</f>
        <v>#N/A</v>
      </c>
      <c r="G125" s="87" t="str">
        <f>VLOOKUP(E125,'LISTADO ATM'!$A$2:$B$897,2,0)</f>
        <v>ATM Dirección de Pensiones y Jubilaciones</v>
      </c>
      <c r="H125" s="87" t="e">
        <f>VLOOKUP(E125,VIP!$A$2:$O16397,7,FALSE)</f>
        <v>#N/A</v>
      </c>
      <c r="I125" s="87" t="e">
        <f>VLOOKUP(E125,VIP!$A$2:$O8362,8,FALSE)</f>
        <v>#N/A</v>
      </c>
      <c r="J125" s="87" t="e">
        <f>VLOOKUP(E125,VIP!$A$2:$O8312,8,FALSE)</f>
        <v>#N/A</v>
      </c>
      <c r="K125" s="87" t="e">
        <f>VLOOKUP(E125,VIP!$A$2:$O11886,6,0)</f>
        <v>#N/A</v>
      </c>
      <c r="L125" s="92" t="s">
        <v>2499</v>
      </c>
      <c r="M125" s="91" t="s">
        <v>2470</v>
      </c>
      <c r="N125" s="107" t="s">
        <v>2477</v>
      </c>
      <c r="O125" s="106" t="s">
        <v>2479</v>
      </c>
      <c r="P125" s="103"/>
      <c r="Q125" s="91" t="s">
        <v>2499</v>
      </c>
    </row>
    <row r="126" spans="1:17" s="144" customFormat="1" ht="18" x14ac:dyDescent="0.25">
      <c r="A126" s="102" t="str">
        <f>VLOOKUP(E126,'LISTADO ATM'!$A$2:$C$898,3,0)</f>
        <v>NORTE</v>
      </c>
      <c r="B126" s="96" t="s">
        <v>2548</v>
      </c>
      <c r="C126" s="90">
        <v>44246.780798611115</v>
      </c>
      <c r="D126" s="102" t="s">
        <v>2189</v>
      </c>
      <c r="E126" s="88">
        <v>691</v>
      </c>
      <c r="F126" s="84" t="str">
        <f>VLOOKUP(E126,VIP!$A$2:$O11456,2,0)</f>
        <v>DRBR691</v>
      </c>
      <c r="G126" s="87" t="str">
        <f>VLOOKUP(E126,'LISTADO ATM'!$A$2:$B$897,2,0)</f>
        <v>ATM Eco Petroleo Manzanillo</v>
      </c>
      <c r="H126" s="87" t="str">
        <f>VLOOKUP(E126,VIP!$A$2:$O16377,7,FALSE)</f>
        <v>Si</v>
      </c>
      <c r="I126" s="87" t="str">
        <f>VLOOKUP(E126,VIP!$A$2:$O8342,8,FALSE)</f>
        <v>Si</v>
      </c>
      <c r="J126" s="87" t="str">
        <f>VLOOKUP(E126,VIP!$A$2:$O8292,8,FALSE)</f>
        <v>Si</v>
      </c>
      <c r="K126" s="87" t="str">
        <f>VLOOKUP(E126,VIP!$A$2:$O11866,6,0)</f>
        <v>NO</v>
      </c>
      <c r="L126" s="92" t="s">
        <v>2499</v>
      </c>
      <c r="M126" s="91" t="s">
        <v>2470</v>
      </c>
      <c r="N126" s="107" t="s">
        <v>2477</v>
      </c>
      <c r="O126" s="106" t="s">
        <v>2479</v>
      </c>
      <c r="P126" s="103"/>
      <c r="Q126" s="91" t="s">
        <v>2499</v>
      </c>
    </row>
    <row r="127" spans="1:17" s="144" customFormat="1" ht="18" x14ac:dyDescent="0.25">
      <c r="A127" s="102" t="str">
        <f>VLOOKUP(E127,'LISTADO ATM'!$A$2:$C$898,3,0)</f>
        <v>DISTRITO NACIONAL</v>
      </c>
      <c r="B127" s="96" t="s">
        <v>2598</v>
      </c>
      <c r="C127" s="90">
        <v>44247.403761574074</v>
      </c>
      <c r="D127" s="102" t="s">
        <v>2189</v>
      </c>
      <c r="E127" s="88">
        <v>302</v>
      </c>
      <c r="F127" s="84" t="str">
        <f>VLOOKUP(E127,VIP!$A$2:$O11468,2,0)</f>
        <v>DRBR302</v>
      </c>
      <c r="G127" s="87" t="str">
        <f>VLOOKUP(E127,'LISTADO ATM'!$A$2:$B$897,2,0)</f>
        <v xml:space="preserve">ATM S/M Aprezio Los Mameyes  </v>
      </c>
      <c r="H127" s="87" t="str">
        <f>VLOOKUP(E127,VIP!$A$2:$O16389,7,FALSE)</f>
        <v>Si</v>
      </c>
      <c r="I127" s="87" t="str">
        <f>VLOOKUP(E127,VIP!$A$2:$O8354,8,FALSE)</f>
        <v>Si</v>
      </c>
      <c r="J127" s="87" t="str">
        <f>VLOOKUP(E127,VIP!$A$2:$O8304,8,FALSE)</f>
        <v>Si</v>
      </c>
      <c r="K127" s="87" t="str">
        <f>VLOOKUP(E127,VIP!$A$2:$O11878,6,0)</f>
        <v>NO</v>
      </c>
      <c r="L127" s="92" t="s">
        <v>2499</v>
      </c>
      <c r="M127" s="91" t="s">
        <v>2470</v>
      </c>
      <c r="N127" s="107" t="s">
        <v>2477</v>
      </c>
      <c r="O127" s="106" t="s">
        <v>2479</v>
      </c>
      <c r="P127" s="103"/>
      <c r="Q127" s="107" t="s">
        <v>2499</v>
      </c>
    </row>
    <row r="128" spans="1:17" s="144" customFormat="1" ht="18" x14ac:dyDescent="0.25">
      <c r="A128" s="102" t="str">
        <f>VLOOKUP(E128,'LISTADO ATM'!$A$2:$C$898,3,0)</f>
        <v>DISTRITO NACIONAL</v>
      </c>
      <c r="B128" s="96" t="s">
        <v>2633</v>
      </c>
      <c r="C128" s="90">
        <v>44247.501342592594</v>
      </c>
      <c r="D128" s="102" t="s">
        <v>2189</v>
      </c>
      <c r="E128" s="88">
        <v>696</v>
      </c>
      <c r="F128" s="84" t="str">
        <f>VLOOKUP(E128,VIP!$A$2:$O11479,2,0)</f>
        <v>DRBR696</v>
      </c>
      <c r="G128" s="87" t="str">
        <f>VLOOKUP(E128,'LISTADO ATM'!$A$2:$B$897,2,0)</f>
        <v>ATM Olé Jacobo Majluta</v>
      </c>
      <c r="H128" s="87" t="str">
        <f>VLOOKUP(E128,VIP!$A$2:$O16400,7,FALSE)</f>
        <v>Si</v>
      </c>
      <c r="I128" s="87" t="str">
        <f>VLOOKUP(E128,VIP!$A$2:$O8365,8,FALSE)</f>
        <v>Si</v>
      </c>
      <c r="J128" s="87" t="str">
        <f>VLOOKUP(E128,VIP!$A$2:$O8315,8,FALSE)</f>
        <v>Si</v>
      </c>
      <c r="K128" s="87" t="str">
        <f>VLOOKUP(E128,VIP!$A$2:$O11889,6,0)</f>
        <v>NO</v>
      </c>
      <c r="L128" s="92" t="s">
        <v>2499</v>
      </c>
      <c r="M128" s="91" t="s">
        <v>2470</v>
      </c>
      <c r="N128" s="107" t="s">
        <v>2477</v>
      </c>
      <c r="O128" s="106" t="s">
        <v>2479</v>
      </c>
      <c r="P128" s="103"/>
      <c r="Q128" s="91" t="s">
        <v>2499</v>
      </c>
    </row>
    <row r="129" spans="1:17" s="144" customFormat="1" ht="18" x14ac:dyDescent="0.25">
      <c r="A129" s="102" t="str">
        <f>VLOOKUP(E129,'LISTADO ATM'!$A$2:$C$898,3,0)</f>
        <v>SUR</v>
      </c>
      <c r="B129" s="96" t="s">
        <v>2632</v>
      </c>
      <c r="C129" s="90">
        <v>44247.506076388891</v>
      </c>
      <c r="D129" s="102" t="s">
        <v>2189</v>
      </c>
      <c r="E129" s="88">
        <v>84</v>
      </c>
      <c r="F129" s="84" t="str">
        <f>VLOOKUP(E129,VIP!$A$2:$O11478,2,0)</f>
        <v>DRBR084</v>
      </c>
      <c r="G129" s="87" t="str">
        <f>VLOOKUP(E129,'LISTADO ATM'!$A$2:$B$897,2,0)</f>
        <v xml:space="preserve">ATM Oficina Multicentro Sirena San Cristóbal </v>
      </c>
      <c r="H129" s="87" t="str">
        <f>VLOOKUP(E129,VIP!$A$2:$O16399,7,FALSE)</f>
        <v>Si</v>
      </c>
      <c r="I129" s="87" t="str">
        <f>VLOOKUP(E129,VIP!$A$2:$O8364,8,FALSE)</f>
        <v>Si</v>
      </c>
      <c r="J129" s="87" t="str">
        <f>VLOOKUP(E129,VIP!$A$2:$O8314,8,FALSE)</f>
        <v>Si</v>
      </c>
      <c r="K129" s="87" t="str">
        <f>VLOOKUP(E129,VIP!$A$2:$O11888,6,0)</f>
        <v>SI</v>
      </c>
      <c r="L129" s="92" t="s">
        <v>2499</v>
      </c>
      <c r="M129" s="91" t="s">
        <v>2470</v>
      </c>
      <c r="N129" s="107" t="s">
        <v>2477</v>
      </c>
      <c r="O129" s="106" t="s">
        <v>2479</v>
      </c>
      <c r="P129" s="103"/>
      <c r="Q129" s="91" t="s">
        <v>2499</v>
      </c>
    </row>
    <row r="130" spans="1:17" s="144" customFormat="1" ht="18" x14ac:dyDescent="0.25">
      <c r="A130" s="102" t="str">
        <f>VLOOKUP(E130,'LISTADO ATM'!$A$2:$C$898,3,0)</f>
        <v>NORTE</v>
      </c>
      <c r="B130" s="96" t="s">
        <v>2628</v>
      </c>
      <c r="C130" s="90">
        <v>44247.520729166667</v>
      </c>
      <c r="D130" s="102" t="s">
        <v>2190</v>
      </c>
      <c r="E130" s="88">
        <v>500</v>
      </c>
      <c r="F130" s="84" t="str">
        <f>VLOOKUP(E130,VIP!$A$2:$O11474,2,0)</f>
        <v>DRBR500</v>
      </c>
      <c r="G130" s="87" t="str">
        <f>VLOOKUP(E130,'LISTADO ATM'!$A$2:$B$897,2,0)</f>
        <v xml:space="preserve">ATM UNP Cutupú </v>
      </c>
      <c r="H130" s="87" t="str">
        <f>VLOOKUP(E130,VIP!$A$2:$O16395,7,FALSE)</f>
        <v>Si</v>
      </c>
      <c r="I130" s="87" t="str">
        <f>VLOOKUP(E130,VIP!$A$2:$O8360,8,FALSE)</f>
        <v>Si</v>
      </c>
      <c r="J130" s="87" t="str">
        <f>VLOOKUP(E130,VIP!$A$2:$O8310,8,FALSE)</f>
        <v>Si</v>
      </c>
      <c r="K130" s="87" t="str">
        <f>VLOOKUP(E130,VIP!$A$2:$O11884,6,0)</f>
        <v>NO</v>
      </c>
      <c r="L130" s="92" t="s">
        <v>2499</v>
      </c>
      <c r="M130" s="91" t="s">
        <v>2470</v>
      </c>
      <c r="N130" s="107" t="s">
        <v>2477</v>
      </c>
      <c r="O130" s="106" t="s">
        <v>2580</v>
      </c>
      <c r="P130" s="103"/>
      <c r="Q130" s="91" t="s">
        <v>2499</v>
      </c>
    </row>
    <row r="131" spans="1:17" s="144" customFormat="1" ht="18" x14ac:dyDescent="0.25">
      <c r="A131" s="102" t="str">
        <f>VLOOKUP(E131,'LISTADO ATM'!$A$2:$C$898,3,0)</f>
        <v>DISTRITO NACIONAL</v>
      </c>
      <c r="B131" s="96" t="s">
        <v>2621</v>
      </c>
      <c r="C131" s="90">
        <v>44247.535115740742</v>
      </c>
      <c r="D131" s="102" t="s">
        <v>2189</v>
      </c>
      <c r="E131" s="88">
        <v>407</v>
      </c>
      <c r="F131" s="84" t="str">
        <f>VLOOKUP(E131,VIP!$A$2:$O11467,2,0)</f>
        <v>DRBR407</v>
      </c>
      <c r="G131" s="87" t="str">
        <f>VLOOKUP(E131,'LISTADO ATM'!$A$2:$B$897,2,0)</f>
        <v xml:space="preserve">ATM Multicentro La Sirena Villa Mella </v>
      </c>
      <c r="H131" s="87" t="str">
        <f>VLOOKUP(E131,VIP!$A$2:$O16388,7,FALSE)</f>
        <v>Si</v>
      </c>
      <c r="I131" s="87" t="str">
        <f>VLOOKUP(E131,VIP!$A$2:$O8353,8,FALSE)</f>
        <v>Si</v>
      </c>
      <c r="J131" s="87" t="str">
        <f>VLOOKUP(E131,VIP!$A$2:$O8303,8,FALSE)</f>
        <v>Si</v>
      </c>
      <c r="K131" s="87" t="str">
        <f>VLOOKUP(E131,VIP!$A$2:$O11877,6,0)</f>
        <v>NO</v>
      </c>
      <c r="L131" s="92" t="s">
        <v>2499</v>
      </c>
      <c r="M131" s="91" t="s">
        <v>2470</v>
      </c>
      <c r="N131" s="107" t="s">
        <v>2477</v>
      </c>
      <c r="O131" s="106" t="s">
        <v>2479</v>
      </c>
      <c r="P131" s="103"/>
      <c r="Q131" s="91" t="s">
        <v>2499</v>
      </c>
    </row>
    <row r="132" spans="1:17" x14ac:dyDescent="0.25">
      <c r="B132" s="104"/>
    </row>
    <row r="133" spans="1:17" x14ac:dyDescent="0.25">
      <c r="B133" s="104"/>
    </row>
    <row r="134" spans="1:17" x14ac:dyDescent="0.25">
      <c r="B134" s="104"/>
    </row>
    <row r="135" spans="1:17" x14ac:dyDescent="0.25">
      <c r="B135" s="104"/>
    </row>
    <row r="136" spans="1:17" x14ac:dyDescent="0.25">
      <c r="B136" s="104"/>
    </row>
    <row r="137" spans="1:17" x14ac:dyDescent="0.25">
      <c r="B137" s="104"/>
    </row>
    <row r="138" spans="1:17" x14ac:dyDescent="0.25">
      <c r="B138" s="104"/>
    </row>
    <row r="139" spans="1:17" x14ac:dyDescent="0.25">
      <c r="B139" s="104"/>
    </row>
    <row r="140" spans="1:17" x14ac:dyDescent="0.25">
      <c r="B140" s="104"/>
    </row>
    <row r="141" spans="1:17" x14ac:dyDescent="0.25">
      <c r="B141" s="104"/>
    </row>
    <row r="142" spans="1:17" x14ac:dyDescent="0.25">
      <c r="B142" s="104"/>
    </row>
    <row r="143" spans="1:17" x14ac:dyDescent="0.25">
      <c r="B143" s="104"/>
    </row>
    <row r="144" spans="1:17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  <row r="378" spans="2:2" x14ac:dyDescent="0.25">
      <c r="B378" s="104"/>
    </row>
    <row r="379" spans="2:2" x14ac:dyDescent="0.25">
      <c r="B379" s="104"/>
    </row>
    <row r="380" spans="2:2" x14ac:dyDescent="0.25">
      <c r="B380" s="104"/>
    </row>
    <row r="381" spans="2:2" x14ac:dyDescent="0.25">
      <c r="B381" s="104"/>
    </row>
    <row r="382" spans="2:2" x14ac:dyDescent="0.25">
      <c r="B382" s="104"/>
    </row>
    <row r="383" spans="2:2" x14ac:dyDescent="0.25">
      <c r="B383" s="104"/>
    </row>
    <row r="384" spans="2:2" x14ac:dyDescent="0.25">
      <c r="B384" s="104"/>
    </row>
    <row r="385" spans="2:2" x14ac:dyDescent="0.25">
      <c r="B385" s="104"/>
    </row>
    <row r="386" spans="2:2" x14ac:dyDescent="0.25">
      <c r="B386" s="104"/>
    </row>
    <row r="387" spans="2:2" x14ac:dyDescent="0.25">
      <c r="B387" s="104"/>
    </row>
    <row r="388" spans="2:2" x14ac:dyDescent="0.25">
      <c r="B388" s="104"/>
    </row>
    <row r="389" spans="2:2" x14ac:dyDescent="0.25">
      <c r="B389" s="104"/>
    </row>
    <row r="390" spans="2:2" x14ac:dyDescent="0.25">
      <c r="B390" s="104"/>
    </row>
    <row r="391" spans="2:2" x14ac:dyDescent="0.25">
      <c r="B391" s="104"/>
    </row>
    <row r="392" spans="2:2" x14ac:dyDescent="0.25">
      <c r="B392" s="104"/>
    </row>
    <row r="393" spans="2:2" x14ac:dyDescent="0.25">
      <c r="B393" s="104"/>
    </row>
    <row r="394" spans="2:2" x14ac:dyDescent="0.25">
      <c r="B394" s="104"/>
    </row>
    <row r="395" spans="2:2" x14ac:dyDescent="0.25">
      <c r="B395" s="104"/>
    </row>
    <row r="396" spans="2:2" x14ac:dyDescent="0.25">
      <c r="B396" s="104"/>
    </row>
    <row r="397" spans="2:2" x14ac:dyDescent="0.25">
      <c r="B397" s="104"/>
    </row>
    <row r="398" spans="2:2" x14ac:dyDescent="0.25">
      <c r="B398" s="104"/>
    </row>
    <row r="399" spans="2:2" x14ac:dyDescent="0.25">
      <c r="B399" s="104"/>
    </row>
    <row r="400" spans="2:2" x14ac:dyDescent="0.25">
      <c r="B400" s="104"/>
    </row>
    <row r="401" spans="2:2" x14ac:dyDescent="0.25">
      <c r="B401" s="104"/>
    </row>
    <row r="402" spans="2:2" x14ac:dyDescent="0.25">
      <c r="B402" s="104"/>
    </row>
    <row r="403" spans="2:2" x14ac:dyDescent="0.25">
      <c r="B403" s="104"/>
    </row>
    <row r="404" spans="2:2" x14ac:dyDescent="0.25">
      <c r="B404" s="104"/>
    </row>
    <row r="405" spans="2:2" x14ac:dyDescent="0.25">
      <c r="B405" s="104"/>
    </row>
    <row r="406" spans="2:2" x14ac:dyDescent="0.25">
      <c r="B406" s="104"/>
    </row>
    <row r="407" spans="2:2" x14ac:dyDescent="0.25">
      <c r="B407" s="104"/>
    </row>
    <row r="408" spans="2:2" x14ac:dyDescent="0.25">
      <c r="B408" s="104"/>
    </row>
    <row r="409" spans="2:2" x14ac:dyDescent="0.25">
      <c r="B409" s="104"/>
    </row>
    <row r="410" spans="2:2" x14ac:dyDescent="0.25">
      <c r="B410" s="104"/>
    </row>
    <row r="411" spans="2:2" x14ac:dyDescent="0.25">
      <c r="B411" s="104"/>
    </row>
    <row r="412" spans="2:2" x14ac:dyDescent="0.25">
      <c r="B412" s="104"/>
    </row>
    <row r="413" spans="2:2" x14ac:dyDescent="0.25">
      <c r="B413" s="104"/>
    </row>
    <row r="414" spans="2:2" x14ac:dyDescent="0.25">
      <c r="B414" s="104"/>
    </row>
    <row r="415" spans="2:2" x14ac:dyDescent="0.25">
      <c r="B415" s="104"/>
    </row>
    <row r="416" spans="2:2" x14ac:dyDescent="0.25">
      <c r="B416" s="104"/>
    </row>
    <row r="417" spans="2:2" x14ac:dyDescent="0.25">
      <c r="B417" s="104"/>
    </row>
    <row r="418" spans="2:2" x14ac:dyDescent="0.25">
      <c r="B418" s="104"/>
    </row>
    <row r="419" spans="2:2" x14ac:dyDescent="0.25">
      <c r="B419" s="104"/>
    </row>
    <row r="420" spans="2:2" x14ac:dyDescent="0.25">
      <c r="B420" s="104"/>
    </row>
    <row r="421" spans="2:2" x14ac:dyDescent="0.25">
      <c r="B421" s="104"/>
    </row>
    <row r="422" spans="2:2" x14ac:dyDescent="0.25">
      <c r="B422" s="104"/>
    </row>
    <row r="423" spans="2:2" x14ac:dyDescent="0.25">
      <c r="B423" s="104"/>
    </row>
    <row r="424" spans="2:2" x14ac:dyDescent="0.25">
      <c r="B424" s="104"/>
    </row>
    <row r="425" spans="2:2" x14ac:dyDescent="0.25">
      <c r="B425" s="104"/>
    </row>
    <row r="426" spans="2:2" x14ac:dyDescent="0.25">
      <c r="B426" s="104"/>
    </row>
    <row r="427" spans="2:2" x14ac:dyDescent="0.25">
      <c r="B427" s="104"/>
    </row>
    <row r="428" spans="2:2" x14ac:dyDescent="0.25">
      <c r="B428" s="104"/>
    </row>
    <row r="429" spans="2:2" x14ac:dyDescent="0.25">
      <c r="B429" s="104"/>
    </row>
    <row r="430" spans="2:2" x14ac:dyDescent="0.25">
      <c r="B430" s="104"/>
    </row>
    <row r="431" spans="2:2" x14ac:dyDescent="0.25">
      <c r="B431" s="104"/>
    </row>
    <row r="432" spans="2:2" x14ac:dyDescent="0.25">
      <c r="B432" s="104"/>
    </row>
    <row r="433" spans="2:2" x14ac:dyDescent="0.25">
      <c r="B433" s="104"/>
    </row>
    <row r="434" spans="2:2" x14ac:dyDescent="0.25">
      <c r="B434" s="104"/>
    </row>
    <row r="435" spans="2:2" x14ac:dyDescent="0.25">
      <c r="B435" s="104"/>
    </row>
    <row r="436" spans="2:2" x14ac:dyDescent="0.25">
      <c r="B436" s="104"/>
    </row>
    <row r="437" spans="2:2" x14ac:dyDescent="0.25">
      <c r="B437" s="104"/>
    </row>
    <row r="438" spans="2:2" x14ac:dyDescent="0.25">
      <c r="B438" s="104"/>
    </row>
    <row r="439" spans="2:2" x14ac:dyDescent="0.25">
      <c r="B439" s="104"/>
    </row>
    <row r="440" spans="2:2" x14ac:dyDescent="0.25">
      <c r="B440" s="104"/>
    </row>
    <row r="441" spans="2:2" x14ac:dyDescent="0.25">
      <c r="B441" s="104"/>
    </row>
    <row r="442" spans="2:2" x14ac:dyDescent="0.25">
      <c r="B442" s="104"/>
    </row>
    <row r="443" spans="2:2" x14ac:dyDescent="0.25">
      <c r="B443" s="104"/>
    </row>
    <row r="444" spans="2:2" x14ac:dyDescent="0.25">
      <c r="B444" s="104"/>
    </row>
    <row r="445" spans="2:2" x14ac:dyDescent="0.25">
      <c r="B445" s="104"/>
    </row>
    <row r="446" spans="2:2" x14ac:dyDescent="0.25">
      <c r="B446" s="104"/>
    </row>
    <row r="447" spans="2:2" x14ac:dyDescent="0.25">
      <c r="B447" s="104"/>
    </row>
    <row r="448" spans="2:2" x14ac:dyDescent="0.25">
      <c r="B448" s="104"/>
    </row>
    <row r="449" spans="2:2" x14ac:dyDescent="0.25">
      <c r="B449" s="104"/>
    </row>
    <row r="450" spans="2:2" x14ac:dyDescent="0.25">
      <c r="B450" s="104"/>
    </row>
    <row r="451" spans="2:2" x14ac:dyDescent="0.25">
      <c r="B451" s="104"/>
    </row>
    <row r="452" spans="2:2" x14ac:dyDescent="0.25">
      <c r="B452" s="104"/>
    </row>
    <row r="453" spans="2:2" x14ac:dyDescent="0.25">
      <c r="B453" s="104"/>
    </row>
    <row r="454" spans="2:2" x14ac:dyDescent="0.25">
      <c r="B454" s="104"/>
    </row>
  </sheetData>
  <autoFilter ref="A4:Q4">
    <sortState ref="A5:Q131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2:B1048576 B1:B4 B54:B74">
    <cfRule type="duplicateValues" dxfId="434" priority="374103"/>
  </conditionalFormatting>
  <conditionalFormatting sqref="B132:B1048576 B54:B74">
    <cfRule type="duplicateValues" dxfId="433" priority="374107"/>
  </conditionalFormatting>
  <conditionalFormatting sqref="B132:B1048576 B1:B4 B54:B74">
    <cfRule type="duplicateValues" dxfId="432" priority="374111"/>
    <cfRule type="duplicateValues" dxfId="431" priority="374112"/>
    <cfRule type="duplicateValues" dxfId="430" priority="374113"/>
  </conditionalFormatting>
  <conditionalFormatting sqref="B132:B1048576 B1:B4 B54:B74">
    <cfRule type="duplicateValues" dxfId="429" priority="374123"/>
    <cfRule type="duplicateValues" dxfId="428" priority="374124"/>
  </conditionalFormatting>
  <conditionalFormatting sqref="B132:B1048576 B54:B74">
    <cfRule type="duplicateValues" dxfId="427" priority="374131"/>
    <cfRule type="duplicateValues" dxfId="426" priority="374132"/>
    <cfRule type="duplicateValues" dxfId="425" priority="374133"/>
  </conditionalFormatting>
  <conditionalFormatting sqref="B132:B1048576 B54:B74">
    <cfRule type="duplicateValues" dxfId="424" priority="374143"/>
    <cfRule type="duplicateValues" dxfId="423" priority="374144"/>
  </conditionalFormatting>
  <conditionalFormatting sqref="B6:B16">
    <cfRule type="duplicateValues" dxfId="422" priority="214"/>
  </conditionalFormatting>
  <conditionalFormatting sqref="B6:B16">
    <cfRule type="duplicateValues" dxfId="421" priority="211"/>
    <cfRule type="duplicateValues" dxfId="420" priority="212"/>
    <cfRule type="duplicateValues" dxfId="419" priority="213"/>
  </conditionalFormatting>
  <conditionalFormatting sqref="B6:B16">
    <cfRule type="duplicateValues" dxfId="418" priority="209"/>
    <cfRule type="duplicateValues" dxfId="417" priority="210"/>
  </conditionalFormatting>
  <conditionalFormatting sqref="B6:B16">
    <cfRule type="duplicateValues" dxfId="416" priority="208"/>
  </conditionalFormatting>
  <conditionalFormatting sqref="B6:B16">
    <cfRule type="duplicateValues" dxfId="415" priority="204"/>
  </conditionalFormatting>
  <conditionalFormatting sqref="B132:B1048576 B1:B16 B54:B74">
    <cfRule type="duplicateValues" dxfId="414" priority="200"/>
  </conditionalFormatting>
  <conditionalFormatting sqref="B17">
    <cfRule type="duplicateValues" dxfId="413" priority="199"/>
  </conditionalFormatting>
  <conditionalFormatting sqref="B17">
    <cfRule type="duplicateValues" dxfId="412" priority="196"/>
    <cfRule type="duplicateValues" dxfId="411" priority="197"/>
    <cfRule type="duplicateValues" dxfId="410" priority="198"/>
  </conditionalFormatting>
  <conditionalFormatting sqref="B17">
    <cfRule type="duplicateValues" dxfId="409" priority="194"/>
    <cfRule type="duplicateValues" dxfId="408" priority="195"/>
  </conditionalFormatting>
  <conditionalFormatting sqref="B17">
    <cfRule type="duplicateValues" dxfId="407" priority="193"/>
  </conditionalFormatting>
  <conditionalFormatting sqref="B17">
    <cfRule type="duplicateValues" dxfId="406" priority="189"/>
  </conditionalFormatting>
  <conditionalFormatting sqref="B17">
    <cfRule type="duplicateValues" dxfId="405" priority="186"/>
  </conditionalFormatting>
  <conditionalFormatting sqref="B18:B20">
    <cfRule type="duplicateValues" dxfId="404" priority="185"/>
  </conditionalFormatting>
  <conditionalFormatting sqref="B18:B20">
    <cfRule type="duplicateValues" dxfId="403" priority="182"/>
    <cfRule type="duplicateValues" dxfId="402" priority="183"/>
    <cfRule type="duplicateValues" dxfId="401" priority="184"/>
  </conditionalFormatting>
  <conditionalFormatting sqref="B18:B20">
    <cfRule type="duplicateValues" dxfId="400" priority="180"/>
    <cfRule type="duplicateValues" dxfId="399" priority="181"/>
  </conditionalFormatting>
  <conditionalFormatting sqref="B18:B20">
    <cfRule type="duplicateValues" dxfId="398" priority="179"/>
  </conditionalFormatting>
  <conditionalFormatting sqref="B18:B20">
    <cfRule type="duplicateValues" dxfId="397" priority="178"/>
  </conditionalFormatting>
  <conditionalFormatting sqref="B18:B20">
    <cfRule type="duplicateValues" dxfId="396" priority="177"/>
  </conditionalFormatting>
  <conditionalFormatting sqref="B21:B46">
    <cfRule type="duplicateValues" dxfId="395" priority="176"/>
  </conditionalFormatting>
  <conditionalFormatting sqref="B21:B46">
    <cfRule type="duplicateValues" dxfId="394" priority="173"/>
    <cfRule type="duplicateValues" dxfId="393" priority="174"/>
    <cfRule type="duplicateValues" dxfId="392" priority="175"/>
  </conditionalFormatting>
  <conditionalFormatting sqref="B21:B46">
    <cfRule type="duplicateValues" dxfId="391" priority="171"/>
    <cfRule type="duplicateValues" dxfId="390" priority="172"/>
  </conditionalFormatting>
  <conditionalFormatting sqref="B21:B46">
    <cfRule type="duplicateValues" dxfId="389" priority="170"/>
  </conditionalFormatting>
  <conditionalFormatting sqref="B21:B46">
    <cfRule type="duplicateValues" dxfId="388" priority="169"/>
  </conditionalFormatting>
  <conditionalFormatting sqref="B21:B46">
    <cfRule type="duplicateValues" dxfId="387" priority="168"/>
  </conditionalFormatting>
  <conditionalFormatting sqref="B5">
    <cfRule type="duplicateValues" dxfId="386" priority="378199"/>
  </conditionalFormatting>
  <conditionalFormatting sqref="B5">
    <cfRule type="duplicateValues" dxfId="385" priority="378200"/>
    <cfRule type="duplicateValues" dxfId="384" priority="378201"/>
    <cfRule type="duplicateValues" dxfId="383" priority="378202"/>
  </conditionalFormatting>
  <conditionalFormatting sqref="B5">
    <cfRule type="duplicateValues" dxfId="382" priority="378203"/>
    <cfRule type="duplicateValues" dxfId="381" priority="378204"/>
  </conditionalFormatting>
  <conditionalFormatting sqref="B75:B79">
    <cfRule type="duplicateValues" dxfId="380" priority="158"/>
  </conditionalFormatting>
  <conditionalFormatting sqref="B75:B79">
    <cfRule type="duplicateValues" dxfId="379" priority="157"/>
  </conditionalFormatting>
  <conditionalFormatting sqref="B75:B79">
    <cfRule type="duplicateValues" dxfId="378" priority="154"/>
    <cfRule type="duplicateValues" dxfId="377" priority="155"/>
    <cfRule type="duplicateValues" dxfId="376" priority="156"/>
  </conditionalFormatting>
  <conditionalFormatting sqref="B75:B79">
    <cfRule type="duplicateValues" dxfId="375" priority="152"/>
    <cfRule type="duplicateValues" dxfId="374" priority="153"/>
  </conditionalFormatting>
  <conditionalFormatting sqref="B75:B79">
    <cfRule type="duplicateValues" dxfId="373" priority="149"/>
    <cfRule type="duplicateValues" dxfId="372" priority="150"/>
    <cfRule type="duplicateValues" dxfId="371" priority="151"/>
  </conditionalFormatting>
  <conditionalFormatting sqref="B75:B79">
    <cfRule type="duplicateValues" dxfId="370" priority="147"/>
    <cfRule type="duplicateValues" dxfId="369" priority="148"/>
  </conditionalFormatting>
  <conditionalFormatting sqref="B75:B79">
    <cfRule type="duplicateValues" dxfId="368" priority="146"/>
  </conditionalFormatting>
  <conditionalFormatting sqref="B75:B79">
    <cfRule type="duplicateValues" dxfId="367" priority="145"/>
  </conditionalFormatting>
  <conditionalFormatting sqref="B75:B79">
    <cfRule type="duplicateValues" dxfId="366" priority="142"/>
    <cfRule type="duplicateValues" dxfId="365" priority="143"/>
    <cfRule type="duplicateValues" dxfId="364" priority="144"/>
  </conditionalFormatting>
  <conditionalFormatting sqref="B75:B79">
    <cfRule type="duplicateValues" dxfId="363" priority="140"/>
    <cfRule type="duplicateValues" dxfId="362" priority="141"/>
  </conditionalFormatting>
  <conditionalFormatting sqref="B75:B79">
    <cfRule type="duplicateValues" dxfId="361" priority="139"/>
  </conditionalFormatting>
  <conditionalFormatting sqref="B75:B79">
    <cfRule type="duplicateValues" dxfId="360" priority="138"/>
  </conditionalFormatting>
  <conditionalFormatting sqref="B75:B79">
    <cfRule type="duplicateValues" dxfId="359" priority="137"/>
  </conditionalFormatting>
  <conditionalFormatting sqref="B80:B82">
    <cfRule type="duplicateValues" dxfId="358" priority="136"/>
  </conditionalFormatting>
  <conditionalFormatting sqref="B80:B82">
    <cfRule type="duplicateValues" dxfId="357" priority="135"/>
  </conditionalFormatting>
  <conditionalFormatting sqref="B80:B82">
    <cfRule type="duplicateValues" dxfId="356" priority="132"/>
    <cfRule type="duplicateValues" dxfId="355" priority="133"/>
    <cfRule type="duplicateValues" dxfId="354" priority="134"/>
  </conditionalFormatting>
  <conditionalFormatting sqref="B80:B82">
    <cfRule type="duplicateValues" dxfId="353" priority="130"/>
    <cfRule type="duplicateValues" dxfId="352" priority="131"/>
  </conditionalFormatting>
  <conditionalFormatting sqref="B80:B82">
    <cfRule type="duplicateValues" dxfId="351" priority="127"/>
    <cfRule type="duplicateValues" dxfId="350" priority="128"/>
    <cfRule type="duplicateValues" dxfId="349" priority="129"/>
  </conditionalFormatting>
  <conditionalFormatting sqref="B80:B82">
    <cfRule type="duplicateValues" dxfId="348" priority="125"/>
    <cfRule type="duplicateValues" dxfId="347" priority="126"/>
  </conditionalFormatting>
  <conditionalFormatting sqref="B80:B82">
    <cfRule type="duplicateValues" dxfId="346" priority="124"/>
  </conditionalFormatting>
  <conditionalFormatting sqref="B80:B82">
    <cfRule type="duplicateValues" dxfId="345" priority="123"/>
  </conditionalFormatting>
  <conditionalFormatting sqref="B80:B82">
    <cfRule type="duplicateValues" dxfId="344" priority="120"/>
    <cfRule type="duplicateValues" dxfId="343" priority="121"/>
    <cfRule type="duplicateValues" dxfId="342" priority="122"/>
  </conditionalFormatting>
  <conditionalFormatting sqref="B80:B82">
    <cfRule type="duplicateValues" dxfId="341" priority="118"/>
    <cfRule type="duplicateValues" dxfId="340" priority="119"/>
  </conditionalFormatting>
  <conditionalFormatting sqref="B80:B82">
    <cfRule type="duplicateValues" dxfId="339" priority="117"/>
  </conditionalFormatting>
  <conditionalFormatting sqref="B80:B82">
    <cfRule type="duplicateValues" dxfId="338" priority="116"/>
  </conditionalFormatting>
  <conditionalFormatting sqref="B80:B82">
    <cfRule type="duplicateValues" dxfId="337" priority="115"/>
  </conditionalFormatting>
  <conditionalFormatting sqref="B83:B99">
    <cfRule type="duplicateValues" dxfId="336" priority="114"/>
  </conditionalFormatting>
  <conditionalFormatting sqref="B83:B99">
    <cfRule type="duplicateValues" dxfId="335" priority="113"/>
  </conditionalFormatting>
  <conditionalFormatting sqref="B83:B99">
    <cfRule type="duplicateValues" dxfId="334" priority="110"/>
    <cfRule type="duplicateValues" dxfId="333" priority="111"/>
    <cfRule type="duplicateValues" dxfId="332" priority="112"/>
  </conditionalFormatting>
  <conditionalFormatting sqref="B83:B99">
    <cfRule type="duplicateValues" dxfId="331" priority="108"/>
    <cfRule type="duplicateValues" dxfId="330" priority="109"/>
  </conditionalFormatting>
  <conditionalFormatting sqref="B83:B99">
    <cfRule type="duplicateValues" dxfId="329" priority="105"/>
    <cfRule type="duplicateValues" dxfId="328" priority="106"/>
    <cfRule type="duplicateValues" dxfId="327" priority="107"/>
  </conditionalFormatting>
  <conditionalFormatting sqref="B83:B99">
    <cfRule type="duplicateValues" dxfId="326" priority="103"/>
    <cfRule type="duplicateValues" dxfId="325" priority="104"/>
  </conditionalFormatting>
  <conditionalFormatting sqref="B83:B99">
    <cfRule type="duplicateValues" dxfId="324" priority="102"/>
  </conditionalFormatting>
  <conditionalFormatting sqref="B83:B99">
    <cfRule type="duplicateValues" dxfId="323" priority="101"/>
  </conditionalFormatting>
  <conditionalFormatting sqref="B83:B99">
    <cfRule type="duplicateValues" dxfId="322" priority="98"/>
    <cfRule type="duplicateValues" dxfId="321" priority="99"/>
    <cfRule type="duplicateValues" dxfId="320" priority="100"/>
  </conditionalFormatting>
  <conditionalFormatting sqref="B83:B99">
    <cfRule type="duplicateValues" dxfId="319" priority="96"/>
    <cfRule type="duplicateValues" dxfId="318" priority="97"/>
  </conditionalFormatting>
  <conditionalFormatting sqref="B83:B99">
    <cfRule type="duplicateValues" dxfId="317" priority="95"/>
  </conditionalFormatting>
  <conditionalFormatting sqref="B83:B99">
    <cfRule type="duplicateValues" dxfId="316" priority="94"/>
  </conditionalFormatting>
  <conditionalFormatting sqref="B83:B99">
    <cfRule type="duplicateValues" dxfId="315" priority="93"/>
  </conditionalFormatting>
  <conditionalFormatting sqref="E1:E99 E132:E1048576">
    <cfRule type="duplicateValues" dxfId="314" priority="92"/>
  </conditionalFormatting>
  <conditionalFormatting sqref="B47:B74">
    <cfRule type="duplicateValues" dxfId="313" priority="378238"/>
  </conditionalFormatting>
  <conditionalFormatting sqref="B47:B74">
    <cfRule type="duplicateValues" dxfId="312" priority="378240"/>
    <cfRule type="duplicateValues" dxfId="311" priority="378241"/>
    <cfRule type="duplicateValues" dxfId="310" priority="378242"/>
  </conditionalFormatting>
  <conditionalFormatting sqref="B47:B74">
    <cfRule type="duplicateValues" dxfId="309" priority="378246"/>
    <cfRule type="duplicateValues" dxfId="308" priority="378247"/>
  </conditionalFormatting>
  <conditionalFormatting sqref="B100:B101">
    <cfRule type="duplicateValues" dxfId="307" priority="91"/>
  </conditionalFormatting>
  <conditionalFormatting sqref="B100:B101">
    <cfRule type="duplicateValues" dxfId="306" priority="90"/>
  </conditionalFormatting>
  <conditionalFormatting sqref="B100:B101">
    <cfRule type="duplicateValues" dxfId="305" priority="87"/>
    <cfRule type="duplicateValues" dxfId="304" priority="88"/>
    <cfRule type="duplicateValues" dxfId="303" priority="89"/>
  </conditionalFormatting>
  <conditionalFormatting sqref="B100:B101">
    <cfRule type="duplicateValues" dxfId="302" priority="85"/>
    <cfRule type="duplicateValues" dxfId="301" priority="86"/>
  </conditionalFormatting>
  <conditionalFormatting sqref="B100:B101">
    <cfRule type="duplicateValues" dxfId="300" priority="82"/>
    <cfRule type="duplicateValues" dxfId="299" priority="83"/>
    <cfRule type="duplicateValues" dxfId="298" priority="84"/>
  </conditionalFormatting>
  <conditionalFormatting sqref="B100:B101">
    <cfRule type="duplicateValues" dxfId="297" priority="80"/>
    <cfRule type="duplicateValues" dxfId="296" priority="81"/>
  </conditionalFormatting>
  <conditionalFormatting sqref="B100:B101">
    <cfRule type="duplicateValues" dxfId="295" priority="79"/>
  </conditionalFormatting>
  <conditionalFormatting sqref="B100:B101">
    <cfRule type="duplicateValues" dxfId="294" priority="78"/>
  </conditionalFormatting>
  <conditionalFormatting sqref="B100:B101">
    <cfRule type="duplicateValues" dxfId="293" priority="75"/>
    <cfRule type="duplicateValues" dxfId="292" priority="76"/>
    <cfRule type="duplicateValues" dxfId="291" priority="77"/>
  </conditionalFormatting>
  <conditionalFormatting sqref="B100:B101">
    <cfRule type="duplicateValues" dxfId="290" priority="73"/>
    <cfRule type="duplicateValues" dxfId="289" priority="74"/>
  </conditionalFormatting>
  <conditionalFormatting sqref="B100:B101">
    <cfRule type="duplicateValues" dxfId="288" priority="72"/>
  </conditionalFormatting>
  <conditionalFormatting sqref="B100:B101">
    <cfRule type="duplicateValues" dxfId="287" priority="71"/>
  </conditionalFormatting>
  <conditionalFormatting sqref="B100:B101">
    <cfRule type="duplicateValues" dxfId="286" priority="70"/>
  </conditionalFormatting>
  <conditionalFormatting sqref="E100:E101">
    <cfRule type="duplicateValues" dxfId="285" priority="69"/>
  </conditionalFormatting>
  <conditionalFormatting sqref="B102:B123">
    <cfRule type="duplicateValues" dxfId="284" priority="68"/>
  </conditionalFormatting>
  <conditionalFormatting sqref="B102:B123">
    <cfRule type="duplicateValues" dxfId="283" priority="67"/>
  </conditionalFormatting>
  <conditionalFormatting sqref="B102:B123">
    <cfRule type="duplicateValues" dxfId="282" priority="64"/>
    <cfRule type="duplicateValues" dxfId="281" priority="65"/>
    <cfRule type="duplicateValues" dxfId="280" priority="66"/>
  </conditionalFormatting>
  <conditionalFormatting sqref="B102:B123">
    <cfRule type="duplicateValues" dxfId="279" priority="62"/>
    <cfRule type="duplicateValues" dxfId="278" priority="63"/>
  </conditionalFormatting>
  <conditionalFormatting sqref="B102:B123">
    <cfRule type="duplicateValues" dxfId="277" priority="59"/>
    <cfRule type="duplicateValues" dxfId="276" priority="60"/>
    <cfRule type="duplicateValues" dxfId="275" priority="61"/>
  </conditionalFormatting>
  <conditionalFormatting sqref="B102:B123">
    <cfRule type="duplicateValues" dxfId="274" priority="57"/>
    <cfRule type="duplicateValues" dxfId="273" priority="58"/>
  </conditionalFormatting>
  <conditionalFormatting sqref="B102:B123">
    <cfRule type="duplicateValues" dxfId="272" priority="56"/>
  </conditionalFormatting>
  <conditionalFormatting sqref="B102:B123">
    <cfRule type="duplicateValues" dxfId="271" priority="55"/>
  </conditionalFormatting>
  <conditionalFormatting sqref="B102:B123">
    <cfRule type="duplicateValues" dxfId="270" priority="52"/>
    <cfRule type="duplicateValues" dxfId="269" priority="53"/>
    <cfRule type="duplicateValues" dxfId="268" priority="54"/>
  </conditionalFormatting>
  <conditionalFormatting sqref="B102:B123">
    <cfRule type="duplicateValues" dxfId="267" priority="50"/>
    <cfRule type="duplicateValues" dxfId="266" priority="51"/>
  </conditionalFormatting>
  <conditionalFormatting sqref="B102:B123">
    <cfRule type="duplicateValues" dxfId="265" priority="49"/>
  </conditionalFormatting>
  <conditionalFormatting sqref="B102:B123">
    <cfRule type="duplicateValues" dxfId="264" priority="48"/>
  </conditionalFormatting>
  <conditionalFormatting sqref="B102:B123">
    <cfRule type="duplicateValues" dxfId="263" priority="47"/>
  </conditionalFormatting>
  <conditionalFormatting sqref="E102:E123">
    <cfRule type="duplicateValues" dxfId="262" priority="46"/>
  </conditionalFormatting>
  <conditionalFormatting sqref="B124:B128">
    <cfRule type="duplicateValues" dxfId="261" priority="45"/>
  </conditionalFormatting>
  <conditionalFormatting sqref="B124:B128">
    <cfRule type="duplicateValues" dxfId="260" priority="44"/>
  </conditionalFormatting>
  <conditionalFormatting sqref="B124:B128">
    <cfRule type="duplicateValues" dxfId="259" priority="41"/>
    <cfRule type="duplicateValues" dxfId="258" priority="42"/>
    <cfRule type="duplicateValues" dxfId="257" priority="43"/>
  </conditionalFormatting>
  <conditionalFormatting sqref="B124:B128">
    <cfRule type="duplicateValues" dxfId="256" priority="39"/>
    <cfRule type="duplicateValues" dxfId="255" priority="40"/>
  </conditionalFormatting>
  <conditionalFormatting sqref="B124:B128">
    <cfRule type="duplicateValues" dxfId="254" priority="36"/>
    <cfRule type="duplicateValues" dxfId="253" priority="37"/>
    <cfRule type="duplicateValues" dxfId="252" priority="38"/>
  </conditionalFormatting>
  <conditionalFormatting sqref="B124:B128">
    <cfRule type="duplicateValues" dxfId="251" priority="34"/>
    <cfRule type="duplicateValues" dxfId="250" priority="35"/>
  </conditionalFormatting>
  <conditionalFormatting sqref="B124:B128">
    <cfRule type="duplicateValues" dxfId="249" priority="33"/>
  </conditionalFormatting>
  <conditionalFormatting sqref="E124:E128">
    <cfRule type="duplicateValues" dxfId="248" priority="32"/>
  </conditionalFormatting>
  <conditionalFormatting sqref="B124:B128">
    <cfRule type="duplicateValues" dxfId="247" priority="31"/>
  </conditionalFormatting>
  <conditionalFormatting sqref="B124:B128">
    <cfRule type="duplicateValues" dxfId="246" priority="28"/>
    <cfRule type="duplicateValues" dxfId="245" priority="29"/>
    <cfRule type="duplicateValues" dxfId="244" priority="30"/>
  </conditionalFormatting>
  <conditionalFormatting sqref="B124:B128">
    <cfRule type="duplicateValues" dxfId="243" priority="26"/>
    <cfRule type="duplicateValues" dxfId="242" priority="27"/>
  </conditionalFormatting>
  <conditionalFormatting sqref="B129:B131">
    <cfRule type="duplicateValues" dxfId="241" priority="25"/>
  </conditionalFormatting>
  <conditionalFormatting sqref="B129:B131">
    <cfRule type="duplicateValues" dxfId="240" priority="24"/>
  </conditionalFormatting>
  <conditionalFormatting sqref="B129:B131">
    <cfRule type="duplicateValues" dxfId="239" priority="21"/>
    <cfRule type="duplicateValues" dxfId="238" priority="22"/>
    <cfRule type="duplicateValues" dxfId="237" priority="23"/>
  </conditionalFormatting>
  <conditionalFormatting sqref="B129:B131">
    <cfRule type="duplicateValues" dxfId="236" priority="19"/>
    <cfRule type="duplicateValues" dxfId="235" priority="20"/>
  </conditionalFormatting>
  <conditionalFormatting sqref="B129:B131">
    <cfRule type="duplicateValues" dxfId="234" priority="16"/>
    <cfRule type="duplicateValues" dxfId="233" priority="17"/>
    <cfRule type="duplicateValues" dxfId="232" priority="18"/>
  </conditionalFormatting>
  <conditionalFormatting sqref="B129:B131">
    <cfRule type="duplicateValues" dxfId="231" priority="14"/>
    <cfRule type="duplicateValues" dxfId="230" priority="15"/>
  </conditionalFormatting>
  <conditionalFormatting sqref="B129:B131">
    <cfRule type="duplicateValues" dxfId="229" priority="13"/>
  </conditionalFormatting>
  <conditionalFormatting sqref="B129:B131">
    <cfRule type="duplicateValues" dxfId="228" priority="12"/>
  </conditionalFormatting>
  <conditionalFormatting sqref="B129:B131">
    <cfRule type="duplicateValues" dxfId="227" priority="9"/>
    <cfRule type="duplicateValues" dxfId="226" priority="10"/>
    <cfRule type="duplicateValues" dxfId="225" priority="11"/>
  </conditionalFormatting>
  <conditionalFormatting sqref="B129:B131">
    <cfRule type="duplicateValues" dxfId="224" priority="7"/>
    <cfRule type="duplicateValues" dxfId="223" priority="8"/>
  </conditionalFormatting>
  <conditionalFormatting sqref="B129:B131">
    <cfRule type="duplicateValues" dxfId="222" priority="6"/>
  </conditionalFormatting>
  <conditionalFormatting sqref="B129:B131">
    <cfRule type="duplicateValues" dxfId="221" priority="5"/>
  </conditionalFormatting>
  <conditionalFormatting sqref="B129:B131">
    <cfRule type="duplicateValues" dxfId="220" priority="4"/>
  </conditionalFormatting>
  <conditionalFormatting sqref="E129:E131">
    <cfRule type="duplicateValues" dxfId="219" priority="3"/>
  </conditionalFormatting>
  <conditionalFormatting sqref="B1:B1048576">
    <cfRule type="duplicateValues" dxfId="218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37" t="s">
        <v>0</v>
      </c>
      <c r="B1" s="13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39" t="s">
        <v>8</v>
      </c>
      <c r="B9" s="14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1" t="s">
        <v>9</v>
      </c>
      <c r="B14" s="14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52" zoomScale="80" zoomScaleNormal="80" workbookViewId="0">
      <selection activeCell="F74" sqref="F74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8.28515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x14ac:dyDescent="0.25">
      <c r="A2" s="130" t="s">
        <v>2475</v>
      </c>
      <c r="B2" s="131"/>
      <c r="C2" s="131"/>
      <c r="D2" s="131"/>
      <c r="E2" s="132"/>
    </row>
    <row r="3" spans="1:5" ht="22.5" x14ac:dyDescent="0.25">
      <c r="A3" s="130" t="s">
        <v>2158</v>
      </c>
      <c r="B3" s="131"/>
      <c r="C3" s="131"/>
      <c r="D3" s="131"/>
      <c r="E3" s="132"/>
    </row>
    <row r="4" spans="1:5" ht="25.5" x14ac:dyDescent="0.25">
      <c r="A4" s="127" t="s">
        <v>2475</v>
      </c>
      <c r="B4" s="128"/>
      <c r="C4" s="128"/>
      <c r="D4" s="128"/>
      <c r="E4" s="129"/>
    </row>
    <row r="5" spans="1:5" ht="18" x14ac:dyDescent="0.25">
      <c r="A5" s="144"/>
      <c r="B5" s="145"/>
      <c r="C5" s="145"/>
      <c r="D5" s="145"/>
      <c r="E5" s="165"/>
    </row>
    <row r="6" spans="1:5" ht="18.75" thickBot="1" x14ac:dyDescent="0.3">
      <c r="A6" s="162" t="s">
        <v>2423</v>
      </c>
      <c r="B6" s="164">
        <v>44247.25</v>
      </c>
      <c r="C6" s="163"/>
      <c r="D6" s="145"/>
      <c r="E6" s="166"/>
    </row>
    <row r="7" spans="1:5" ht="18.75" thickBot="1" x14ac:dyDescent="0.3">
      <c r="A7" s="162" t="s">
        <v>2424</v>
      </c>
      <c r="B7" s="164">
        <v>44247.708333333336</v>
      </c>
      <c r="C7" s="163"/>
      <c r="D7" s="145"/>
      <c r="E7" s="166"/>
    </row>
    <row r="8" spans="1:5" ht="18" x14ac:dyDescent="0.25">
      <c r="A8" s="144"/>
      <c r="B8" s="145"/>
      <c r="C8" s="145"/>
      <c r="D8" s="145"/>
      <c r="E8" s="168"/>
    </row>
    <row r="9" spans="1:5" ht="18" x14ac:dyDescent="0.25">
      <c r="A9" s="124" t="s">
        <v>2425</v>
      </c>
      <c r="B9" s="124"/>
      <c r="C9" s="124"/>
      <c r="D9" s="124"/>
      <c r="E9" s="124"/>
    </row>
    <row r="10" spans="1:5" ht="18" x14ac:dyDescent="0.25">
      <c r="A10" s="146" t="s">
        <v>15</v>
      </c>
      <c r="B10" s="146" t="s">
        <v>2426</v>
      </c>
      <c r="C10" s="147" t="s">
        <v>46</v>
      </c>
      <c r="D10" s="167" t="s">
        <v>2433</v>
      </c>
      <c r="E10" s="167" t="s">
        <v>2427</v>
      </c>
    </row>
    <row r="11" spans="1:5" ht="18" x14ac:dyDescent="0.25">
      <c r="A11" s="154" t="str">
        <f>VLOOKUP(B11,'[1]LISTADO ATM'!$A$2:$C$817,3,0)</f>
        <v>DISTRITO NACIONAL</v>
      </c>
      <c r="B11" s="148">
        <v>596</v>
      </c>
      <c r="C11" s="148" t="str">
        <f>VLOOKUP(B11,'[1]LISTADO ATM'!$A$2:$B$816,2,0)</f>
        <v xml:space="preserve">ATM Autobanco Malecón Center </v>
      </c>
      <c r="D11" s="173" t="s">
        <v>2491</v>
      </c>
      <c r="E11" s="158">
        <v>335798249</v>
      </c>
    </row>
    <row r="12" spans="1:5" ht="18" x14ac:dyDescent="0.25">
      <c r="A12" s="154" t="str">
        <f>VLOOKUP(B12,'[1]LISTADO ATM'!$A$2:$C$817,3,0)</f>
        <v>DISTRITO NACIONAL</v>
      </c>
      <c r="B12" s="148">
        <v>744</v>
      </c>
      <c r="C12" s="148" t="str">
        <f>VLOOKUP(B12,'[1]LISTADO ATM'!$A$2:$B$816,2,0)</f>
        <v xml:space="preserve">ATM Multicentro La Sirena Venezuela </v>
      </c>
      <c r="D12" s="173" t="s">
        <v>2491</v>
      </c>
      <c r="E12" s="158">
        <v>335798396</v>
      </c>
    </row>
    <row r="13" spans="1:5" ht="18" x14ac:dyDescent="0.25">
      <c r="A13" s="154" t="str">
        <f>VLOOKUP(B13,'[1]LISTADO ATM'!$A$2:$C$817,3,0)</f>
        <v>DISTRITO NACIONAL</v>
      </c>
      <c r="B13" s="148">
        <v>377</v>
      </c>
      <c r="C13" s="148" t="str">
        <f>VLOOKUP(B13,'[1]LISTADO ATM'!$A$2:$B$816,2,0)</f>
        <v>ATM Estación del Metro Eduardo Brito</v>
      </c>
      <c r="D13" s="173" t="s">
        <v>2491</v>
      </c>
      <c r="E13" s="158">
        <v>335798400</v>
      </c>
    </row>
    <row r="14" spans="1:5" ht="18" x14ac:dyDescent="0.25">
      <c r="A14" s="154" t="str">
        <f>VLOOKUP(B14,'[1]LISTADO ATM'!$A$2:$C$817,3,0)</f>
        <v>ESTE</v>
      </c>
      <c r="B14" s="148">
        <v>609</v>
      </c>
      <c r="C14" s="148" t="str">
        <f>VLOOKUP(B14,'[1]LISTADO ATM'!$A$2:$B$816,2,0)</f>
        <v xml:space="preserve">ATM S/M Jumbo (San Pedro) </v>
      </c>
      <c r="D14" s="173" t="s">
        <v>2491</v>
      </c>
      <c r="E14" s="158">
        <v>335798284</v>
      </c>
    </row>
    <row r="15" spans="1:5" ht="18" x14ac:dyDescent="0.25">
      <c r="A15" s="154" t="str">
        <f>VLOOKUP(B15,'[1]LISTADO ATM'!$A$2:$C$817,3,0)</f>
        <v>ESTE</v>
      </c>
      <c r="B15" s="148">
        <v>293</v>
      </c>
      <c r="C15" s="148" t="str">
        <f>VLOOKUP(B15,'[1]LISTADO ATM'!$A$2:$B$816,2,0)</f>
        <v xml:space="preserve">ATM S/M Nueva Visión (San Pedro) </v>
      </c>
      <c r="D15" s="173" t="s">
        <v>2491</v>
      </c>
      <c r="E15" s="170">
        <v>335798402</v>
      </c>
    </row>
    <row r="16" spans="1:5" ht="18" x14ac:dyDescent="0.25">
      <c r="A16" s="154" t="str">
        <f>VLOOKUP(B16,'[1]LISTADO ATM'!$A$2:$C$817,3,0)</f>
        <v>NORTE</v>
      </c>
      <c r="B16" s="148">
        <v>636</v>
      </c>
      <c r="C16" s="148" t="str">
        <f>VLOOKUP(B16,'[1]LISTADO ATM'!$A$2:$B$816,2,0)</f>
        <v xml:space="preserve">ATM Oficina Tamboríl </v>
      </c>
      <c r="D16" s="173" t="s">
        <v>2491</v>
      </c>
      <c r="E16" s="170">
        <v>335798475</v>
      </c>
    </row>
    <row r="17" spans="1:5" ht="18" x14ac:dyDescent="0.25">
      <c r="A17" s="154" t="str">
        <f>VLOOKUP(B17,'[1]LISTADO ATM'!$A$2:$C$817,3,0)</f>
        <v>ESTE</v>
      </c>
      <c r="B17" s="148">
        <v>294</v>
      </c>
      <c r="C17" s="148" t="str">
        <f>VLOOKUP(B17,'[1]LISTADO ATM'!$A$2:$B$816,2,0)</f>
        <v xml:space="preserve">ATM Plaza Zaglul San Pedro II </v>
      </c>
      <c r="D17" s="173" t="s">
        <v>2491</v>
      </c>
      <c r="E17" s="158">
        <v>335798279</v>
      </c>
    </row>
    <row r="18" spans="1:5" ht="18" x14ac:dyDescent="0.25">
      <c r="A18" s="154" t="str">
        <f>VLOOKUP(B18,'[1]LISTADO ATM'!$A$2:$C$817,3,0)</f>
        <v>SUR</v>
      </c>
      <c r="B18" s="148">
        <v>301</v>
      </c>
      <c r="C18" s="148" t="str">
        <f>VLOOKUP(B18,'[1]LISTADO ATM'!$A$2:$B$816,2,0)</f>
        <v xml:space="preserve">ATM UNP Alfa y Omega (Barahona) </v>
      </c>
      <c r="D18" s="173" t="s">
        <v>2491</v>
      </c>
      <c r="E18" s="158">
        <v>335798398</v>
      </c>
    </row>
    <row r="19" spans="1:5" ht="18" x14ac:dyDescent="0.25">
      <c r="A19" s="154" t="str">
        <f>VLOOKUP(B19,'[1]LISTADO ATM'!$A$2:$C$817,3,0)</f>
        <v>NORTE</v>
      </c>
      <c r="B19" s="148">
        <v>151</v>
      </c>
      <c r="C19" s="148" t="str">
        <f>VLOOKUP(B19,'[1]LISTADO ATM'!$A$2:$B$816,2,0)</f>
        <v xml:space="preserve">ATM Oficina Nagua </v>
      </c>
      <c r="D19" s="173" t="s">
        <v>2491</v>
      </c>
      <c r="E19" s="158">
        <v>335798399</v>
      </c>
    </row>
    <row r="20" spans="1:5" ht="18" x14ac:dyDescent="0.25">
      <c r="A20" s="154" t="str">
        <f>VLOOKUP(B20,'[1]LISTADO ATM'!$A$2:$C$817,3,0)</f>
        <v>NORTE</v>
      </c>
      <c r="B20" s="148">
        <v>687</v>
      </c>
      <c r="C20" s="148" t="str">
        <f>VLOOKUP(B20,'[1]LISTADO ATM'!$A$2:$B$816,2,0)</f>
        <v>ATM Oficina Monterrico II</v>
      </c>
      <c r="D20" s="173" t="s">
        <v>2491</v>
      </c>
      <c r="E20" s="158">
        <v>335798419</v>
      </c>
    </row>
    <row r="21" spans="1:5" ht="18" x14ac:dyDescent="0.25">
      <c r="A21" s="154" t="str">
        <f>VLOOKUP(B21,'[1]LISTADO ATM'!$A$2:$C$817,3,0)</f>
        <v>NORTE</v>
      </c>
      <c r="B21" s="148">
        <v>950</v>
      </c>
      <c r="C21" s="148" t="str">
        <f>VLOOKUP(B21,'[1]LISTADO ATM'!$A$2:$B$816,2,0)</f>
        <v xml:space="preserve">ATM Oficina Monterrico </v>
      </c>
      <c r="D21" s="173" t="s">
        <v>2491</v>
      </c>
      <c r="E21" s="158">
        <v>335798407</v>
      </c>
    </row>
    <row r="22" spans="1:5" ht="18" x14ac:dyDescent="0.25">
      <c r="A22" s="154" t="str">
        <f>VLOOKUP(B22,'[1]LISTADO ATM'!$A$2:$C$817,3,0)</f>
        <v>SUR</v>
      </c>
      <c r="B22" s="148">
        <v>783</v>
      </c>
      <c r="C22" s="148" t="str">
        <f>VLOOKUP(B22,'[1]LISTADO ATM'!$A$2:$B$816,2,0)</f>
        <v xml:space="preserve">ATM Autobanco Alfa y Omega (Barahona) </v>
      </c>
      <c r="D22" s="173" t="s">
        <v>2491</v>
      </c>
      <c r="E22" s="158">
        <v>335798405</v>
      </c>
    </row>
    <row r="23" spans="1:5" ht="18" x14ac:dyDescent="0.25">
      <c r="A23" s="154" t="str">
        <f>VLOOKUP(B23,'[1]LISTADO ATM'!$A$2:$C$817,3,0)</f>
        <v>NORTE</v>
      </c>
      <c r="B23" s="148">
        <v>990</v>
      </c>
      <c r="C23" s="148" t="str">
        <f>VLOOKUP(B23,'[1]LISTADO ATM'!$A$2:$B$816,2,0)</f>
        <v xml:space="preserve">ATM Autoservicio Bonao II </v>
      </c>
      <c r="D23" s="173" t="s">
        <v>2491</v>
      </c>
      <c r="E23" s="158">
        <v>335798395</v>
      </c>
    </row>
    <row r="24" spans="1:5" ht="18" x14ac:dyDescent="0.25">
      <c r="A24" s="154" t="str">
        <f>VLOOKUP(B24,'[1]LISTADO ATM'!$A$2:$C$817,3,0)</f>
        <v>DISTRITO NACIONAL</v>
      </c>
      <c r="B24" s="148">
        <v>671</v>
      </c>
      <c r="C24" s="148" t="str">
        <f>VLOOKUP(B24,'[1]LISTADO ATM'!$A$2:$B$816,2,0)</f>
        <v>ATM Ayuntamiento Sto. Dgo. Norte</v>
      </c>
      <c r="D24" s="173" t="s">
        <v>2491</v>
      </c>
      <c r="E24" s="158">
        <v>335798468</v>
      </c>
    </row>
    <row r="25" spans="1:5" ht="18" x14ac:dyDescent="0.25">
      <c r="A25" s="154" t="str">
        <f>VLOOKUP(B25,'[1]LISTADO ATM'!$A$2:$C$817,3,0)</f>
        <v>DISTRITO NACIONAL</v>
      </c>
      <c r="B25" s="148">
        <v>697</v>
      </c>
      <c r="C25" s="148" t="str">
        <f>VLOOKUP(B25,'[1]LISTADO ATM'!$A$2:$B$816,2,0)</f>
        <v>ATM Hipermercado Olé Ciudad Juan Bosch</v>
      </c>
      <c r="D25" s="173" t="s">
        <v>2491</v>
      </c>
      <c r="E25" s="158">
        <v>335798490</v>
      </c>
    </row>
    <row r="26" spans="1:5" ht="18" x14ac:dyDescent="0.25">
      <c r="A26" s="154" t="str">
        <f>VLOOKUP(B26,'[1]LISTADO ATM'!$A$2:$C$817,3,0)</f>
        <v>DISTRITO NACIONAL</v>
      </c>
      <c r="B26" s="148">
        <v>18</v>
      </c>
      <c r="C26" s="148" t="str">
        <f>VLOOKUP(B26,'[1]LISTADO ATM'!$A$2:$B$816,2,0)</f>
        <v xml:space="preserve">ATM Oficina Haina Occidental I </v>
      </c>
      <c r="D26" s="173" t="s">
        <v>2491</v>
      </c>
      <c r="E26" s="170">
        <v>335798137</v>
      </c>
    </row>
    <row r="27" spans="1:5" ht="18" x14ac:dyDescent="0.25">
      <c r="A27" s="154" t="str">
        <f>VLOOKUP(B27,'[1]LISTADO ATM'!$A$2:$C$817,3,0)</f>
        <v>DISTRITO NACIONAL</v>
      </c>
      <c r="B27" s="148">
        <v>281</v>
      </c>
      <c r="C27" s="148" t="str">
        <f>VLOOKUP(B27,'[1]LISTADO ATM'!$A$2:$B$816,2,0)</f>
        <v xml:space="preserve">ATM S/M Pola Independencia </v>
      </c>
      <c r="D27" s="173" t="s">
        <v>2491</v>
      </c>
      <c r="E27" s="170">
        <v>335798401</v>
      </c>
    </row>
    <row r="28" spans="1:5" ht="18" x14ac:dyDescent="0.25">
      <c r="A28" s="154" t="str">
        <f>VLOOKUP(B28,'[1]LISTADO ATM'!$A$2:$C$817,3,0)</f>
        <v>DISTRITO NACIONAL</v>
      </c>
      <c r="B28" s="148">
        <v>713</v>
      </c>
      <c r="C28" s="148" t="str">
        <f>VLOOKUP(B28,'[1]LISTADO ATM'!$A$2:$B$816,2,0)</f>
        <v xml:space="preserve">ATM Oficina Las Américas </v>
      </c>
      <c r="D28" s="173" t="s">
        <v>2491</v>
      </c>
      <c r="E28" s="170">
        <v>335798404</v>
      </c>
    </row>
    <row r="29" spans="1:5" ht="18" x14ac:dyDescent="0.25">
      <c r="A29" s="154" t="str">
        <f>VLOOKUP(B29,'[1]LISTADO ATM'!$A$2:$C$817,3,0)</f>
        <v>SUR</v>
      </c>
      <c r="B29" s="148">
        <v>764</v>
      </c>
      <c r="C29" s="148" t="str">
        <f>VLOOKUP(B29,'[1]LISTADO ATM'!$A$2:$B$816,2,0)</f>
        <v xml:space="preserve">ATM Oficina Elías Piña </v>
      </c>
      <c r="D29" s="173" t="s">
        <v>2491</v>
      </c>
      <c r="E29" s="170">
        <v>335798485</v>
      </c>
    </row>
    <row r="30" spans="1:5" ht="18" x14ac:dyDescent="0.25">
      <c r="A30" s="154" t="str">
        <f>VLOOKUP(B30,'[1]LISTADO ATM'!$A$2:$C$817,3,0)</f>
        <v>DISTRITO NACIONAL</v>
      </c>
      <c r="B30" s="148">
        <v>435</v>
      </c>
      <c r="C30" s="148" t="str">
        <f>VLOOKUP(B30,'[1]LISTADO ATM'!$A$2:$B$816,2,0)</f>
        <v xml:space="preserve">ATM Autobanco Torre I </v>
      </c>
      <c r="D30" s="173" t="s">
        <v>2491</v>
      </c>
      <c r="E30" s="170">
        <v>335798529</v>
      </c>
    </row>
    <row r="31" spans="1:5" ht="18" x14ac:dyDescent="0.25">
      <c r="A31" s="154" t="str">
        <f>VLOOKUP(B31,'[1]LISTADO ATM'!$A$2:$C$817,3,0)</f>
        <v>NORTE</v>
      </c>
      <c r="B31" s="148">
        <v>756</v>
      </c>
      <c r="C31" s="148" t="str">
        <f>VLOOKUP(B31,'[1]LISTADO ATM'!$A$2:$B$816,2,0)</f>
        <v xml:space="preserve">ATM UNP Villa La Mata (Cotuí) </v>
      </c>
      <c r="D31" s="173" t="s">
        <v>2491</v>
      </c>
      <c r="E31" s="170">
        <v>335798607</v>
      </c>
    </row>
    <row r="32" spans="1:5" ht="18" x14ac:dyDescent="0.25">
      <c r="A32" s="154" t="str">
        <f>VLOOKUP(B32,'[1]LISTADO ATM'!$A$2:$C$817,3,0)</f>
        <v>DISTRITO NACIONAL</v>
      </c>
      <c r="B32" s="148">
        <v>14</v>
      </c>
      <c r="C32" s="148" t="str">
        <f>VLOOKUP(B32,'[1]LISTADO ATM'!$A$2:$B$816,2,0)</f>
        <v xml:space="preserve">ATM Oficina Aeropuerto Las Américas I </v>
      </c>
      <c r="D32" s="173" t="s">
        <v>2491</v>
      </c>
      <c r="E32" s="158">
        <v>335798424</v>
      </c>
    </row>
    <row r="33" spans="1:5" ht="18" x14ac:dyDescent="0.25">
      <c r="A33" s="154" t="str">
        <f>VLOOKUP(B33,'[1]LISTADO ATM'!$A$2:$C$817,3,0)</f>
        <v>DISTRITO NACIONAL</v>
      </c>
      <c r="B33" s="148">
        <v>672</v>
      </c>
      <c r="C33" s="148" t="str">
        <f>VLOOKUP(B33,'[1]LISTADO ATM'!$A$2:$B$816,2,0)</f>
        <v>ATM Destacamento Policía Nacional La Victoria</v>
      </c>
      <c r="D33" s="173" t="s">
        <v>2491</v>
      </c>
      <c r="E33" s="158">
        <v>335798525</v>
      </c>
    </row>
    <row r="34" spans="1:5" ht="18" x14ac:dyDescent="0.25">
      <c r="A34" s="154" t="str">
        <f>VLOOKUP(B34,'[1]LISTADO ATM'!$A$2:$C$817,3,0)</f>
        <v>DISTRITO NACIONAL</v>
      </c>
      <c r="B34" s="148">
        <v>394</v>
      </c>
      <c r="C34" s="148" t="str">
        <f>VLOOKUP(B34,'[1]LISTADO ATM'!$A$2:$B$816,2,0)</f>
        <v xml:space="preserve">ATM Multicentro La Sirena Luperón </v>
      </c>
      <c r="D34" s="173" t="s">
        <v>2491</v>
      </c>
      <c r="E34" s="158">
        <v>335798532</v>
      </c>
    </row>
    <row r="35" spans="1:5" ht="18" x14ac:dyDescent="0.25">
      <c r="A35" s="154" t="str">
        <f>VLOOKUP(B35,'[1]LISTADO ATM'!$A$2:$C$817,3,0)</f>
        <v>DISTRITO NACIONAL</v>
      </c>
      <c r="B35" s="148">
        <v>561</v>
      </c>
      <c r="C35" s="148" t="str">
        <f>VLOOKUP(B35,'[1]LISTADO ATM'!$A$2:$B$816,2,0)</f>
        <v xml:space="preserve">ATM Comando Regional P.N. S.D. Este </v>
      </c>
      <c r="D35" s="173" t="s">
        <v>2491</v>
      </c>
      <c r="E35" s="158">
        <v>335798608</v>
      </c>
    </row>
    <row r="36" spans="1:5" ht="18" x14ac:dyDescent="0.25">
      <c r="A36" s="154" t="str">
        <f>VLOOKUP(B36,'[1]LISTADO ATM'!$A$2:$C$817,3,0)</f>
        <v>DISTRITO NACIONAL</v>
      </c>
      <c r="B36" s="148">
        <v>938</v>
      </c>
      <c r="C36" s="148" t="str">
        <f>VLOOKUP(B36,'[1]LISTADO ATM'!$A$2:$B$816,2,0)</f>
        <v xml:space="preserve">ATM Autobanco Oficina Filadelfia Plaza </v>
      </c>
      <c r="D36" s="173" t="s">
        <v>2491</v>
      </c>
      <c r="E36" s="170">
        <v>335798406</v>
      </c>
    </row>
    <row r="37" spans="1:5" ht="18" x14ac:dyDescent="0.25">
      <c r="A37" s="154" t="e">
        <f>VLOOKUP(B37,'[1]LISTADO ATM'!$A$2:$C$817,3,0)</f>
        <v>#N/A</v>
      </c>
      <c r="B37" s="148"/>
      <c r="C37" s="148" t="e">
        <f>VLOOKUP(B37,'[1]LISTADO ATM'!$A$2:$B$816,2,0)</f>
        <v>#N/A</v>
      </c>
      <c r="D37" s="173"/>
      <c r="E37" s="170"/>
    </row>
    <row r="38" spans="1:5" ht="18" x14ac:dyDescent="0.25">
      <c r="A38" s="154" t="e">
        <f>VLOOKUP(B38,'[1]LISTADO ATM'!$A$2:$C$817,3,0)</f>
        <v>#N/A</v>
      </c>
      <c r="B38" s="148"/>
      <c r="C38" s="148" t="e">
        <f>VLOOKUP(B38,'[1]LISTADO ATM'!$A$2:$B$816,2,0)</f>
        <v>#N/A</v>
      </c>
      <c r="D38" s="160"/>
      <c r="E38" s="174"/>
    </row>
    <row r="39" spans="1:5" ht="18" x14ac:dyDescent="0.25">
      <c r="A39" s="154" t="e">
        <f>VLOOKUP(B39,'[1]LISTADO ATM'!$A$2:$C$817,3,0)</f>
        <v>#N/A</v>
      </c>
      <c r="B39" s="148"/>
      <c r="C39" s="148" t="e">
        <f>VLOOKUP(B39,'[1]LISTADO ATM'!$A$2:$B$816,2,0)</f>
        <v>#N/A</v>
      </c>
      <c r="D39" s="160"/>
      <c r="E39" s="174"/>
    </row>
    <row r="40" spans="1:5" ht="18.75" thickBot="1" x14ac:dyDescent="0.3">
      <c r="A40" s="151" t="s">
        <v>2428</v>
      </c>
      <c r="B40" s="159">
        <f>COUNT(B11:B39)</f>
        <v>26</v>
      </c>
      <c r="C40" s="125"/>
      <c r="D40" s="126"/>
      <c r="E40" s="114"/>
    </row>
    <row r="41" spans="1:5" ht="15.75" thickBot="1" x14ac:dyDescent="0.3">
      <c r="A41" s="144"/>
      <c r="B41" s="153"/>
      <c r="C41" s="144"/>
      <c r="D41" s="144"/>
      <c r="E41" s="153"/>
    </row>
    <row r="42" spans="1:5" ht="18.75" thickBot="1" x14ac:dyDescent="0.3">
      <c r="A42" s="115" t="s">
        <v>2430</v>
      </c>
      <c r="B42" s="116"/>
      <c r="C42" s="116"/>
      <c r="D42" s="116"/>
      <c r="E42" s="117"/>
    </row>
    <row r="43" spans="1:5" ht="18" x14ac:dyDescent="0.25">
      <c r="A43" s="146" t="s">
        <v>15</v>
      </c>
      <c r="B43" s="146" t="s">
        <v>2426</v>
      </c>
      <c r="C43" s="147" t="s">
        <v>46</v>
      </c>
      <c r="D43" s="147" t="s">
        <v>2433</v>
      </c>
      <c r="E43" s="147" t="s">
        <v>2427</v>
      </c>
    </row>
    <row r="44" spans="1:5" ht="18" x14ac:dyDescent="0.25">
      <c r="A44" s="154" t="str">
        <f>VLOOKUP(B44,'[1]LISTADO ATM'!$A$2:$C$817,3,0)</f>
        <v>DISTRITO NACIONAL</v>
      </c>
      <c r="B44" s="148">
        <v>24</v>
      </c>
      <c r="C44" s="154" t="str">
        <f>VLOOKUP(B44,'[1]LISTADO ATM'!$A$2:$B$816,2,0)</f>
        <v xml:space="preserve">ATM Oficina Eusebio Manzueta </v>
      </c>
      <c r="D44" s="155" t="s">
        <v>2455</v>
      </c>
      <c r="E44" s="158" t="s">
        <v>2501</v>
      </c>
    </row>
    <row r="45" spans="1:5" ht="18" x14ac:dyDescent="0.25">
      <c r="A45" s="154" t="str">
        <f>VLOOKUP(B45,'[1]LISTADO ATM'!$A$2:$C$817,3,0)</f>
        <v>DISTRITO NACIONAL</v>
      </c>
      <c r="B45" s="148">
        <v>658</v>
      </c>
      <c r="C45" s="154" t="str">
        <f>VLOOKUP(B45,'[1]LISTADO ATM'!$A$2:$B$816,2,0)</f>
        <v>ATM Cámara de Cuentas</v>
      </c>
      <c r="D45" s="155" t="s">
        <v>2455</v>
      </c>
      <c r="E45" s="158">
        <v>335797917</v>
      </c>
    </row>
    <row r="46" spans="1:5" ht="18" x14ac:dyDescent="0.25">
      <c r="A46" s="154" t="str">
        <f>VLOOKUP(B46,'[1]LISTADO ATM'!$A$2:$C$817,3,0)</f>
        <v>DISTRITO NACIONAL</v>
      </c>
      <c r="B46" s="148">
        <v>738</v>
      </c>
      <c r="C46" s="154" t="str">
        <f>VLOOKUP(B46,'[1]LISTADO ATM'!$A$2:$B$816,2,0)</f>
        <v xml:space="preserve">ATM Zona Franca Los Alcarrizos </v>
      </c>
      <c r="D46" s="155" t="s">
        <v>2455</v>
      </c>
      <c r="E46" s="158">
        <v>335798397</v>
      </c>
    </row>
    <row r="47" spans="1:5" ht="18" x14ac:dyDescent="0.25">
      <c r="A47" s="154" t="str">
        <f>VLOOKUP(B47,'[1]LISTADO ATM'!$A$2:$C$817,3,0)</f>
        <v>SUR</v>
      </c>
      <c r="B47" s="148">
        <v>252</v>
      </c>
      <c r="C47" s="154" t="str">
        <f>VLOOKUP(B47,'[1]LISTADO ATM'!$A$2:$B$816,2,0)</f>
        <v xml:space="preserve">ATM Banco Agrícola (Barahona) </v>
      </c>
      <c r="D47" s="155" t="s">
        <v>2455</v>
      </c>
      <c r="E47" s="158">
        <v>335798488</v>
      </c>
    </row>
    <row r="48" spans="1:5" ht="18" x14ac:dyDescent="0.25">
      <c r="A48" s="154" t="str">
        <f>VLOOKUP(B48,'[1]LISTADO ATM'!$A$2:$C$817,3,0)</f>
        <v>DISTRITO NACIONAL</v>
      </c>
      <c r="B48" s="148">
        <v>231</v>
      </c>
      <c r="C48" s="154" t="str">
        <f>VLOOKUP(B48,'[1]LISTADO ATM'!$A$2:$B$816,2,0)</f>
        <v xml:space="preserve">ATM Oficina Zona Oriental </v>
      </c>
      <c r="D48" s="155" t="s">
        <v>2455</v>
      </c>
      <c r="E48" s="158" t="s">
        <v>2646</v>
      </c>
    </row>
    <row r="49" spans="1:5" ht="18" x14ac:dyDescent="0.25">
      <c r="A49" s="154" t="str">
        <f>VLOOKUP(B49,'[1]LISTADO ATM'!$A$2:$C$817,3,0)</f>
        <v>DISTRITO NACIONAL</v>
      </c>
      <c r="B49" s="148">
        <v>908</v>
      </c>
      <c r="C49" s="154" t="str">
        <f>VLOOKUP(B49,'[1]LISTADO ATM'!$A$2:$B$816,2,0)</f>
        <v xml:space="preserve">ATM Oficina Plaza Botánika </v>
      </c>
      <c r="D49" s="155" t="s">
        <v>2455</v>
      </c>
      <c r="E49" s="158">
        <v>335798651</v>
      </c>
    </row>
    <row r="50" spans="1:5" ht="18" x14ac:dyDescent="0.25">
      <c r="A50" s="154" t="str">
        <f>VLOOKUP(B50,'[1]LISTADO ATM'!$A$2:$C$817,3,0)</f>
        <v>ESTE</v>
      </c>
      <c r="B50" s="148">
        <v>824</v>
      </c>
      <c r="C50" s="154" t="str">
        <f>VLOOKUP(B50,'[1]LISTADO ATM'!$A$2:$B$816,2,0)</f>
        <v xml:space="preserve">ATM Multiplaza (Higuey) </v>
      </c>
      <c r="D50" s="155" t="s">
        <v>2455</v>
      </c>
      <c r="E50" s="158">
        <v>335798661</v>
      </c>
    </row>
    <row r="51" spans="1:5" ht="18" x14ac:dyDescent="0.25">
      <c r="A51" s="154" t="str">
        <f>VLOOKUP(B51,'[1]LISTADO ATM'!$A$2:$C$817,3,0)</f>
        <v>DISTRITO NACIONAL</v>
      </c>
      <c r="B51" s="148">
        <v>884</v>
      </c>
      <c r="C51" s="154" t="str">
        <f>VLOOKUP(B51,'[1]LISTADO ATM'!$A$2:$B$816,2,0)</f>
        <v xml:space="preserve">ATM UNP Olé Sabana Perdida </v>
      </c>
      <c r="D51" s="155" t="s">
        <v>2455</v>
      </c>
      <c r="E51" s="158">
        <v>335798686</v>
      </c>
    </row>
    <row r="52" spans="1:5" ht="18" x14ac:dyDescent="0.25">
      <c r="A52" s="154" t="str">
        <f>VLOOKUP(B52,'[1]LISTADO ATM'!$A$2:$C$817,3,0)</f>
        <v>SUR</v>
      </c>
      <c r="B52" s="148">
        <v>750</v>
      </c>
      <c r="C52" s="154" t="str">
        <f>VLOOKUP(B52,'[1]LISTADO ATM'!$A$2:$B$816,2,0)</f>
        <v xml:space="preserve">ATM UNP Duvergé </v>
      </c>
      <c r="D52" s="155" t="s">
        <v>2455</v>
      </c>
      <c r="E52" s="158">
        <v>335798688</v>
      </c>
    </row>
    <row r="53" spans="1:5" ht="18" x14ac:dyDescent="0.25">
      <c r="A53" s="154" t="str">
        <f>VLOOKUP(B53,'[1]LISTADO ATM'!$A$2:$C$817,3,0)</f>
        <v>DISTRITO NACIONAL</v>
      </c>
      <c r="B53" s="148">
        <v>678</v>
      </c>
      <c r="C53" s="154" t="str">
        <f>VLOOKUP(B53,'[1]LISTADO ATM'!$A$2:$B$816,2,0)</f>
        <v>ATM Eco Petroleo San Isidro</v>
      </c>
      <c r="D53" s="155" t="s">
        <v>2455</v>
      </c>
      <c r="E53" s="158">
        <v>335798691</v>
      </c>
    </row>
    <row r="54" spans="1:5" ht="18.75" thickBot="1" x14ac:dyDescent="0.3">
      <c r="A54" s="156" t="s">
        <v>2428</v>
      </c>
      <c r="B54" s="159">
        <f>COUNT(B44:B53)</f>
        <v>10</v>
      </c>
      <c r="C54" s="157"/>
      <c r="D54" s="157"/>
      <c r="E54" s="157"/>
    </row>
    <row r="55" spans="1:5" ht="15.75" thickBot="1" x14ac:dyDescent="0.3">
      <c r="A55" s="144"/>
      <c r="B55" s="153"/>
      <c r="C55" s="144"/>
      <c r="D55" s="144"/>
      <c r="E55" s="153"/>
    </row>
    <row r="56" spans="1:5" ht="18.75" thickBot="1" x14ac:dyDescent="0.3">
      <c r="A56" s="115" t="s">
        <v>2431</v>
      </c>
      <c r="B56" s="116"/>
      <c r="C56" s="116"/>
      <c r="D56" s="116"/>
      <c r="E56" s="117"/>
    </row>
    <row r="57" spans="1:5" ht="18" x14ac:dyDescent="0.25">
      <c r="A57" s="146" t="s">
        <v>15</v>
      </c>
      <c r="B57" s="146" t="s">
        <v>2426</v>
      </c>
      <c r="C57" s="147" t="s">
        <v>46</v>
      </c>
      <c r="D57" s="147" t="s">
        <v>2433</v>
      </c>
      <c r="E57" s="147" t="s">
        <v>2427</v>
      </c>
    </row>
    <row r="58" spans="1:5" ht="18" x14ac:dyDescent="0.25">
      <c r="A58" s="154" t="str">
        <f>VLOOKUP(B58,'[1]LISTADO ATM'!$A$2:$C$817,3,0)</f>
        <v>DISTRITO NACIONAL</v>
      </c>
      <c r="B58" s="148">
        <v>577</v>
      </c>
      <c r="C58" s="154" t="str">
        <f>VLOOKUP(B58,'[1]LISTADO ATM'!$A$2:$B$816,2,0)</f>
        <v xml:space="preserve">ATM Olé Ave. Duarte </v>
      </c>
      <c r="D58" s="148" t="s">
        <v>2585</v>
      </c>
      <c r="E58" s="158" t="s">
        <v>2586</v>
      </c>
    </row>
    <row r="59" spans="1:5" ht="18" x14ac:dyDescent="0.25">
      <c r="A59" s="154" t="str">
        <f>VLOOKUP(B59,'[1]LISTADO ATM'!$A$2:$C$817,3,0)</f>
        <v>NORTE</v>
      </c>
      <c r="B59" s="148">
        <v>703</v>
      </c>
      <c r="C59" s="154" t="str">
        <f>VLOOKUP(B59,'[1]LISTADO ATM'!$A$2:$B$816,2,0)</f>
        <v xml:space="preserve">ATM Oficina El Mamey Los Hidalgos </v>
      </c>
      <c r="D59" s="148" t="s">
        <v>2585</v>
      </c>
      <c r="E59" s="170">
        <v>335798403</v>
      </c>
    </row>
    <row r="60" spans="1:5" ht="18" x14ac:dyDescent="0.25">
      <c r="A60" s="154" t="str">
        <f>VLOOKUP(B60,'[1]LISTADO ATM'!$A$2:$C$817,3,0)</f>
        <v>DISTRITO NACIONAL</v>
      </c>
      <c r="B60" s="148">
        <v>640</v>
      </c>
      <c r="C60" s="154" t="str">
        <f>VLOOKUP(B60,'[1]LISTADO ATM'!$A$2:$B$816,2,0)</f>
        <v xml:space="preserve">ATM Ministerio Obras Públicas </v>
      </c>
      <c r="D60" s="148" t="s">
        <v>2585</v>
      </c>
      <c r="E60" s="170">
        <v>335798394</v>
      </c>
    </row>
    <row r="61" spans="1:5" ht="18" x14ac:dyDescent="0.25">
      <c r="A61" s="154" t="e">
        <f>VLOOKUP(B61,'[1]LISTADO ATM'!$A$2:$C$817,3,0)</f>
        <v>#N/A</v>
      </c>
      <c r="B61" s="148"/>
      <c r="C61" s="154" t="e">
        <f>VLOOKUP(B61,'[1]LISTADO ATM'!$A$2:$B$816,2,0)</f>
        <v>#N/A</v>
      </c>
      <c r="D61" s="148"/>
      <c r="E61" s="158"/>
    </row>
    <row r="62" spans="1:5" ht="18" x14ac:dyDescent="0.25">
      <c r="A62" s="154" t="e">
        <f>VLOOKUP(B62,'[1]LISTADO ATM'!$A$2:$C$817,3,0)</f>
        <v>#N/A</v>
      </c>
      <c r="B62" s="148"/>
      <c r="C62" s="154" t="e">
        <f>VLOOKUP(B62,'[1]LISTADO ATM'!$A$2:$B$816,2,0)</f>
        <v>#N/A</v>
      </c>
      <c r="D62" s="148"/>
      <c r="E62" s="158"/>
    </row>
    <row r="63" spans="1:5" ht="18" x14ac:dyDescent="0.25">
      <c r="A63" s="154" t="e">
        <f>VLOOKUP(B63,'[1]LISTADO ATM'!$A$2:$C$817,3,0)</f>
        <v>#N/A</v>
      </c>
      <c r="B63" s="148"/>
      <c r="C63" s="154" t="e">
        <f>VLOOKUP(B63,'[1]LISTADO ATM'!$A$2:$B$816,2,0)</f>
        <v>#N/A</v>
      </c>
      <c r="D63" s="148"/>
      <c r="E63" s="158"/>
    </row>
    <row r="64" spans="1:5" ht="18.75" thickBot="1" x14ac:dyDescent="0.3">
      <c r="A64" s="151" t="s">
        <v>2428</v>
      </c>
      <c r="B64" s="159">
        <f>COUNT(B58:B60)</f>
        <v>3</v>
      </c>
      <c r="C64" s="169"/>
      <c r="D64" s="149"/>
      <c r="E64" s="150"/>
    </row>
    <row r="65" spans="1:5" ht="15.75" thickBot="1" x14ac:dyDescent="0.3">
      <c r="A65" s="144"/>
      <c r="B65" s="153"/>
      <c r="C65" s="144"/>
      <c r="D65" s="144"/>
      <c r="E65" s="153"/>
    </row>
    <row r="66" spans="1:5" ht="18.75" thickBot="1" x14ac:dyDescent="0.3">
      <c r="A66" s="118" t="s">
        <v>2429</v>
      </c>
      <c r="B66" s="119"/>
      <c r="C66" s="144"/>
      <c r="D66" s="144"/>
      <c r="E66" s="153"/>
    </row>
    <row r="67" spans="1:5" ht="18.75" thickBot="1" x14ac:dyDescent="0.3">
      <c r="A67" s="120">
        <f>+B54+B64</f>
        <v>13</v>
      </c>
      <c r="B67" s="121"/>
      <c r="C67" s="144"/>
      <c r="D67" s="144"/>
      <c r="E67" s="153"/>
    </row>
    <row r="68" spans="1:5" ht="15.75" thickBot="1" x14ac:dyDescent="0.3">
      <c r="A68" s="144"/>
      <c r="B68" s="153"/>
      <c r="C68" s="144"/>
      <c r="D68" s="144"/>
      <c r="E68" s="153"/>
    </row>
    <row r="69" spans="1:5" ht="18.75" thickBot="1" x14ac:dyDescent="0.3">
      <c r="A69" s="115" t="s">
        <v>2432</v>
      </c>
      <c r="B69" s="116"/>
      <c r="C69" s="116"/>
      <c r="D69" s="116"/>
      <c r="E69" s="117"/>
    </row>
    <row r="70" spans="1:5" ht="18" x14ac:dyDescent="0.25">
      <c r="A70" s="161"/>
      <c r="B70" s="161" t="s">
        <v>2426</v>
      </c>
      <c r="C70" s="152" t="s">
        <v>46</v>
      </c>
      <c r="D70" s="122" t="s">
        <v>2433</v>
      </c>
      <c r="E70" s="123"/>
    </row>
    <row r="71" spans="1:5" ht="18" x14ac:dyDescent="0.25">
      <c r="A71" s="148" t="str">
        <f>VLOOKUP(B71,'[1]LISTADO ATM'!$A$2:$C$817,3,0)</f>
        <v>DISTRITO NACIONAL</v>
      </c>
      <c r="B71" s="148">
        <v>583</v>
      </c>
      <c r="C71" s="154" t="str">
        <f>VLOOKUP(B71,'[1]LISTADO ATM'!$A$2:$B$816,2,0)</f>
        <v xml:space="preserve">ATM Ministerio Fuerzas Armadas I </v>
      </c>
      <c r="D71" s="111" t="s">
        <v>2496</v>
      </c>
      <c r="E71" s="112"/>
    </row>
    <row r="72" spans="1:5" ht="18" x14ac:dyDescent="0.25">
      <c r="A72" s="148" t="str">
        <f>VLOOKUP(B72,'[1]LISTADO ATM'!$A$2:$C$817,3,0)</f>
        <v>DISTRITO NACIONAL</v>
      </c>
      <c r="B72" s="148">
        <v>355</v>
      </c>
      <c r="C72" s="154" t="str">
        <f>VLOOKUP(B72,'[1]LISTADO ATM'!$A$2:$B$816,2,0)</f>
        <v xml:space="preserve">ATM UNP Metro II </v>
      </c>
      <c r="D72" s="111" t="s">
        <v>2496</v>
      </c>
      <c r="E72" s="112"/>
    </row>
    <row r="73" spans="1:5" ht="18" x14ac:dyDescent="0.25">
      <c r="A73" s="148" t="str">
        <f>VLOOKUP(B73,'[1]LISTADO ATM'!$A$2:$C$817,3,0)</f>
        <v>DISTRITO NACIONAL</v>
      </c>
      <c r="B73" s="148">
        <v>722</v>
      </c>
      <c r="C73" s="154" t="str">
        <f>VLOOKUP(B73,'[1]LISTADO ATM'!$A$2:$B$816,2,0)</f>
        <v xml:space="preserve">ATM Oficina Charles de Gaulle III </v>
      </c>
      <c r="D73" s="111" t="s">
        <v>2496</v>
      </c>
      <c r="E73" s="112"/>
    </row>
    <row r="74" spans="1:5" ht="18" x14ac:dyDescent="0.25">
      <c r="A74" s="148" t="str">
        <f>VLOOKUP(B74,'[1]LISTADO ATM'!$A$2:$C$817,3,0)</f>
        <v>DISTRITO NACIONAL</v>
      </c>
      <c r="B74" s="148">
        <v>911</v>
      </c>
      <c r="C74" s="154" t="str">
        <f>VLOOKUP(B74,'[1]LISTADO ATM'!$A$2:$B$816,2,0)</f>
        <v xml:space="preserve">ATM Oficina Venezuela II </v>
      </c>
      <c r="D74" s="111" t="s">
        <v>2587</v>
      </c>
      <c r="E74" s="112"/>
    </row>
    <row r="75" spans="1:5" ht="18" x14ac:dyDescent="0.25">
      <c r="A75" s="148" t="str">
        <f>VLOOKUP(B75,'[1]LISTADO ATM'!$A$2:$C$817,3,0)</f>
        <v>DISTRITO NACIONAL</v>
      </c>
      <c r="B75" s="148">
        <v>685</v>
      </c>
      <c r="C75" s="154" t="str">
        <f>VLOOKUP(B75,'[1]LISTADO ATM'!$A$2:$B$816,2,0)</f>
        <v>ATM Autoservicio UASD</v>
      </c>
      <c r="D75" s="111" t="s">
        <v>2496</v>
      </c>
      <c r="E75" s="112"/>
    </row>
    <row r="76" spans="1:5" ht="18" x14ac:dyDescent="0.25">
      <c r="A76" s="148" t="str">
        <f>VLOOKUP(B76,'[1]LISTADO ATM'!$A$2:$C$817,3,0)</f>
        <v>DISTRITO NACIONAL</v>
      </c>
      <c r="B76" s="148">
        <v>821</v>
      </c>
      <c r="C76" s="154" t="str">
        <f>VLOOKUP(B76,'[1]LISTADO ATM'!$A$2:$B$816,2,0)</f>
        <v xml:space="preserve">ATM S/M Bravo Churchill </v>
      </c>
      <c r="D76" s="111" t="s">
        <v>2496</v>
      </c>
      <c r="E76" s="112"/>
    </row>
    <row r="77" spans="1:5" ht="18" x14ac:dyDescent="0.25">
      <c r="A77" s="148" t="str">
        <f>VLOOKUP(B77,'[1]LISTADO ATM'!$A$2:$C$817,3,0)</f>
        <v>SUR</v>
      </c>
      <c r="B77" s="148">
        <v>619</v>
      </c>
      <c r="C77" s="154" t="str">
        <f>VLOOKUP(B77,'[1]LISTADO ATM'!$A$2:$B$816,2,0)</f>
        <v xml:space="preserve">ATM Academia P.N. Hatillo (San Cristóbal) </v>
      </c>
      <c r="D77" s="111" t="s">
        <v>2496</v>
      </c>
      <c r="E77" s="112"/>
    </row>
    <row r="78" spans="1:5" ht="18" x14ac:dyDescent="0.25">
      <c r="A78" s="148" t="str">
        <f>VLOOKUP(B78,'[1]LISTADO ATM'!$A$2:$C$817,3,0)</f>
        <v>DISTRITO NACIONAL</v>
      </c>
      <c r="B78" s="148">
        <v>539</v>
      </c>
      <c r="C78" s="154" t="str">
        <f>VLOOKUP(B78,'[1]LISTADO ATM'!$A$2:$B$816,2,0)</f>
        <v>ATM S/M La Cadena Los Proceres</v>
      </c>
      <c r="D78" s="111" t="s">
        <v>2496</v>
      </c>
      <c r="E78" s="112"/>
    </row>
    <row r="79" spans="1:5" ht="18" x14ac:dyDescent="0.25">
      <c r="A79" s="148" t="str">
        <f>VLOOKUP(B79,'[1]LISTADO ATM'!$A$2:$C$817,3,0)</f>
        <v>DISTRITO NACIONAL</v>
      </c>
      <c r="B79" s="148">
        <v>425</v>
      </c>
      <c r="C79" s="154" t="str">
        <f>VLOOKUP(B79,'[1]LISTADO ATM'!$A$2:$B$816,2,0)</f>
        <v xml:space="preserve">ATM UNP Jumbo Luperón II </v>
      </c>
      <c r="D79" s="111" t="s">
        <v>2496</v>
      </c>
      <c r="E79" s="112"/>
    </row>
    <row r="80" spans="1:5" ht="18" x14ac:dyDescent="0.25">
      <c r="A80" s="148" t="str">
        <f>VLOOKUP(B80,'[1]LISTADO ATM'!$A$2:$C$817,3,0)</f>
        <v>DISTRITO NACIONAL</v>
      </c>
      <c r="B80" s="148">
        <v>422</v>
      </c>
      <c r="C80" s="154" t="str">
        <f>VLOOKUP(B80,'[1]LISTADO ATM'!$A$2:$B$816,2,0)</f>
        <v xml:space="preserve">ATM Olé Manoguayabo </v>
      </c>
      <c r="D80" s="111" t="s">
        <v>2496</v>
      </c>
      <c r="E80" s="112"/>
    </row>
    <row r="81" spans="1:5" ht="18" x14ac:dyDescent="0.25">
      <c r="A81" s="148" t="str">
        <f>VLOOKUP(B81,'[1]LISTADO ATM'!$A$2:$C$817,3,0)</f>
        <v>NORTE</v>
      </c>
      <c r="B81" s="148">
        <v>157</v>
      </c>
      <c r="C81" s="154" t="str">
        <f>VLOOKUP(B81,'[1]LISTADO ATM'!$A$2:$B$816,2,0)</f>
        <v xml:space="preserve">ATM Oficina Samaná </v>
      </c>
      <c r="D81" s="111" t="s">
        <v>2496</v>
      </c>
      <c r="E81" s="112"/>
    </row>
    <row r="82" spans="1:5" ht="18" x14ac:dyDescent="0.25">
      <c r="A82" s="148" t="e">
        <f>VLOOKUP(B82,'[1]LISTADO ATM'!$A$2:$C$817,3,0)</f>
        <v>#N/A</v>
      </c>
      <c r="B82" s="148"/>
      <c r="C82" s="154" t="e">
        <f>VLOOKUP(B82,'[1]LISTADO ATM'!$A$2:$B$816,2,0)</f>
        <v>#N/A</v>
      </c>
      <c r="D82" s="171"/>
      <c r="E82" s="172"/>
    </row>
    <row r="83" spans="1:5" ht="18" x14ac:dyDescent="0.25">
      <c r="A83" s="148" t="e">
        <f>VLOOKUP(B83,'[1]LISTADO ATM'!$A$2:$C$817,3,0)</f>
        <v>#N/A</v>
      </c>
      <c r="B83" s="148"/>
      <c r="C83" s="154" t="e">
        <f>VLOOKUP(B83,'[1]LISTADO ATM'!$A$2:$B$816,2,0)</f>
        <v>#N/A</v>
      </c>
      <c r="D83" s="171"/>
      <c r="E83" s="172"/>
    </row>
    <row r="84" spans="1:5" ht="18" x14ac:dyDescent="0.25">
      <c r="A84" s="148" t="e">
        <f>VLOOKUP(B84,'[1]LISTADO ATM'!$A$2:$C$817,3,0)</f>
        <v>#N/A</v>
      </c>
      <c r="B84" s="148"/>
      <c r="C84" s="154" t="e">
        <f>VLOOKUP(B84,'[1]LISTADO ATM'!$A$2:$B$816,2,0)</f>
        <v>#N/A</v>
      </c>
      <c r="D84" s="171"/>
      <c r="E84" s="172"/>
    </row>
    <row r="85" spans="1:5" ht="18.75" thickBot="1" x14ac:dyDescent="0.3">
      <c r="A85" s="151" t="s">
        <v>2428</v>
      </c>
      <c r="B85" s="159">
        <f>COUNT(B71:B81)</f>
        <v>11</v>
      </c>
      <c r="C85" s="169"/>
      <c r="D85" s="113"/>
      <c r="E85" s="114"/>
    </row>
  </sheetData>
  <mergeCells count="23">
    <mergeCell ref="A66:B66"/>
    <mergeCell ref="A67:B67"/>
    <mergeCell ref="A69:E69"/>
    <mergeCell ref="D80:E80"/>
    <mergeCell ref="D81:E81"/>
    <mergeCell ref="D71:E71"/>
    <mergeCell ref="D72:E72"/>
    <mergeCell ref="D73:E73"/>
    <mergeCell ref="D74:E74"/>
    <mergeCell ref="D75:E75"/>
    <mergeCell ref="D70:E70"/>
    <mergeCell ref="A2:E2"/>
    <mergeCell ref="A3:E3"/>
    <mergeCell ref="A4:E4"/>
    <mergeCell ref="A9:E9"/>
    <mergeCell ref="A56:E56"/>
    <mergeCell ref="C40:E40"/>
    <mergeCell ref="A42:E42"/>
    <mergeCell ref="D76:E76"/>
    <mergeCell ref="D77:E77"/>
    <mergeCell ref="D78:E78"/>
    <mergeCell ref="D79:E79"/>
    <mergeCell ref="D85:E85"/>
  </mergeCells>
  <phoneticPr fontId="47" type="noConversion"/>
  <conditionalFormatting sqref="B85 B40:B42 B44 B2:B9 B54:B56 B58:B70">
    <cfRule type="duplicateValues" dxfId="680" priority="18"/>
  </conditionalFormatting>
  <conditionalFormatting sqref="B85">
    <cfRule type="duplicateValues" dxfId="679" priority="17"/>
  </conditionalFormatting>
  <conditionalFormatting sqref="E14">
    <cfRule type="duplicateValues" dxfId="678" priority="16"/>
  </conditionalFormatting>
  <conditionalFormatting sqref="B58:B85 B44:B56 B2:B9 B11:B42">
    <cfRule type="duplicateValues" dxfId="677" priority="19"/>
  </conditionalFormatting>
  <conditionalFormatting sqref="E85 E2:E9 E38:E42 E44 E54:E60 E36 E26:E28 E15 E63:E70">
    <cfRule type="duplicateValues" dxfId="676" priority="20"/>
  </conditionalFormatting>
  <conditionalFormatting sqref="E82:E84 E75 E71">
    <cfRule type="duplicateValues" dxfId="675" priority="21"/>
  </conditionalFormatting>
  <conditionalFormatting sqref="B11:B39">
    <cfRule type="duplicateValues" dxfId="674" priority="22"/>
  </conditionalFormatting>
  <conditionalFormatting sqref="E72">
    <cfRule type="duplicateValues" dxfId="673" priority="15"/>
  </conditionalFormatting>
  <conditionalFormatting sqref="E73">
    <cfRule type="duplicateValues" dxfId="672" priority="14"/>
  </conditionalFormatting>
  <conditionalFormatting sqref="E74">
    <cfRule type="duplicateValues" dxfId="671" priority="13"/>
  </conditionalFormatting>
  <conditionalFormatting sqref="E32">
    <cfRule type="duplicateValues" dxfId="670" priority="12"/>
  </conditionalFormatting>
  <conditionalFormatting sqref="E24">
    <cfRule type="duplicateValues" dxfId="669" priority="10"/>
  </conditionalFormatting>
  <conditionalFormatting sqref="E24">
    <cfRule type="duplicateValues" dxfId="668" priority="11"/>
  </conditionalFormatting>
  <conditionalFormatting sqref="E47 E25">
    <cfRule type="duplicateValues" dxfId="667" priority="9"/>
  </conditionalFormatting>
  <conditionalFormatting sqref="E30">
    <cfRule type="duplicateValues" dxfId="666" priority="8"/>
  </conditionalFormatting>
  <conditionalFormatting sqref="E29 E16">
    <cfRule type="duplicateValues" dxfId="665" priority="23"/>
  </conditionalFormatting>
  <conditionalFormatting sqref="E31 E37">
    <cfRule type="duplicateValues" dxfId="664" priority="7"/>
  </conditionalFormatting>
  <conditionalFormatting sqref="E61:E62">
    <cfRule type="duplicateValues" dxfId="663" priority="6"/>
  </conditionalFormatting>
  <conditionalFormatting sqref="E35">
    <cfRule type="duplicateValues" dxfId="662" priority="4"/>
  </conditionalFormatting>
  <conditionalFormatting sqref="E35">
    <cfRule type="duplicateValues" dxfId="661" priority="5"/>
  </conditionalFormatting>
  <conditionalFormatting sqref="E11:E14 E45:E46 E17:E23">
    <cfRule type="duplicateValues" dxfId="660" priority="24"/>
  </conditionalFormatting>
  <conditionalFormatting sqref="E33:E34">
    <cfRule type="duplicateValues" dxfId="659" priority="25"/>
  </conditionalFormatting>
  <conditionalFormatting sqref="B45:B53">
    <cfRule type="duplicateValues" dxfId="658" priority="26"/>
  </conditionalFormatting>
  <conditionalFormatting sqref="E48:E50">
    <cfRule type="duplicateValues" dxfId="657" priority="3"/>
  </conditionalFormatting>
  <conditionalFormatting sqref="E51">
    <cfRule type="duplicateValues" dxfId="656" priority="2"/>
  </conditionalFormatting>
  <conditionalFormatting sqref="B71:B84">
    <cfRule type="duplicateValues" dxfId="655" priority="27"/>
  </conditionalFormatting>
  <conditionalFormatting sqref="E76:E81">
    <cfRule type="duplicateValues" dxfId="654" priority="28"/>
  </conditionalFormatting>
  <conditionalFormatting sqref="B54:B56 B40:B42 B44 B2:B9 B58:B85">
    <cfRule type="duplicateValues" dxfId="653" priority="29"/>
  </conditionalFormatting>
  <conditionalFormatting sqref="B54:B56 B40:B42 B2:B9 B44 B58:B85">
    <cfRule type="duplicateValues" dxfId="652" priority="30"/>
  </conditionalFormatting>
  <conditionalFormatting sqref="E52:E53">
    <cfRule type="duplicateValues" dxfId="6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2497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2494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33" t="s">
        <v>2437</v>
      </c>
      <c r="B1" s="134"/>
      <c r="C1" s="134"/>
      <c r="D1" s="13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33" t="s">
        <v>2447</v>
      </c>
      <c r="B25" s="134"/>
      <c r="C25" s="134"/>
      <c r="D25" s="13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5" priority="119152"/>
  </conditionalFormatting>
  <conditionalFormatting sqref="A7:A11">
    <cfRule type="duplicateValues" dxfId="734" priority="119156"/>
    <cfRule type="duplicateValues" dxfId="733" priority="119157"/>
  </conditionalFormatting>
  <conditionalFormatting sqref="A7:A11">
    <cfRule type="duplicateValues" dxfId="732" priority="119160"/>
    <cfRule type="duplicateValues" dxfId="731" priority="119161"/>
  </conditionalFormatting>
  <conditionalFormatting sqref="B37:B39">
    <cfRule type="duplicateValues" dxfId="730" priority="219"/>
    <cfRule type="duplicateValues" dxfId="729" priority="220"/>
  </conditionalFormatting>
  <conditionalFormatting sqref="B37:B39">
    <cfRule type="duplicateValues" dxfId="728" priority="218"/>
  </conditionalFormatting>
  <conditionalFormatting sqref="B37:B39">
    <cfRule type="duplicateValues" dxfId="727" priority="217"/>
  </conditionalFormatting>
  <conditionalFormatting sqref="B37:B39">
    <cfRule type="duplicateValues" dxfId="726" priority="215"/>
    <cfRule type="duplicateValues" dxfId="725" priority="216"/>
  </conditionalFormatting>
  <conditionalFormatting sqref="B3">
    <cfRule type="duplicateValues" dxfId="724" priority="193"/>
    <cfRule type="duplicateValues" dxfId="723" priority="194"/>
  </conditionalFormatting>
  <conditionalFormatting sqref="B3">
    <cfRule type="duplicateValues" dxfId="722" priority="192"/>
  </conditionalFormatting>
  <conditionalFormatting sqref="B3">
    <cfRule type="duplicateValues" dxfId="721" priority="191"/>
  </conditionalFormatting>
  <conditionalFormatting sqref="B3">
    <cfRule type="duplicateValues" dxfId="720" priority="189"/>
    <cfRule type="duplicateValues" dxfId="719" priority="190"/>
  </conditionalFormatting>
  <conditionalFormatting sqref="A4:A6">
    <cfRule type="duplicateValues" dxfId="718" priority="188"/>
  </conditionalFormatting>
  <conditionalFormatting sqref="A4:A6">
    <cfRule type="duplicateValues" dxfId="717" priority="186"/>
    <cfRule type="duplicateValues" dxfId="716" priority="187"/>
  </conditionalFormatting>
  <conditionalFormatting sqref="A4:A6">
    <cfRule type="duplicateValues" dxfId="715" priority="184"/>
    <cfRule type="duplicateValues" dxfId="714" priority="185"/>
  </conditionalFormatting>
  <conditionalFormatting sqref="A3:A6">
    <cfRule type="duplicateValues" dxfId="713" priority="165"/>
  </conditionalFormatting>
  <conditionalFormatting sqref="A3:A6">
    <cfRule type="duplicateValues" dxfId="712" priority="163"/>
    <cfRule type="duplicateValues" dxfId="711" priority="164"/>
  </conditionalFormatting>
  <conditionalFormatting sqref="A3:A6">
    <cfRule type="duplicateValues" dxfId="710" priority="161"/>
    <cfRule type="duplicateValues" dxfId="709" priority="162"/>
  </conditionalFormatting>
  <conditionalFormatting sqref="B4:B6">
    <cfRule type="duplicateValues" dxfId="708" priority="158"/>
    <cfRule type="duplicateValues" dxfId="707" priority="159"/>
  </conditionalFormatting>
  <conditionalFormatting sqref="B4:B6">
    <cfRule type="duplicateValues" dxfId="706" priority="157"/>
  </conditionalFormatting>
  <conditionalFormatting sqref="B4:B6">
    <cfRule type="duplicateValues" dxfId="705" priority="156"/>
  </conditionalFormatting>
  <conditionalFormatting sqref="B4:B6">
    <cfRule type="duplicateValues" dxfId="704" priority="154"/>
    <cfRule type="duplicateValues" dxfId="70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35" t="s">
        <v>58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02" priority="51"/>
  </conditionalFormatting>
  <conditionalFormatting sqref="E9:E1048576 E1:E2">
    <cfRule type="duplicateValues" dxfId="701" priority="99232"/>
  </conditionalFormatting>
  <conditionalFormatting sqref="E4">
    <cfRule type="duplicateValues" dxfId="700" priority="44"/>
  </conditionalFormatting>
  <conditionalFormatting sqref="E5:E8">
    <cfRule type="duplicateValues" dxfId="699" priority="42"/>
  </conditionalFormatting>
  <conditionalFormatting sqref="B12">
    <cfRule type="duplicateValues" dxfId="698" priority="16"/>
    <cfRule type="duplicateValues" dxfId="697" priority="17"/>
    <cfRule type="duplicateValues" dxfId="696" priority="18"/>
  </conditionalFormatting>
  <conditionalFormatting sqref="B12">
    <cfRule type="duplicateValues" dxfId="695" priority="15"/>
  </conditionalFormatting>
  <conditionalFormatting sqref="B12">
    <cfRule type="duplicateValues" dxfId="694" priority="13"/>
    <cfRule type="duplicateValues" dxfId="693" priority="14"/>
  </conditionalFormatting>
  <conditionalFormatting sqref="B12">
    <cfRule type="duplicateValues" dxfId="692" priority="10"/>
    <cfRule type="duplicateValues" dxfId="691" priority="11"/>
    <cfRule type="duplicateValues" dxfId="690" priority="12"/>
  </conditionalFormatting>
  <conditionalFormatting sqref="B12">
    <cfRule type="duplicateValues" dxfId="689" priority="9"/>
  </conditionalFormatting>
  <conditionalFormatting sqref="B12">
    <cfRule type="duplicateValues" dxfId="688" priority="7"/>
    <cfRule type="duplicateValues" dxfId="687" priority="8"/>
  </conditionalFormatting>
  <conditionalFormatting sqref="B12">
    <cfRule type="duplicateValues" dxfId="686" priority="6"/>
  </conditionalFormatting>
  <conditionalFormatting sqref="B12">
    <cfRule type="duplicateValues" dxfId="685" priority="3"/>
    <cfRule type="duplicateValues" dxfId="684" priority="4"/>
    <cfRule type="duplicateValues" dxfId="683" priority="5"/>
  </conditionalFormatting>
  <conditionalFormatting sqref="B12">
    <cfRule type="duplicateValues" dxfId="682" priority="2"/>
  </conditionalFormatting>
  <conditionalFormatting sqref="B12">
    <cfRule type="duplicateValues" dxfId="68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2021-02-20T19:06:14Z</dcterms:modified>
</cp:coreProperties>
</file>