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0\"/>
    </mc:Choice>
  </mc:AlternateContent>
  <bookViews>
    <workbookView xWindow="0" yWindow="0" windowWidth="2535" windowHeight="7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85" i="16" l="1"/>
  <c r="B97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A100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A83" i="1" l="1"/>
  <c r="A82" i="1"/>
  <c r="A81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5" i="1"/>
  <c r="A74" i="1"/>
  <c r="A73" i="1"/>
  <c r="A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3" i="1"/>
  <c r="A52" i="1"/>
  <c r="A51" i="1"/>
  <c r="A50" i="1"/>
  <c r="A49" i="1"/>
  <c r="A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1" i="1"/>
  <c r="A20" i="1"/>
  <c r="A19" i="1"/>
  <c r="A18" i="1"/>
  <c r="A17" i="1" l="1"/>
  <c r="A16" i="1"/>
  <c r="A15" i="1"/>
  <c r="A1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9" i="1"/>
  <c r="J9" i="1"/>
  <c r="I9" i="1"/>
  <c r="H9" i="1"/>
  <c r="G9" i="1"/>
  <c r="F9" i="1"/>
  <c r="A9" i="1"/>
  <c r="K8" i="1"/>
  <c r="J8" i="1"/>
  <c r="I8" i="1"/>
  <c r="H8" i="1"/>
  <c r="G8" i="1"/>
  <c r="F8" i="1"/>
  <c r="A8" i="1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<sst xmlns="http://schemas.openxmlformats.org/spreadsheetml/2006/main" count="13303" uniqueCount="2589">
  <si>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</si>
  <si>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</si>
  <si>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</si>
  <si>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</si>
  <si>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</si>
  <si>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</si>
  <si>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</si>
  <si>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</si>
  <si>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</si>
  <si>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</si>
  <si>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</si>
  <si>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</si>
  <si>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</si>
  <si>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</si>
  <si>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</si>
  <si>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</si>
  <si>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</si>
  <si>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</si>
  <si>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</si>
  <si>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</si>
  <si>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</si>
  <si>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</si>
  <si>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</si>
  <si>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</si>
  <si>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</si>
  <si>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</si>
  <si>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</si>
  <si>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</si>
  <si>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</si>
  <si>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</si>
  <si>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</si>
  <si>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</si>
  <si>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</si>
  <si>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</si>
  <si>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</si>
  <si>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</si>
  <si>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</si>
  <si>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</si>
  <si>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</si>
  <si>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</si>
  <si>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</si>
  <si>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</si>
  <si>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</si>
  <si>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</si>
  <si>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</si>
  <si>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</si>
  <si>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</si>
  <si>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</si>
  <si>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</si>
  <si>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</si>
  <si>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</si>
  <si>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</si>
  <si>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</si>
  <si>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</si>
  <si>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</si>
  <si>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</si>
  <si>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</si>
  <si>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</si>
  <si>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</si>
  <si>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</si>
  <si>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</si>
  <si>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</si>
  <si>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</si>
  <si>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</si>
  <si>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</si>
  <si>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</si>
  <si>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</si>
  <si>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</si>
  <si>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</si>
  <si>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</si>
  <si>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</si>
  <si>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</si>
  <si>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</si>
  <si>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</si>
  <si>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</si>
  <si>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</si>
  <si>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</si>
  <si>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</si>
  <si>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</si>
  <si>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</si>
  <si>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</si>
  <si>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</si>
  <si>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</si>
  <si>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</si>
  <si>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</si>
  <si>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</si>
  <si>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</si>
  <si>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</si>
  <si>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</si>
  <si>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</si>
  <si>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</si>
  <si>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</si>
  <si>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</si>
  <si>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</si>
  <si>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</si>
  <si>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</si>
  <si>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</si>
  <si>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</si>
  <si>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</si>
  <si>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</si>
  <si>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</si>
  <si>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</si>
  <si>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</si>
  <si>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</si>
  <si>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</si>
  <si>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</si>
  <si>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</si>
  <si>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</si>
  <si>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</si>
  <si>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</si>
  <si>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</si>
  <si>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</si>
  <si>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</si>
  <si>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</si>
  <si>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</si>
  <si>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</si>
  <si>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</si>
  <si>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</si>
  <si>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</si>
  <si>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</si>
  <si>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</si>
  <si>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</si>
  <si>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</si>
  <si>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</si>
  <si>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</si>
  <si>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</si>
  <si>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</si>
  <si>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</si>
  <si>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</si>
  <si>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</si>
  <si>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</si>
  <si>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</si>
  <si>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</si>
  <si>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</si>
  <si>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</si>
  <si>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</si>
  <si>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</si>
  <si>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</si>
  <si>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</si>
  <si>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</si>
  <si>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</si>
  <si>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</si>
  <si>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</si>
  <si>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</si>
  <si>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</si>
  <si>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</si>
  <si>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</si>
  <si>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</si>
  <si>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</si>
  <si>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</si>
  <si>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</si>
  <si>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</si>
  <si>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</si>
  <si>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</si>
  <si>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</si>
  <si>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</si>
  <si>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</si>
  <si>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</si>
  <si>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</si>
  <si>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</si>
  <si>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</si>
  <si>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</si>
  <si>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</si>
  <si>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</si>
  <si>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</si>
  <si>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</si>
  <si>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</si>
  <si>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</si>
  <si>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</si>
  <si>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</si>
  <si>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</si>
  <si>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</si>
  <si>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</si>
  <si>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</si>
  <si>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</si>
  <si>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</si>
  <si>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</si>
  <si>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</si>
  <si>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</si>
  <si>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</si>
  <si>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</si>
  <si>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</si>
  <si>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</si>
  <si>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</si>
  <si>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</si>
  <si>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</si>
  <si>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</si>
  <si>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</si>
  <si>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</si>
  <si>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</si>
  <si>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</si>
  <si>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</si>
  <si>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</si>
  <si>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</si>
  <si>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</si>
  <si>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</si>
  <si>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</si>
  <si>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</si>
  <si>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</si>
  <si>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</si>
  <si>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</si>
  <si>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</si>
  <si>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</si>
  <si>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</si>
  <si>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</si>
  <si>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</si>
  <si>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</si>
  <si>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</si>
  <si>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</si>
  <si>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</si>
  <si>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</si>
  <si>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</si>
  <si>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</si>
  <si>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</si>
  <si>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</si>
  <si>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</si>
  <si>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</si>
  <si>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</si>
  <si>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</si>
  <si>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</si>
  <si>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</si>
  <si>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</si>
  <si>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</si>
  <si>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</si>
  <si>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</si>
  <si>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</si>
  <si>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</si>
  <si>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</si>
  <si>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</si>
  <si>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</si>
  <si>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</si>
  <si>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</si>
  <si>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</si>
  <si>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</si>
  <si>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</si>
  <si>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</si>
  <si>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</si>
  <si>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</si>
  <si>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</si>
  <si>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</si>
  <si>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</si>
  <si>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</si>
  <si>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</si>
  <si>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</si>
  <si>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</si>
  <si>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</si>
  <si>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</si>
  <si>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</si>
  <si>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</si>
  <si>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</si>
  <si>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</si>
  <si>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</si>
  <si>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</si>
  <si>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</si>
  <si>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</si>
  <si>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</si>
  <si>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</si>
  <si>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</si>
  <si>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</si>
  <si>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</si>
  <si>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</si>
  <si>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</si>
  <si>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</si>
  <si>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</si>
  <si>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</si>
  <si>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</si>
  <si>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</si>
  <si>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</si>
  <si>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</si>
  <si>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</si>
  <si>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</si>
  <si>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</si>
  <si>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</si>
  <si>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</si>
  <si>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</si>
  <si>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</si>
  <si>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</si>
  <si>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</si>
  <si>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</si>
  <si>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</si>
  <si>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</si>
  <si>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</si>
  <si>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</si>
  <si>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</si>
  <si>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</si>
  <si>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</si>
  <si>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</si>
  <si>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</si>
  <si>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</si>
  <si>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</si>
  <si>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</si>
  <si>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</si>
  <si>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</si>
  <si>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</si>
  <si>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</si>
  <si>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</si>
  <si>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</si>
  <si>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</si>
  <si>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</si>
  <si>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</si>
  <si>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</si>
  <si>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</si>
  <si>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</si>
  <si>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</si>
  <si>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</si>
  <si>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</si>
  <si>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</si>
  <si>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</si>
  <si>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</si>
  <si>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</si>
  <si>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</si>
  <si>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</si>
  <si>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</si>
  <si>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</si>
  <si>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</si>
  <si>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</si>
  <si>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</si>
  <si>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</si>
  <si>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</si>
  <si>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</si>
  <si>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</si>
  <si>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</si>
  <si>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</si>
  <si>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</si>
  <si>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</si>
  <si>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</si>
  <si>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</si>
  <si>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</si>
  <si>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</si>
  <si>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</si>
  <si>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</si>
  <si>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</si>
  <si>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</si>
  <si>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</si>
  <si>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</si>
  <si>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</si>
  <si>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</si>
  <si>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</si>
  <si>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</si>
  <si>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</si>
  <si>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</si>
  <si>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</si>
  <si>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</si>
  <si>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</si>
  <si>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</si>
  <si>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</si>
  <si>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</si>
  <si>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</si>
  <si>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</si>
  <si>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</si>
  <si>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</si>
  <si>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</si>
  <si>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</si>
  <si>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</si>
  <si>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</si>
  <si>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</si>
  <si>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</si>
  <si>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</si>
  <si>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</si>
  <si>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</si>
  <si>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</si>
  <si>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</si>
  <si>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</si>
  <si>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</si>
  <si>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</si>
  <si>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</si>
  <si>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</si>
  <si>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</si>
  <si>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</si>
  <si>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</si>
  <si>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</si>
  <si>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</si>
  <si>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</si>
  <si>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</si>
  <si>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</si>
  <si>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</si>
  <si>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</si>
  <si>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</si>
  <si>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</si>
  <si>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</si>
  <si>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</si>
  <si>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</si>
  <si>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</si>
  <si>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</si>
  <si>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</si>
  <si>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</si>
  <si>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</si>
  <si>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</si>
  <si>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</si>
  <si>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</si>
  <si>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</si>
  <si>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</si>
  <si>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</si>
  <si>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</si>
  <si>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</si>
  <si>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</si>
  <si>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</si>
  <si>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</si>
  <si>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</si>
  <si>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</si>
  <si>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</si>
  <si>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</si>
  <si>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</si>
  <si>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</si>
  <si>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</si>
  <si>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</si>
  <si>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</si>
  <si>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</si>
  <si>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</si>
  <si>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</si>
  <si>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</si>
  <si>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</si>
  <si>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</si>
  <si>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</si>
  <si>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</si>
  <si>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</si>
  <si>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</si>
  <si>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</si>
  <si>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</si>
  <si>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</si>
  <si>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</si>
  <si>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</si>
  <si>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</si>
  <si>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</si>
  <si>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</si>
  <si>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</si>
  <si>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</si>
  <si>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</si>
  <si>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</si>
  <si>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</si>
  <si>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</si>
  <si>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</si>
  <si>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</si>
  <si>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</si>
  <si>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</si>
  <si>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</si>
  <si>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</si>
  <si>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</si>
  <si>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</si>
  <si>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</si>
  <si>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</si>
  <si>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</si>
  <si>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</si>
  <si>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</si>
  <si>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</si>
  <si>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</si>
  <si>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</si>
  <si>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</si>
  <si>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</si>
  <si>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</si>
  <si>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</si>
  <si>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</si>
  <si>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</si>
  <si>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</si>
  <si>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</si>
  <si>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</si>
  <si>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</si>
  <si>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</si>
  <si>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</si>
  <si>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</si>
  <si>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</si>
  <si>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</si>
  <si>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</si>
  <si>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</si>
  <si>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</si>
  <si>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</si>
  <si>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</si>
  <si>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</si>
  <si>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</si>
  <si>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</si>
  <si>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</si>
  <si>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</si>
  <si>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</si>
  <si>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</si>
  <si>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</si>
  <si>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</si>
  <si>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</si>
  <si>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</si>
  <si>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</si>
  <si>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</si>
  <si>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</si>
  <si>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</si>
  <si>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</si>
  <si>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</si>
  <si>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</si>
  <si>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</si>
  <si>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</si>
  <si>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</si>
  <si>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</si>
  <si>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</si>
  <si>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</si>
  <si>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</si>
  <si>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</si>
  <si>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</si>
  <si>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</si>
  <si>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</si>
  <si>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</si>
  <si>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</si>
  <si>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</si>
  <si>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</si>
  <si>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</si>
  <si>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</si>
  <si>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</si>
  <si>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</si>
  <si>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</si>
  <si>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</si>
  <si>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</si>
  <si>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</si>
  <si>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</si>
  <si>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</si>
  <si>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</si>
  <si>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</si>
  <si>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</si>
  <si>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</si>
  <si>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</si>
  <si>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</si>
  <si>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</si>
  <si>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</si>
  <si>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</si>
  <si>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</si>
  <si>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</si>
  <si>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</si>
  <si>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</si>
  <si>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</si>
  <si>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</si>
  <si>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</si>
  <si>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</si>
  <si>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</si>
  <si>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</si>
  <si>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</si>
  <si>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</si>
  <si>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</si>
  <si>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</si>
  <si>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</si>
  <si>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</si>
  <si>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</si>
  <si>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</si>
  <si>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</si>
  <si>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</si>
  <si>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</si>
  <si>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</si>
  <si>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</si>
  <si>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</si>
  <si>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</si>
  <si>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</si>
  <si>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</si>
  <si>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</si>
  <si>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</si>
  <si>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</si>
  <si>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</si>
  <si>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</si>
  <si>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</si>
  <si>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</si>
  <si>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</si>
  <si>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</si>
  <si>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</si>
  <si>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</si>
  <si>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</si>
  <si>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</si>
  <si>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</si>
  <si>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</si>
  <si>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</si>
  <si>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</si>
  <si>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</si>
  <si>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</si>
  <si>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</si>
  <si>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</si>
  <si>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</si>
  <si>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</si>
  <si>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</si>
  <si>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</si>
  <si>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</si>
  <si>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</si>
  <si>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</si>
  <si>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</si>
  <si>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</si>
  <si>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</si>
  <si>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</si>
  <si>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</si>
  <si>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</si>
  <si>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</si>
  <si>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</si>
  <si>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</si>
  <si>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</si>
  <si>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</si>
  <si>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</si>
  <si>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</si>
  <si>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</si>
  <si>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</si>
  <si>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</si>
  <si>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</si>
  <si>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</si>
  <si>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</si>
  <si>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</si>
  <si>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</si>
  <si>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</si>
  <si>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</si>
  <si>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</si>
  <si>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</si>
  <si>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</si>
  <si>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</si>
  <si>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</si>
  <si>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</si>
  <si>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</si>
  <si>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</si>
  <si>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</si>
  <si>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</si>
  <si>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</si>
  <si>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</si>
  <si>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</si>
  <si>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</si>
  <si>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</si>
  <si>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</si>
  <si>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</si>
  <si>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</si>
  <si>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</si>
  <si>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</si>
  <si>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</si>
  <si>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</si>
  <si>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</si>
  <si>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</si>
  <si>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</si>
  <si>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</si>
  <si>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</si>
  <si>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</si>
  <si>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</si>
  <si>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</si>
  <si>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</si>
  <si>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</si>
  <si>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</si>
  <si>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</si>
  <si>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</si>
  <si>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</si>
  <si>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</si>
  <si>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</si>
  <si>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</si>
  <si>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</si>
  <si>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</si>
  <si>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</si>
  <si>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</si>
  <si>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</si>
  <si>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</si>
  <si>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</si>
  <si>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</si>
  <si>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</si>
  <si>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</si>
  <si>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</si>
  <si>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</si>
  <si>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</si>
  <si>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</si>
  <si>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</si>
  <si>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</si>
  <si>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</si>
  <si>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</si>
  <si>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</si>
  <si>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</si>
  <si>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</si>
  <si>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</si>
  <si>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</si>
  <si>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</si>
  <si>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</si>
  <si>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</si>
  <si>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</si>
  <si>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</si>
  <si>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</si>
  <si>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</si>
  <si>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</si>
  <si>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</si>
  <si>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</si>
  <si>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</si>
  <si>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</si>
  <si>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</si>
  <si>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</si>
  <si>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</si>
  <si>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</si>
  <si>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</si>
  <si>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</si>
  <si>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</si>
  <si>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</si>
  <si>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</si>
  <si>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</si>
  <si>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</si>
  <si>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</si>
  <si>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</si>
  <si>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</si>
  <si>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</si>
  <si>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</si>
  <si>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</si>
  <si>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</si>
  <si>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</si>
  <si>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</si>
  <si>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</si>
  <si>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</si>
  <si>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</si>
  <si>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</si>
  <si>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</si>
  <si>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</si>
  <si>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</si>
  <si>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</si>
  <si>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</si>
  <si>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</si>
  <si>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</si>
  <si>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</si>
  <si>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</si>
  <si>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</si>
  <si>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</si>
  <si>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</si>
  <si>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</si>
  <si>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</si>
  <si>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</si>
  <si>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</si>
  <si>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</si>
  <si>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</si>
  <si>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</si>
  <si>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</si>
  <si>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</si>
  <si>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</si>
  <si>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</si>
  <si>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</si>
  <si>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</si>
  <si>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</si>
  <si>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</si>
  <si>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</si>
  <si>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</si>
  <si>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</si>
  <si>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</si>
  <si>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</si>
  <si>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</si>
  <si>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</si>
  <si>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</si>
  <si>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</si>
  <si>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</si>
  <si>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</si>
  <si>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</si>
  <si>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</si>
  <si>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</si>
  <si>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</si>
  <si>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</si>
  <si>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</si>
  <si>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</si>
  <si>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</si>
  <si>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</si>
  <si>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</si>
  <si>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</si>
  <si>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</si>
  <si>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</si>
  <si>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</si>
  <si>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</si>
  <si>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</si>
  <si>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</si>
  <si>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</si>
  <si>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</si>
  <si>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</si>
  <si>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</si>
  <si>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</si>
  <si>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</si>
  <si>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</si>
  <si>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</si>
  <si>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</si>
  <si>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</si>
  <si>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</si>
  <si>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</si>
  <si>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</si>
  <si>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</si>
  <si>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</si>
  <si>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</si>
  <si>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</si>
  <si>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</si>
  <si>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</si>
  <si>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</si>
  <si>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</si>
  <si>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</si>
  <si>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</si>
  <si>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</si>
  <si>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</si>
  <si>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</si>
  <si>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</si>
  <si>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</si>
  <si>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</si>
  <si>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</si>
  <si>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</si>
  <si>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</si>
  <si>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</si>
  <si>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</si>
  <si>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</si>
  <si>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</si>
  <si>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</si>
  <si>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</si>
  <si>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</si>
  <si>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</si>
  <si>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</si>
  <si>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</si>
  <si>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</si>
  <si>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</si>
  <si>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</si>
  <si>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</si>
  <si>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</si>
  <si>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</si>
  <si>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</si>
  <si>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</si>
  <si>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</si>
  <si>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</si>
  <si>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</si>
  <si>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</si>
  <si>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</si>
  <si>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</si>
  <si>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</si>
  <si>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</si>
  <si>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</si>
  <si>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</si>
  <si>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</si>
  <si>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</si>
  <si>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</si>
  <si>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</si>
  <si>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</si>
  <si>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</si>
  <si>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</si>
  <si>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</si>
  <si>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</si>
  <si>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</si>
  <si>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</si>
  <si>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</si>
  <si>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</si>
  <si>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</si>
  <si>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</si>
  <si>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</si>
  <si>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</si>
  <si>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</si>
  <si>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</si>
  <si>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</si>
  <si>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</si>
  <si>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</si>
  <si>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</si>
  <si>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</si>
  <si>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</si>
  <si>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</si>
  <si>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</si>
  <si>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</si>
  <si>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</si>
  <si>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</si>
  <si>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</si>
  <si>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</si>
  <si>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</si>
  <si>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</si>
  <si>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</si>
  <si>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</si>
  <si>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</si>
  <si>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</si>
  <si>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</si>
  <si>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</si>
  <si>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</si>
  <si>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</si>
  <si>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</si>
  <si>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</si>
  <si>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</si>
  <si>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</si>
  <si>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</si>
  <si>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</si>
  <si>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</si>
  <si>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</si>
  <si>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</si>
  <si>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</si>
  <si>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</si>
  <si>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</si>
  <si>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</si>
  <si>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</si>
  <si>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</si>
  <si>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</si>
  <si>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</si>
  <si>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</si>
  <si>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</si>
  <si>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</si>
  <si>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</si>
  <si>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</si>
  <si>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</si>
  <si>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</si>
  <si>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</si>
  <si>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</si>
  <si>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</si>
  <si>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</si>
  <si>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</si>
  <si>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</si>
  <si>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</si>
  <si>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</si>
  <si>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</si>
  <si>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</si>
  <si>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</si>
  <si>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</si>
  <si>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</si>
  <si>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</si>
  <si>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</si>
  <si>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</si>
  <si>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</si>
  <si>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</si>
  <si>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</si>
  <si>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</si>
  <si>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</si>
  <si>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</si>
  <si>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</si>
  <si>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</si>
  <si>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</si>
  <si>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</si>
  <si>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</si>
  <si>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</si>
  <si>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</si>
  <si>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</si>
  <si>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</si>
  <si>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</si>
  <si>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</si>
  <si>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</si>
  <si>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</si>
  <si>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</si>
  <si>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</si>
  <si>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</si>
  <si>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</si>
  <si>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</si>
  <si>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</si>
  <si>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</si>
  <si>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</si>
  <si>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</si>
  <si>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</si>
  <si>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</si>
  <si>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</si>
  <si>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</si>
  <si>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</si>
  <si>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</si>
  <si>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</si>
  <si>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</si>
  <si>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</si>
  <si>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</si>
  <si>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</si>
  <si>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</si>
  <si>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</si>
  <si>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</si>
  <si>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</si>
  <si>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</si>
  <si>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</si>
  <si>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</si>
  <si>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</si>
  <si>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</si>
  <si>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</si>
  <si>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</si>
  <si>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</si>
  <si>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</si>
  <si>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</si>
  <si>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</si>
  <si>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</si>
  <si>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</si>
  <si>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</si>
  <si>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</si>
  <si>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</si>
  <si>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</si>
  <si>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</si>
  <si>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</si>
  <si>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</si>
  <si>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</si>
  <si>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</si>
  <si>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</si>
  <si>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</si>
  <si>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</si>
  <si>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</si>
  <si>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</si>
  <si>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</si>
  <si>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</si>
  <si>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</si>
  <si>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</si>
  <si>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</si>
  <si>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</si>
  <si>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</si>
  <si>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</si>
  <si>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</si>
  <si>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</si>
  <si>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</si>
  <si>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</si>
  <si>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</si>
  <si>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</si>
  <si>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</si>
  <si>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</si>
  <si>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</si>
  <si>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</si>
  <si>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</si>
  <si>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</si>
  <si>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</si>
  <si>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</si>
  <si>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</si>
  <si>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</si>
  <si>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</si>
  <si>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</si>
  <si>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</si>
  <si>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</si>
  <si>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</si>
  <si>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</si>
  <si>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</si>
  <si>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</si>
  <si>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</si>
  <si>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</si>
  <si>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</si>
  <si>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</si>
  <si>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</si>
  <si>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</si>
  <si>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</si>
  <si>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</si>
  <si>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</si>
  <si>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</si>
  <si>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</si>
  <si>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</si>
  <si>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</si>
  <si>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</si>
  <si>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</si>
  <si>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</si>
  <si>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</si>
  <si>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</si>
  <si>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</si>
  <si>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</si>
  <si>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</si>
  <si>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</si>
  <si>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</si>
  <si>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</si>
  <si>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</si>
  <si>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</si>
  <si>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</si>
  <si>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</si>
  <si>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</si>
  <si>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</si>
  <si>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</si>
  <si>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</si>
  <si>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</si>
  <si>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</si>
  <si>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</si>
  <si>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</si>
  <si>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</si>
  <si>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</si>
  <si>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</si>
  <si>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</si>
  <si>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</si>
  <si>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</si>
  <si>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</si>
  <si>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</si>
  <si>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</si>
  <si>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</si>
  <si>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</si>
  <si>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</si>
  <si>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</si>
  <si>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</si>
  <si>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</si>
  <si>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</si>
  <si>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</si>
  <si>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</si>
  <si>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</si>
  <si>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</si>
  <si>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</si>
  <si>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</si>
  <si>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</si>
  <si>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</si>
  <si>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</si>
  <si>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</si>
  <si>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</si>
  <si>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</si>
  <si>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</si>
  <si>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</si>
  <si>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</si>
  <si>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</si>
  <si>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</si>
  <si>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</si>
  <si>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</si>
  <si>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</si>
  <si>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</si>
  <si>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</si>
  <si>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</si>
  <si>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</si>
  <si>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</si>
  <si>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</si>
  <si>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</si>
  <si>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</si>
  <si>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</si>
  <si>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</si>
  <si>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</si>
  <si>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</si>
  <si>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</si>
  <si>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</si>
  <si>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</si>
  <si>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</si>
  <si>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</si>
  <si>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</si>
  <si>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</si>
  <si>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</si>
  <si>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</si>
  <si>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</si>
  <si>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</si>
  <si>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</si>
  <si>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</si>
  <si>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</si>
  <si>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</si>
  <si>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</si>
  <si>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</si>
  <si>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</si>
  <si>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</si>
  <si>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</si>
  <si>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</si>
  <si>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</si>
  <si>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</si>
  <si>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</si>
  <si>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</si>
  <si>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</si>
  <si>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</si>
  <si>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</si>
  <si>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</si>
  <si>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</si>
  <si>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</si>
  <si>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</si>
  <si>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</si>
  <si>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</si>
  <si>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</si>
  <si>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</si>
  <si>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</si>
  <si>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</si>
  <si>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</si>
  <si>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</si>
  <si>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</si>
  <si>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</si>
  <si>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</si>
  <si>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</si>
  <si>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</si>
  <si>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</si>
  <si>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</si>
  <si>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</si>
  <si>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</si>
  <si>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</si>
  <si>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</si>
  <si>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</si>
  <si>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</si>
  <si>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</si>
  <si>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</si>
  <si>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</si>
  <si>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</si>
  <si>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</si>
  <si>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</si>
  <si>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</si>
  <si>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</si>
  <si>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</si>
  <si>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</si>
  <si>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</si>
  <si>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</si>
  <si>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</si>
  <si>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</si>
  <si>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</si>
  <si>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</si>
  <si>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</si>
  <si>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</si>
  <si>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</si>
  <si>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</si>
  <si>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</si>
  <si>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</si>
  <si>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</si>
  <si>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</si>
  <si>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</si>
  <si>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</si>
  <si>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</si>
  <si>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</si>
  <si>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</si>
  <si>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</si>
  <si>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</si>
  <si>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</si>
  <si>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</si>
  <si>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</si>
  <si>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</si>
  <si>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</si>
  <si>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</si>
  <si>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</si>
  <si>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</si>
  <si>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</si>
  <si>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</si>
  <si>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</si>
  <si>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</si>
  <si>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</si>
  <si>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</si>
  <si>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</si>
  <si>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</si>
  <si>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</si>
  <si>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</si>
  <si>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</si>
  <si>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</si>
  <si>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</si>
  <si>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</si>
  <si>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</si>
  <si>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</si>
  <si>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</si>
  <si>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</si>
  <si>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</si>
  <si>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</si>
  <si>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</si>
  <si>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</si>
  <si>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</si>
  <si>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</si>
  <si>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</si>
  <si>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</si>
  <si>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</si>
  <si>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</si>
  <si>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</si>
  <si>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</si>
  <si>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</si>
  <si>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</si>
  <si>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</si>
  <si>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</si>
  <si>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</si>
  <si>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</si>
  <si>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</si>
  <si>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</si>
  <si>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</si>
  <si>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</si>
  <si>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</si>
  <si>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</si>
  <si>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</si>
  <si>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</si>
  <si>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</si>
  <si>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</si>
  <si>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</si>
  <si>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</si>
  <si>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</si>
  <si>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</si>
  <si>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</si>
  <si>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</si>
  <si>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</si>
  <si>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</si>
  <si>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</si>
  <si>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</si>
  <si>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</si>
  <si>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</si>
  <si>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</si>
  <si>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</si>
  <si>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</si>
  <si>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</si>
  <si>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</si>
  <si>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</si>
  <si>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</si>
  <si>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</si>
  <si>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</si>
  <si>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</si>
  <si>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</si>
  <si>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</si>
  <si>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</si>
  <si>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</si>
  <si>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</si>
  <si>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</si>
  <si>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</si>
  <si>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</si>
  <si>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</si>
  <si>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</si>
  <si>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</si>
  <si>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</si>
  <si>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</si>
  <si>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</si>
  <si>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</si>
  <si>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</si>
  <si>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</si>
  <si>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</si>
  <si>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</si>
  <si>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</si>
  <si>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</si>
  <si>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</si>
  <si>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</si>
  <si>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</si>
  <si>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</si>
  <si>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</si>
  <si>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</si>
  <si>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</si>
  <si>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</si>
  <si>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</si>
  <si>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</si>
  <si>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</si>
  <si>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</si>
  <si>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</si>
  <si>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</si>
  <si>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</si>
  <si>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</si>
  <si>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</si>
  <si>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</si>
  <si>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</si>
  <si>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</si>
  <si>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</si>
  <si>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</si>
  <si>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</si>
  <si>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</si>
  <si>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</si>
  <si>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</si>
  <si>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</si>
  <si>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</si>
  <si>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</si>
  <si>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</si>
  <si>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</si>
  <si>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</si>
  <si>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</si>
  <si>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</si>
  <si>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</si>
  <si>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</si>
  <si>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</si>
  <si>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</si>
  <si>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</si>
  <si>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</si>
  <si>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</si>
  <si>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</si>
  <si>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</si>
  <si>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</si>
  <si>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</si>
  <si>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</si>
  <si>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</si>
  <si>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</si>
  <si>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</si>
  <si>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</si>
  <si>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</si>
  <si>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</si>
  <si>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</si>
  <si>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</si>
  <si>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</si>
  <si>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</si>
  <si>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</si>
  <si>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</si>
  <si>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</si>
  <si>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</si>
  <si>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</si>
  <si>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</si>
  <si>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</si>
  <si>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</si>
  <si>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</si>
  <si>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</si>
  <si>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</si>
  <si>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</si>
  <si>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</si>
  <si>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</si>
  <si>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</si>
  <si>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</si>
  <si>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</si>
  <si>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</si>
  <si>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</si>
  <si>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</si>
  <si>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</si>
  <si>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</si>
  <si>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</si>
  <si>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</si>
  <si>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</si>
  <si>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</si>
  <si>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</si>
  <si>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</si>
  <si>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</si>
  <si>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</si>
  <si>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</si>
  <si>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</si>
  <si>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</si>
  <si>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</si>
  <si>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</si>
  <si>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</si>
  <si>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</si>
  <si>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</si>
  <si>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</si>
  <si>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</si>
  <si>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</si>
  <si>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</si>
  <si>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</si>
  <si>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</si>
  <si>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</si>
  <si>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</si>
  <si>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</si>
  <si>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</si>
  <si>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</si>
  <si>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</si>
  <si>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</si>
  <si>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</si>
  <si>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</si>
  <si>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</si>
  <si>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</si>
  <si>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</si>
  <si>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</si>
  <si>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</si>
  <si>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</si>
  <si>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</si>
  <si>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</si>
  <si>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</si>
  <si>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</si>
  <si>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</si>
  <si>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</si>
  <si>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</si>
  <si>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</si>
  <si>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</si>
  <si>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</si>
  <si>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</si>
  <si>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</si>
  <si>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</si>
  <si>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</si>
  <si>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</si>
  <si>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</si>
  <si>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</si>
  <si>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</si>
  <si>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</si>
  <si>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</si>
  <si>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</si>
  <si>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</si>
  <si>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</si>
  <si>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</si>
  <si>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</si>
  <si>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</si>
  <si>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</si>
  <si>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</si>
  <si>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</si>
  <si>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</si>
  <si>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</si>
  <si>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</si>
  <si>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</si>
  <si>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</si>
  <si>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</si>
  <si>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</si>
  <si>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</si>
  <si>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</si>
  <si>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</si>
  <si>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</si>
  <si>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</si>
  <si>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</si>
  <si>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</si>
  <si>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</si>
  <si>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</si>
  <si>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</si>
  <si>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</si>
  <si>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</si>
  <si>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</si>
  <si>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</si>
  <si>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</si>
  <si>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</si>
  <si>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</si>
  <si>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</si>
  <si>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</si>
  <si>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</si>
  <si>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</si>
  <si>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</si>
  <si>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</si>
  <si>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</si>
  <si>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</si>
  <si>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</si>
  <si>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</si>
  <si>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</si>
  <si>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</si>
  <si>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</si>
  <si>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</si>
  <si>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</si>
  <si>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</si>
  <si>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</si>
  <si>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</si>
  <si>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</si>
  <si>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</si>
  <si>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</si>
  <si>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</si>
  <si>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</si>
  <si>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</si>
  <si>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</si>
  <si>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</si>
  <si>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</si>
  <si>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</si>
  <si>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</si>
  <si>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</si>
  <si>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</si>
  <si>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</si>
  <si>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</si>
  <si>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</si>
  <si>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</si>
  <si>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</si>
  <si>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</si>
  <si>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</si>
  <si>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</si>
  <si>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</si>
  <si>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</si>
  <si>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</si>
  <si>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</si>
  <si>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</si>
  <si>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</si>
  <si>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</si>
  <si>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</si>
  <si>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</si>
  <si>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</si>
  <si>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</si>
  <si>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</si>
  <si>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</si>
  <si>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</si>
  <si>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</si>
  <si>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</si>
  <si>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</si>
  <si>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</si>
  <si>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</si>
  <si>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</si>
  <si>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</si>
  <si>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</si>
  <si>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</si>
  <si>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</si>
  <si>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</si>
  <si>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</si>
  <si>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</si>
  <si>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</si>
  <si>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</si>
  <si>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</si>
  <si>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</si>
  <si>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</si>
  <si>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</si>
  <si>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</si>
  <si>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</si>
  <si>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</si>
  <si>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</si>
  <si>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</si>
  <si>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</si>
  <si>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</si>
  <si>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</si>
  <si>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</si>
  <si>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</si>
  <si>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</si>
  <si>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</si>
  <si>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</si>
  <si>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</si>
  <si>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</si>
  <si>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</si>
  <si>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</si>
  <si>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</si>
  <si>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</si>
  <si>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</si>
  <si>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</si>
  <si>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</si>
  <si>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</si>
  <si>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</si>
  <si>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</si>
  <si>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</si>
  <si>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</si>
  <si>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</si>
  <si>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</si>
  <si>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</si>
  <si>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</si>
  <si>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</si>
  <si>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</si>
  <si>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</si>
  <si>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</si>
  <si>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</si>
  <si>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</si>
  <si>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</si>
  <si>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</si>
  <si>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</si>
  <si>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</si>
  <si>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</si>
  <si>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</si>
  <si>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</si>
  <si>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</si>
  <si>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</si>
  <si>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</si>
  <si>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</si>
  <si>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</si>
  <si>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</si>
  <si>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</si>
  <si>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</si>
  <si>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</si>
  <si>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</si>
  <si>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</si>
  <si>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</si>
  <si>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</si>
  <si>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</si>
  <si>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</si>
  <si>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</si>
  <si>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</si>
  <si>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</si>
  <si>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</si>
  <si>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</si>
  <si>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</si>
  <si>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</si>
  <si>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</si>
  <si>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</si>
  <si>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</si>
  <si>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</si>
  <si>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</si>
  <si>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</si>
  <si>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</si>
  <si>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</si>
  <si>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</si>
  <si>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</si>
  <si>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</si>
  <si>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</si>
  <si>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</si>
  <si>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</si>
  <si>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</si>
  <si>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</si>
  <si>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</si>
  <si>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</si>
  <si>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</si>
  <si>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</si>
  <si>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</si>
  <si>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</si>
  <si>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</si>
  <si>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</si>
  <si>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</si>
  <si>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</si>
  <si>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</si>
  <si>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</si>
  <si>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</si>
  <si>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</si>
  <si>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</si>
  <si>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</si>
  <si>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</si>
  <si>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</si>
  <si>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</si>
  <si>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</si>
  <si>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</si>
  <si>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</si>
  <si>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</si>
  <si>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</si>
  <si>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</si>
  <si>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</si>
  <si>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</si>
  <si>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</si>
  <si>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</si>
  <si>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</si>
  <si>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</si>
  <si>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</si>
  <si>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</si>
  <si>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</si>
  <si>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</si>
  <si>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</si>
  <si>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</si>
  <si>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</si>
  <si>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</si>
  <si>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</si>
  <si>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</si>
  <si>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</si>
  <si>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</si>
  <si>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</si>
  <si>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</si>
  <si>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</si>
  <si>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</si>
  <si>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</si>
  <si>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</si>
  <si>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</si>
  <si>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</si>
  <si>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</si>
  <si>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</si>
  <si>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</si>
  <si>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</si>
  <si>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</si>
  <si>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</si>
  <si>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</si>
  <si>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</si>
  <si>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</si>
  <si>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</si>
  <si>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</si>
  <si>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</si>
  <si>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</si>
  <si>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</si>
  <si>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</si>
  <si>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</si>
  <si>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</si>
  <si>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</si>
  <si>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</si>
  <si>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</si>
  <si>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</si>
  <si>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</si>
  <si>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</si>
  <si>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</si>
  <si>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</si>
  <si>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</si>
  <si>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</si>
  <si>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</si>
  <si>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</si>
  <si>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</si>
  <si>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</si>
  <si>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</si>
  <si>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</si>
  <si>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</si>
  <si>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</si>
  <si>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</si>
  <si>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</si>
  <si>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</si>
  <si>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</si>
  <si>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</si>
  <si>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</si>
  <si>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</si>
  <si>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</si>
  <si>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</si>
  <si>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</si>
  <si>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</si>
  <si>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</si>
  <si>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</si>
  <si>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</si>
  <si>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</si>
  <si>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</si>
  <si>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</si>
  <si>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</si>
  <si>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</si>
  <si>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</si>
  <si>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</si>
  <si>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</si>
  <si>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</si>
  <si>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</si>
  <si>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</si>
  <si>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</si>
  <si>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</si>
  <si>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</si>
  <si>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</si>
  <si>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</si>
  <si>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</si>
  <si>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</si>
  <si>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</si>
  <si>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</si>
  <si>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</si>
  <si>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</si>
  <si>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</si>
  <si>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</si>
  <si>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</si>
  <si>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</si>
  <si>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</si>
  <si>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</si>
  <si>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</si>
  <si>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</si>
  <si>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</si>
  <si>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</si>
  <si>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</si>
  <si>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</si>
  <si>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</si>
  <si>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</si>
  <si>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</si>
  <si>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</si>
  <si>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</si>
  <si>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</si>
  <si>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</si>
  <si>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</si>
  <si>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</si>
  <si>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</si>
  <si>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</si>
  <si>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</si>
  <si>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</si>
  <si>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</si>
  <si>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</si>
  <si>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</si>
  <si>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</si>
  <si>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</si>
  <si>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</si>
  <si>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</si>
  <si>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</si>
  <si>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</si>
  <si>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</si>
  <si>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</si>
  <si>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</si>
  <si>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</si>
  <si>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</si>
  <si>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</si>
  <si>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</si>
  <si>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</si>
  <si>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</si>
  <si>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</si>
  <si>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</si>
  <si>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</si>
  <si>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</si>
  <si>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</si>
  <si>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</si>
  <si>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</si>
  <si>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</si>
  <si>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</si>
  <si>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</si>
  <si>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</si>
  <si>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</si>
  <si>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</si>
  <si>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</si>
  <si>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</si>
  <si>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</si>
  <si>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</si>
  <si>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</si>
  <si>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</si>
  <si>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</si>
  <si>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</si>
  <si>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</si>
  <si>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</si>
  <si>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</si>
  <si>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</si>
  <si>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</si>
  <si>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</si>
  <si>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</si>
  <si>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</si>
  <si>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</si>
  <si>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</si>
  <si>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</si>
  <si>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</si>
  <si>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</si>
  <si>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</si>
  <si>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</si>
  <si>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</si>
  <si>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</si>
  <si>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</si>
  <si>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</si>
  <si>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</si>
  <si>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</si>
  <si>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</si>
  <si>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</si>
  <si>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</si>
  <si>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</si>
  <si>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</si>
  <si>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</si>
  <si>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</si>
  <si>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</si>
  <si>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</si>
  <si>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</si>
  <si>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</si>
  <si>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</si>
  <si>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</si>
  <si>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</si>
  <si>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</si>
  <si>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</si>
  <si>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</si>
  <si>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</si>
  <si>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</si>
  <si>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</si>
  <si>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</si>
  <si>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</si>
  <si>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</si>
  <si>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</si>
  <si>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</si>
  <si>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</si>
  <si>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</si>
  <si>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</si>
  <si>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</si>
  <si>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</si>
  <si>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</si>
  <si>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</si>
  <si>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</si>
  <si>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</si>
  <si>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</si>
  <si>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</si>
  <si>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</si>
  <si>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</si>
  <si>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</si>
  <si>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</si>
  <si>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</si>
  <si>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</si>
  <si>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</si>
  <si>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</si>
  <si>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</si>
  <si>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</si>
  <si>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</si>
  <si>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</si>
  <si>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</si>
  <si>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</si>
  <si>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</si>
  <si>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</si>
  <si>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</si>
  <si>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</si>
  <si>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</si>
  <si>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</si>
  <si>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</si>
  <si>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</si>
  <si>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</si>
  <si>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</si>
  <si>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</si>
  <si>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</si>
  <si>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</si>
  <si>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</si>
  <si>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</si>
  <si>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</si>
  <si>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</si>
  <si>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</si>
  <si>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</si>
  <si>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</si>
  <si>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</si>
  <si>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</si>
  <si>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</si>
  <si>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</si>
  <si>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</si>
  <si>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</si>
  <si>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</si>
  <si>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</si>
  <si>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</si>
  <si>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</si>
  <si>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</si>
  <si>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</si>
  <si>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</si>
  <si>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</si>
  <si>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</si>
  <si>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</si>
  <si>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</si>
  <si>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</si>
  <si>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</si>
  <si>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</si>
  <si>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</si>
  <si>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</si>
  <si>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</si>
  <si>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</si>
  <si>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</si>
  <si>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</si>
  <si>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</si>
  <si>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</si>
  <si>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</si>
  <si>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</si>
  <si>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</si>
  <si>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</si>
  <si>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</si>
  <si>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</si>
  <si>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</si>
  <si>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</si>
  <si>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</si>
  <si>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</si>
  <si>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</si>
  <si>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</si>
  <si>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</si>
  <si>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</si>
  <si>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</si>
  <si>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</si>
  <si>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</si>
  <si>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</si>
  <si>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</si>
  <si>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</si>
  <si>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</si>
  <si>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</si>
  <si>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</si>
  <si>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</si>
  <si>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</si>
  <si>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</si>
  <si>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</si>
  <si>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</si>
  <si>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</si>
  <si>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</si>
  <si>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</si>
  <si>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</si>
  <si>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</si>
  <si>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</si>
  <si>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</si>
  <si>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</si>
  <si>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</si>
  <si>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</si>
  <si>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</si>
  <si>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</si>
  <si>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</si>
  <si>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</si>
  <si>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</si>
  <si>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</si>
  <si>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</si>
  <si>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</si>
  <si>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</si>
  <si>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</si>
  <si>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</si>
  <si>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</si>
  <si>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</si>
  <si>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</si>
  <si>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</si>
  <si>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</si>
  <si>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</si>
  <si>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</si>
  <si>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</si>
  <si>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</si>
  <si>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</si>
  <si>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</si>
  <si>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</si>
  <si>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</si>
  <si>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</si>
  <si>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</si>
  <si>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</si>
  <si>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</si>
  <si>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</si>
  <si>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</si>
  <si>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</si>
  <si>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</si>
  <si>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</si>
  <si>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</si>
  <si>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</si>
  <si>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</si>
  <si>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</si>
  <si>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</si>
  <si>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</si>
  <si>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</si>
  <si>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</si>
  <si>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</si>
  <si>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</si>
  <si>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</si>
  <si>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</si>
  <si>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</si>
  <si>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</si>
  <si>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</si>
  <si>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</si>
  <si>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</si>
  <si>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</si>
  <si>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</si>
  <si>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</si>
  <si>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</si>
  <si>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</si>
  <si>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</si>
  <si>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</si>
  <si>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</si>
  <si>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</si>
  <si>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</si>
  <si>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</si>
  <si>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</si>
  <si>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</si>
  <si>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</si>
  <si>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</si>
  <si>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</si>
  <si>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</si>
  <si>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</si>
  <si>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</si>
  <si>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</si>
  <si>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</si>
  <si>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</si>
  <si>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</si>
  <si>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</si>
  <si>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</si>
  <si>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</si>
  <si>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</si>
  <si>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</si>
  <si>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</si>
  <si>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</si>
  <si>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</si>
  <si>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</si>
  <si>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</si>
  <si>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</si>
  <si>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</si>
  <si>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</si>
  <si>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</si>
  <si>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</si>
  <si>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</si>
  <si>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</si>
  <si>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</si>
  <si>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</si>
  <si>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</si>
  <si>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</si>
  <si>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</si>
  <si>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</si>
  <si>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</si>
  <si>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</si>
  <si>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</si>
  <si>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</si>
  <si>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</si>
  <si>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</si>
  <si>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</si>
  <si>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</si>
  <si>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</si>
  <si>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</si>
  <si>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</si>
  <si>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</si>
  <si>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</si>
  <si>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</si>
  <si>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</si>
  <si>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</si>
  <si>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</si>
  <si>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</si>
  <si>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</si>
  <si>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</si>
  <si>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</si>
  <si>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</si>
  <si>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</si>
  <si>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</si>
  <si>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</si>
  <si>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</si>
  <si>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</si>
  <si>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</si>
  <si>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</si>
  <si>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</si>
  <si>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</si>
  <si>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</si>
  <si>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</si>
  <si>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</si>
  <si>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</si>
  <si>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</si>
  <si>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</si>
  <si>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</si>
  <si>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</si>
  <si>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</si>
  <si>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</si>
  <si>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</si>
  <si>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</si>
  <si>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</si>
  <si>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</si>
  <si>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</si>
  <si>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</si>
  <si>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</si>
  <si>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</si>
  <si>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</si>
  <si>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</si>
  <si>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</si>
  <si>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</si>
  <si>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</si>
  <si>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</si>
  <si>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</si>
  <si>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</si>
  <si>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</si>
  <si>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</si>
  <si>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</si>
  <si>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</si>
  <si>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</si>
  <si>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</si>
  <si>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</si>
  <si>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</si>
  <si>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</si>
  <si>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</si>
  <si>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</si>
  <si>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</si>
  <si>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</si>
  <si>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</si>
  <si>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</si>
  <si>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</si>
  <si>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</si>
  <si>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</si>
  <si>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</si>
  <si>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</si>
  <si>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</si>
  <si>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</si>
  <si>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</si>
  <si>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</si>
  <si>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</si>
  <si>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</si>
  <si>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</si>
  <si>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</si>
  <si>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</si>
  <si>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</si>
  <si>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</si>
  <si>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</si>
  <si>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</si>
  <si>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</si>
  <si>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</si>
  <si>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</si>
  <si>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</si>
  <si>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</si>
  <si>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</si>
  <si>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</si>
  <si>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</si>
  <si>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</si>
  <si>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</si>
  <si>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</si>
  <si>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</si>
  <si>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</si>
  <si>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</si>
  <si>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</si>
  <si>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</si>
  <si>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</si>
  <si>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</si>
  <si>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</si>
  <si>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</si>
  <si>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</si>
  <si>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</si>
  <si>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</si>
  <si>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</si>
  <si>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</si>
  <si>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</si>
  <si>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</si>
  <si>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</si>
  <si>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</si>
  <si>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</si>
  <si>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</si>
  <si>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</si>
  <si>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</si>
  <si>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</si>
  <si>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</si>
  <si>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</si>
  <si>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</si>
  <si>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</si>
  <si>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</si>
  <si>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</si>
  <si>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</si>
  <si>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</si>
  <si>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</si>
  <si>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</si>
  <si>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</si>
  <si>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</si>
  <si>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</si>
  <si>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</si>
  <si>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</si>
  <si>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</si>
  <si>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</si>
  <si>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</si>
  <si>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</si>
  <si>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</si>
  <si>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</si>
  <si>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</si>
  <si>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</si>
  <si>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</si>
  <si>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</si>
  <si>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</si>
  <si>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</si>
  <si>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</si>
  <si>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</si>
  <si>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</si>
  <si>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</si>
  <si>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</si>
  <si>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</si>
  <si>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</si>
  <si>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</si>
  <si>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</si>
  <si>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</si>
  <si>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</si>
  <si>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</si>
  <si>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</si>
  <si>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</si>
  <si>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</si>
  <si>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</si>
  <si>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</si>
  <si>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</si>
  <si>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</si>
  <si>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</si>
  <si>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</si>
  <si>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</si>
  <si>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</si>
  <si>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</si>
  <si>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</si>
  <si>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</si>
  <si>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</si>
  <si>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</si>
  <si>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</si>
  <si>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</si>
  <si>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</si>
  <si>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</si>
  <si>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</si>
  <si>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</si>
  <si>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</si>
  <si>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</si>
  <si>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</si>
  <si>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</si>
  <si>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</si>
  <si>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</si>
  <si>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</si>
  <si>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</si>
  <si>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</si>
  <si>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</si>
  <si>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</si>
  <si>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</si>
  <si>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</si>
  <si>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</si>
  <si>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</si>
  <si>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</si>
  <si>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</si>
  <si>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</si>
  <si>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</si>
  <si>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</si>
  <si>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</si>
  <si>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</si>
  <si>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</si>
  <si>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</si>
  <si>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</si>
  <si>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</si>
  <si>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</si>
  <si>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</si>
  <si>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</si>
  <si>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</si>
  <si>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</si>
  <si>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</si>
  <si>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</si>
  <si>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</si>
  <si>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</si>
  <si>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</si>
  <si>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</si>
  <si>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</si>
  <si>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</si>
  <si>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</si>
  <si>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</si>
  <si>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</si>
  <si>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</si>
  <si>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</si>
  <si>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</si>
  <si>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</si>
  <si>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</si>
  <si>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</si>
  <si>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</si>
  <si>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</si>
  <si>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</si>
  <si>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</si>
  <si>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</si>
  <si>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</si>
  <si>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</si>
  <si>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</si>
  <si>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</si>
  <si>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</si>
  <si>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</si>
  <si>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</si>
  <si>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</si>
  <si>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</si>
  <si>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</si>
  <si>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</si>
  <si>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</si>
  <si>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</si>
  <si>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</si>
  <si>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</si>
  <si>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</si>
  <si>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</si>
  <si>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</si>
  <si>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</si>
  <si>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</si>
  <si>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</si>
  <si>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</si>
  <si>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</si>
  <si>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</si>
  <si>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</si>
  <si>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</si>
  <si>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</si>
  <si>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</si>
  <si>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</si>
  <si>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</si>
  <si>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</si>
  <si>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</si>
  <si>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</si>
  <si>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</si>
  <si>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</si>
  <si>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</si>
  <si>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</si>
  <si>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</si>
  <si>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</si>
  <si>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</si>
  <si>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</si>
  <si>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</si>
  <si>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</si>
  <si>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</si>
  <si>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</si>
  <si>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</si>
  <si>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</si>
  <si>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</si>
  <si>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</si>
  <si>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</si>
  <si>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</si>
  <si>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</si>
  <si>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</si>
  <si>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</si>
  <si>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</si>
  <si>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</si>
  <si>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</si>
  <si>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</si>
  <si>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</si>
  <si>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</si>
  <si>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</si>
  <si>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</si>
  <si>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</si>
  <si>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</si>
  <si>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</si>
  <si>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</si>
  <si>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</si>
  <si>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</si>
  <si>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</si>
  <si>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</si>
  <si>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</si>
  <si>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</si>
  <si>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</si>
  <si>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</si>
  <si>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</si>
  <si>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</si>
  <si>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</si>
  <si>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</si>
  <si>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</si>
  <si>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</si>
  <si>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</si>
  <si>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</si>
  <si>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</si>
  <si>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</si>
  <si>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</si>
  <si>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</si>
  <si>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</si>
  <si>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</si>
  <si>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</si>
  <si>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</si>
  <si>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</si>
  <si>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</si>
  <si>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</si>
  <si>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</si>
  <si>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</si>
  <si>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</si>
  <si>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</si>
  <si>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</si>
  <si>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</si>
  <si>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</si>
  <si>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</si>
  <si>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</si>
  <si>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</si>
  <si>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</si>
  <si>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</si>
  <si>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</si>
  <si>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</si>
  <si>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</si>
  <si>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</si>
  <si>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</si>
  <si>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</si>
  <si>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</si>
  <si>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</si>
  <si>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</si>
  <si>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</si>
  <si>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</si>
  <si>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</si>
  <si>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</si>
  <si>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</si>
  <si>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</si>
  <si>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</si>
  <si>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</si>
  <si>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</si>
  <si>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</si>
  <si>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</si>
  <si>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</si>
  <si>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</si>
  <si>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</si>
  <si>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</si>
  <si>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</si>
  <si>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</si>
  <si>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</si>
  <si>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</si>
  <si>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</si>
  <si>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</si>
  <si>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</si>
  <si>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</si>
  <si>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</si>
  <si>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</si>
  <si>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</si>
  <si>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</si>
  <si>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</si>
  <si>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</si>
  <si>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</si>
  <si>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</si>
  <si>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</si>
  <si>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</si>
  <si>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</si>
  <si>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</si>
  <si>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</si>
  <si>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</si>
  <si>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</si>
  <si>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</si>
  <si>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</si>
  <si>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</si>
  <si>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</si>
  <si>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</si>
  <si>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</si>
  <si>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</si>
  <si>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</si>
  <si>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</si>
  <si>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</si>
  <si>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</si>
  <si>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</si>
  <si>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</si>
  <si>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</si>
  <si>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</si>
  <si>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</si>
  <si>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</si>
  <si>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</si>
  <si>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</si>
  <si>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</si>
  <si>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</si>
  <si>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</si>
  <si>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</si>
  <si>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</si>
  <si>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</si>
  <si>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</si>
  <si>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</si>
  <si>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</si>
  <si>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</si>
  <si>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</si>
  <si>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</si>
  <si>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</si>
  <si>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</si>
  <si>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</si>
  <si>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</si>
  <si>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</si>
  <si>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</si>
  <si>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</si>
  <si>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</si>
  <si>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</si>
  <si>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</si>
  <si>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</si>
  <si>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</si>
  <si>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</si>
  <si>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</si>
  <si>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</si>
  <si>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</si>
  <si>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</si>
  <si>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</si>
  <si>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</si>
  <si>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</si>
  <si>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</si>
  <si>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</si>
  <si>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</si>
  <si>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</si>
  <si>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</si>
  <si>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</si>
  <si>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</si>
  <si>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</si>
  <si>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</si>
  <si>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</si>
  <si>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</si>
  <si>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</si>
  <si>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</si>
  <si>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</si>
  <si>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</si>
  <si>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</si>
  <si>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</si>
  <si>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</si>
  <si>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</si>
  <si>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</si>
  <si>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</si>
  <si>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</si>
  <si>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</si>
  <si>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</si>
  <si>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</si>
  <si>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</si>
  <si>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</si>
  <si>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</si>
  <si>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</si>
  <si>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</si>
  <si>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</si>
  <si>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</si>
  <si>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</si>
  <si>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</si>
  <si>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</si>
  <si>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</si>
  <si>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</si>
  <si>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</si>
  <si>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</si>
  <si>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ERROR DE PRINTER</t>
  </si>
  <si>
    <t>335796795 </t>
  </si>
  <si>
    <t>335796871</t>
  </si>
  <si>
    <t>335796795</t>
  </si>
  <si>
    <t>335796753</t>
  </si>
  <si>
    <t>335796384</t>
  </si>
  <si>
    <t>335797160</t>
  </si>
  <si>
    <t>335797248</t>
  </si>
  <si>
    <t>335797673</t>
  </si>
  <si>
    <t>335797699</t>
  </si>
  <si>
    <t>335797678</t>
  </si>
  <si>
    <t>335798034</t>
  </si>
  <si>
    <t>335797917</t>
  </si>
  <si>
    <t>335797900</t>
  </si>
  <si>
    <t>335797780</t>
  </si>
  <si>
    <t>Hold</t>
  </si>
  <si>
    <t>Acevedo Dominguez, Victor Leonardo</t>
  </si>
  <si>
    <t>335798137</t>
  </si>
  <si>
    <t>335798133</t>
  </si>
  <si>
    <t>335798079</t>
  </si>
  <si>
    <t>335798057</t>
  </si>
  <si>
    <t>335798370</t>
  </si>
  <si>
    <t>335798366</t>
  </si>
  <si>
    <t>335798358</t>
  </si>
  <si>
    <t>335798357</t>
  </si>
  <si>
    <t>335798356</t>
  </si>
  <si>
    <t>335798354</t>
  </si>
  <si>
    <t>335798336</t>
  </si>
  <si>
    <t>335798315</t>
  </si>
  <si>
    <t>335798314</t>
  </si>
  <si>
    <t>335798310</t>
  </si>
  <si>
    <t>335798306</t>
  </si>
  <si>
    <t>335798305</t>
  </si>
  <si>
    <t>335798302</t>
  </si>
  <si>
    <t>335798300</t>
  </si>
  <si>
    <t>335798291</t>
  </si>
  <si>
    <t>335798290</t>
  </si>
  <si>
    <t>335798286</t>
  </si>
  <si>
    <t>335798285</t>
  </si>
  <si>
    <t>335798284</t>
  </si>
  <si>
    <t>335798279</t>
  </si>
  <si>
    <t>335798272</t>
  </si>
  <si>
    <t>335798268</t>
  </si>
  <si>
    <t>335798265</t>
  </si>
  <si>
    <t>335798256</t>
  </si>
  <si>
    <t>335798249</t>
  </si>
  <si>
    <t>335798238</t>
  </si>
  <si>
    <t>335798388</t>
  </si>
  <si>
    <t>335798387</t>
  </si>
  <si>
    <t>335798383</t>
  </si>
  <si>
    <t>335798382</t>
  </si>
  <si>
    <t>335798381</t>
  </si>
  <si>
    <t>335798380</t>
  </si>
  <si>
    <t>335798412</t>
  </si>
  <si>
    <t>335798411</t>
  </si>
  <si>
    <t>335798410</t>
  </si>
  <si>
    <t>335798408</t>
  </si>
  <si>
    <t>335798407</t>
  </si>
  <si>
    <t>335798406</t>
  </si>
  <si>
    <t>335798405</t>
  </si>
  <si>
    <t>335798404</t>
  </si>
  <si>
    <t>335798403</t>
  </si>
  <si>
    <t>335798402</t>
  </si>
  <si>
    <t>335798401</t>
  </si>
  <si>
    <t>335798400</t>
  </si>
  <si>
    <t>335798399</t>
  </si>
  <si>
    <t>335798398</t>
  </si>
  <si>
    <t>335798397</t>
  </si>
  <si>
    <t>335798396</t>
  </si>
  <si>
    <t>335798395</t>
  </si>
  <si>
    <t>335798394</t>
  </si>
  <si>
    <t>20 Febrero de 2021</t>
  </si>
  <si>
    <t>335798421</t>
  </si>
  <si>
    <t>335798419</t>
  </si>
  <si>
    <t>335798418</t>
  </si>
  <si>
    <t>335798416</t>
  </si>
  <si>
    <t>335798428</t>
  </si>
  <si>
    <t>335798427</t>
  </si>
  <si>
    <t>335798426</t>
  </si>
  <si>
    <t>335798425</t>
  </si>
  <si>
    <t>335798424</t>
  </si>
  <si>
    <t xml:space="preserve">Gil Carrera, Santiago </t>
  </si>
  <si>
    <t>335798431</t>
  </si>
  <si>
    <t>335798430</t>
  </si>
  <si>
    <t>335798429</t>
  </si>
  <si>
    <t>GAVETA DE DEPOSITO LLENA</t>
  </si>
  <si>
    <t>Gavetas Vacías + Gavetas Fallando</t>
  </si>
  <si>
    <t>335798238 </t>
  </si>
  <si>
    <t>2 Gavetas Vacías,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</si>
</sst>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7"/>
      <tableStyleElement type="headerRow" dxfId="186"/>
      <tableStyleElement type="totalRow" dxfId="185"/>
      <tableStyleElement type="firstColumn" dxfId="184"/>
      <tableStyleElement type="lastColumn" dxfId="183"/>
      <tableStyleElement type="firstRowStripe" dxfId="182"/>
      <tableStyleElement type="firstColumnStripe" dxfId="1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55"/>
  <sheetViews>
    <sheetView tabSelected="1" zoomScale="80" zoomScaleNormal="80" workbookViewId="0">
      <pane ySplit="4" topLeftCell="A5" activePane="bottomLeft" state="frozen"/>
      <selection pane="bottomLeft" activeCell="Q39" sqref="Q39"/>
    </sheetView>
  </sheetViews>
  <sheetFormatPr baseColWidth="10" defaultColWidth="25.7109375" defaultRowHeight="15" x14ac:dyDescent="0.25"/>
  <cols>
    <col min="1" max="1" width="25.28515625" style="104" bestFit="1" customWidth="1"/>
    <col min="2" max="2" width="19.140625" style="99" bestFit="1" customWidth="1"/>
    <col min="3" max="3" width="17.7109375" style="47" bestFit="1" customWidth="1"/>
    <col min="4" max="4" width="27.42578125" style="104" bestFit="1" customWidth="1"/>
    <col min="5" max="5" width="11.42578125" style="98" bestFit="1" customWidth="1"/>
    <col min="6" max="6" width="11.140625" style="48" bestFit="1" customWidth="1"/>
    <col min="7" max="7" width="54.28515625" style="48" bestFit="1" customWidth="1"/>
    <col min="8" max="8" width="6.42578125" style="48" hidden="1" customWidth="1"/>
    <col min="9" max="11" width="6.42578125" style="48" bestFit="1" customWidth="1"/>
    <col min="12" max="12" width="48.140625" style="48" bestFit="1" customWidth="1"/>
    <col min="13" max="13" width="18.7109375" style="104" bestFit="1" customWidth="1"/>
    <col min="14" max="14" width="16.5703125" style="104" bestFit="1" customWidth="1"/>
    <col min="15" max="15" width="39.85546875" style="104" bestFit="1" customWidth="1"/>
    <col min="16" max="16" width="22.5703125" style="74" bestFit="1" customWidth="1"/>
    <col min="17" max="17" width="48.140625" style="83" bestFit="1" customWidth="1"/>
    <col min="18" max="16384" width="25.7109375" style="45"/>
  </cols>
  <sheetData>
    <row r="1" spans="1:17" ht="18" x14ac:dyDescent="0.25">
      <c r="A1" s="109" t="s">
        <v>2161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8" x14ac:dyDescent="0.25">
      <c r="A2" s="108" t="s">
        <v>2158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</row>
    <row r="3" spans="1:17" ht="18.75" thickBot="1" x14ac:dyDescent="0.3">
      <c r="A3" s="110" t="s">
        <v>2571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s="104" customFormat="1" ht="18" x14ac:dyDescent="0.25">
      <c r="A5" s="102" t="str">
        <f>VLOOKUP(E5,'LISTADO ATM'!$A$2:$C$898,3,0)</f>
        <v>DISTRITO NACIONAL</v>
      </c>
      <c r="B5" s="96" t="s">
        <v>2505</v>
      </c>
      <c r="C5" s="90">
        <v>44245.421307870369</v>
      </c>
      <c r="D5" s="102" t="s">
        <v>2189</v>
      </c>
      <c r="E5" s="88">
        <v>378</v>
      </c>
      <c r="F5" s="84" t="str">
        <f>VLOOKUP(E5,VIP!$A$2:$O11439,2,0)</f>
        <v>DRBR378</v>
      </c>
      <c r="G5" s="87" t="str">
        <f>VLOOKUP(E5,'LISTADO ATM'!$A$2:$B$897,2,0)</f>
        <v>ATM UNP Villa Flores</v>
      </c>
      <c r="H5" s="87" t="str">
        <f>VLOOKUP(E5,VIP!$A$2:$O16360,7,FALSE)</f>
        <v>N/A</v>
      </c>
      <c r="I5" s="87" t="str">
        <f>VLOOKUP(E5,VIP!$A$2:$O8325,8,FALSE)</f>
        <v>N/A</v>
      </c>
      <c r="J5" s="87" t="str">
        <f>VLOOKUP(E5,VIP!$A$2:$O8275,8,FALSE)</f>
        <v>N/A</v>
      </c>
      <c r="K5" s="87" t="str">
        <f>VLOOKUP(E5,VIP!$A$2:$O11849,6,0)</f>
        <v>N/A</v>
      </c>
      <c r="L5" s="92" t="s">
        <v>2228</v>
      </c>
      <c r="M5" s="91" t="s">
        <v>2470</v>
      </c>
      <c r="N5" s="107" t="s">
        <v>2477</v>
      </c>
      <c r="O5" s="106" t="s">
        <v>2479</v>
      </c>
      <c r="P5" s="103"/>
      <c r="Q5" s="91" t="s">
        <v>2228</v>
      </c>
    </row>
    <row r="6" spans="1:17" s="104" customFormat="1" ht="18" x14ac:dyDescent="0.25">
      <c r="A6" s="102" t="str">
        <f>VLOOKUP(E6,'LISTADO ATM'!$A$2:$C$898,3,0)</f>
        <v>DISTRITO NACIONAL</v>
      </c>
      <c r="B6" s="96" t="s">
        <v>2504</v>
      </c>
      <c r="C6" s="90">
        <v>44245.566307870373</v>
      </c>
      <c r="D6" s="102" t="s">
        <v>2189</v>
      </c>
      <c r="E6" s="88">
        <v>517</v>
      </c>
      <c r="F6" s="84" t="str">
        <f>VLOOKUP(E6,VIP!$A$2:$O11433,2,0)</f>
        <v>DRBR517</v>
      </c>
      <c r="G6" s="87" t="str">
        <f>VLOOKUP(E6,'LISTADO ATM'!$A$2:$B$897,2,0)</f>
        <v xml:space="preserve">ATM Autobanco Oficina Sans Soucí </v>
      </c>
      <c r="H6" s="87" t="str">
        <f>VLOOKUP(E6,VIP!$A$2:$O16354,7,FALSE)</f>
        <v>Si</v>
      </c>
      <c r="I6" s="87" t="str">
        <f>VLOOKUP(E6,VIP!$A$2:$O8319,8,FALSE)</f>
        <v>Si</v>
      </c>
      <c r="J6" s="87" t="str">
        <f>VLOOKUP(E6,VIP!$A$2:$O8269,8,FALSE)</f>
        <v>Si</v>
      </c>
      <c r="K6" s="87" t="str">
        <f>VLOOKUP(E6,VIP!$A$2:$O11843,6,0)</f>
        <v>SI</v>
      </c>
      <c r="L6" s="92" t="s">
        <v>2228</v>
      </c>
      <c r="M6" s="91" t="s">
        <v>2470</v>
      </c>
      <c r="N6" s="107" t="s">
        <v>2477</v>
      </c>
      <c r="O6" s="106" t="s">
        <v>2479</v>
      </c>
      <c r="P6" s="103"/>
      <c r="Q6" s="91" t="s">
        <v>2228</v>
      </c>
    </row>
    <row r="7" spans="1:17" s="104" customFormat="1" ht="18" x14ac:dyDescent="0.25">
      <c r="A7" s="102" t="str">
        <f>VLOOKUP(E7,'LISTADO ATM'!$A$2:$C$898,3,0)</f>
        <v>DISTRITO NACIONAL</v>
      </c>
      <c r="B7" s="96" t="s">
        <v>2503</v>
      </c>
      <c r="C7" s="90">
        <v>44245.584108796298</v>
      </c>
      <c r="D7" s="102" t="s">
        <v>2488</v>
      </c>
      <c r="E7" s="88">
        <v>24</v>
      </c>
      <c r="F7" s="84" t="str">
        <f>VLOOKUP(E7,VIP!$A$2:$O11430,2,0)</f>
        <v>DRBR024</v>
      </c>
      <c r="G7" s="87" t="str">
        <f>VLOOKUP(E7,'LISTADO ATM'!$A$2:$B$897,2,0)</f>
        <v xml:space="preserve">ATM Oficina Eusebio Manzueta </v>
      </c>
      <c r="H7" s="87" t="str">
        <f>VLOOKUP(E7,VIP!$A$2:$O16351,7,FALSE)</f>
        <v>No</v>
      </c>
      <c r="I7" s="87" t="str">
        <f>VLOOKUP(E7,VIP!$A$2:$O8316,8,FALSE)</f>
        <v>No</v>
      </c>
      <c r="J7" s="87" t="str">
        <f>VLOOKUP(E7,VIP!$A$2:$O8266,8,FALSE)</f>
        <v>No</v>
      </c>
      <c r="K7" s="87" t="str">
        <f>VLOOKUP(E7,VIP!$A$2:$O11840,6,0)</f>
        <v>NO</v>
      </c>
      <c r="L7" s="92" t="s">
        <v>2430</v>
      </c>
      <c r="M7" s="91" t="s">
        <v>2470</v>
      </c>
      <c r="N7" s="107" t="s">
        <v>2477</v>
      </c>
      <c r="O7" s="106" t="s">
        <v>2492</v>
      </c>
      <c r="P7" s="103"/>
      <c r="Q7" s="91" t="s">
        <v>2430</v>
      </c>
    </row>
    <row r="8" spans="1:17" s="104" customFormat="1" ht="18" x14ac:dyDescent="0.25">
      <c r="A8" s="102" t="str">
        <f>VLOOKUP(E8,'LISTADO ATM'!$A$2:$C$898,3,0)</f>
        <v>DISTRITO NACIONAL</v>
      </c>
      <c r="B8" s="96" t="s">
        <v>2502</v>
      </c>
      <c r="C8" s="90">
        <v>44245.615381944444</v>
      </c>
      <c r="D8" s="102" t="s">
        <v>2189</v>
      </c>
      <c r="E8" s="88">
        <v>70</v>
      </c>
      <c r="F8" s="84" t="str">
        <f>VLOOKUP(E8,VIP!$A$2:$O11425,2,0)</f>
        <v>DRBR070</v>
      </c>
      <c r="G8" s="87" t="str">
        <f>VLOOKUP(E8,'LISTADO ATM'!$A$2:$B$897,2,0)</f>
        <v xml:space="preserve">ATM Autoservicio Plaza Lama Zona Oriental </v>
      </c>
      <c r="H8" s="87" t="str">
        <f>VLOOKUP(E8,VIP!$A$2:$O16346,7,FALSE)</f>
        <v>Si</v>
      </c>
      <c r="I8" s="87" t="str">
        <f>VLOOKUP(E8,VIP!$A$2:$O8311,8,FALSE)</f>
        <v>Si</v>
      </c>
      <c r="J8" s="87" t="str">
        <f>VLOOKUP(E8,VIP!$A$2:$O8261,8,FALSE)</f>
        <v>Si</v>
      </c>
      <c r="K8" s="87" t="str">
        <f>VLOOKUP(E8,VIP!$A$2:$O11835,6,0)</f>
        <v>NO</v>
      </c>
      <c r="L8" s="92" t="s">
        <v>2228</v>
      </c>
      <c r="M8" s="91" t="s">
        <v>2470</v>
      </c>
      <c r="N8" s="107" t="s">
        <v>2477</v>
      </c>
      <c r="O8" s="106" t="s">
        <v>2479</v>
      </c>
      <c r="P8" s="103"/>
      <c r="Q8" s="91" t="s">
        <v>2228</v>
      </c>
    </row>
    <row r="9" spans="1:17" s="104" customFormat="1" ht="18" x14ac:dyDescent="0.25">
      <c r="A9" s="102" t="str">
        <f>VLOOKUP(E9,'LISTADO ATM'!$A$2:$C$898,3,0)</f>
        <v>DISTRITO NACIONAL</v>
      </c>
      <c r="B9" s="96" t="s">
        <v>2506</v>
      </c>
      <c r="C9" s="90">
        <v>44245.731296296297</v>
      </c>
      <c r="D9" s="102" t="s">
        <v>2189</v>
      </c>
      <c r="E9" s="88">
        <v>686</v>
      </c>
      <c r="F9" s="84" t="str">
        <f>VLOOKUP(E9,VIP!$A$2:$O11454,2,0)</f>
        <v>DRBR686</v>
      </c>
      <c r="G9" s="87" t="str">
        <f>VLOOKUP(E9,'LISTADO ATM'!$A$2:$B$897,2,0)</f>
        <v>ATM Autoservicio Oficina Máximo Gómez</v>
      </c>
      <c r="H9" s="87" t="str">
        <f>VLOOKUP(E9,VIP!$A$2:$O16375,7,FALSE)</f>
        <v>Si</v>
      </c>
      <c r="I9" s="87" t="str">
        <f>VLOOKUP(E9,VIP!$A$2:$O8340,8,FALSE)</f>
        <v>Si</v>
      </c>
      <c r="J9" s="87" t="str">
        <f>VLOOKUP(E9,VIP!$A$2:$O8290,8,FALSE)</f>
        <v>Si</v>
      </c>
      <c r="K9" s="87" t="str">
        <f>VLOOKUP(E9,VIP!$A$2:$O11864,6,0)</f>
        <v>NO</v>
      </c>
      <c r="L9" s="92" t="s">
        <v>2228</v>
      </c>
      <c r="M9" s="91" t="s">
        <v>2470</v>
      </c>
      <c r="N9" s="107" t="s">
        <v>2477</v>
      </c>
      <c r="O9" s="106" t="s">
        <v>2479</v>
      </c>
      <c r="P9" s="103"/>
      <c r="Q9" s="91" t="s">
        <v>2228</v>
      </c>
    </row>
    <row r="10" spans="1:17" s="104" customFormat="1" ht="18" x14ac:dyDescent="0.25">
      <c r="A10" s="102" t="str">
        <f>VLOOKUP(E10,'LISTADO ATM'!$A$2:$C$898,3,0)</f>
        <v>DISTRITO NACIONAL</v>
      </c>
      <c r="B10" s="96" t="s">
        <v>2507</v>
      </c>
      <c r="C10" s="90">
        <v>44246.157581018517</v>
      </c>
      <c r="D10" s="102" t="s">
        <v>2189</v>
      </c>
      <c r="E10" s="88">
        <v>389</v>
      </c>
      <c r="F10" s="84" t="str">
        <f>VLOOKUP(E10,VIP!$A$2:$O11445,2,0)</f>
        <v>DRBR389</v>
      </c>
      <c r="G10" s="87" t="str">
        <f>VLOOKUP(E10,'LISTADO ATM'!$A$2:$B$897,2,0)</f>
        <v xml:space="preserve">ATM Casino Hotel Princess </v>
      </c>
      <c r="H10" s="87" t="str">
        <f>VLOOKUP(E10,VIP!$A$2:$O16366,7,FALSE)</f>
        <v>Si</v>
      </c>
      <c r="I10" s="87" t="str">
        <f>VLOOKUP(E10,VIP!$A$2:$O8331,8,FALSE)</f>
        <v>Si</v>
      </c>
      <c r="J10" s="87" t="str">
        <f>VLOOKUP(E10,VIP!$A$2:$O8281,8,FALSE)</f>
        <v>Si</v>
      </c>
      <c r="K10" s="87" t="str">
        <f>VLOOKUP(E10,VIP!$A$2:$O11855,6,0)</f>
        <v>NO</v>
      </c>
      <c r="L10" s="92" t="s">
        <v>2254</v>
      </c>
      <c r="M10" s="91" t="s">
        <v>2470</v>
      </c>
      <c r="N10" s="107" t="s">
        <v>2477</v>
      </c>
      <c r="O10" s="106" t="s">
        <v>2479</v>
      </c>
      <c r="P10" s="103"/>
      <c r="Q10" s="91" t="s">
        <v>2254</v>
      </c>
    </row>
    <row r="11" spans="1:17" s="104" customFormat="1" ht="18" x14ac:dyDescent="0.25">
      <c r="A11" s="102" t="str">
        <f>VLOOKUP(E11,'LISTADO ATM'!$A$2:$C$898,3,0)</f>
        <v>SUR</v>
      </c>
      <c r="B11" s="96" t="s">
        <v>2508</v>
      </c>
      <c r="C11" s="90">
        <v>44246.460011574076</v>
      </c>
      <c r="D11" s="102" t="s">
        <v>2190</v>
      </c>
      <c r="E11" s="88">
        <v>873</v>
      </c>
      <c r="F11" s="84" t="str">
        <f>VLOOKUP(E11,VIP!$A$2:$O11449,2,0)</f>
        <v>DRBR873</v>
      </c>
      <c r="G11" s="87" t="str">
        <f>VLOOKUP(E11,'LISTADO ATM'!$A$2:$B$897,2,0)</f>
        <v xml:space="preserve">ATM Centro de Caja San Cristóbal II </v>
      </c>
      <c r="H11" s="87" t="str">
        <f>VLOOKUP(E11,VIP!$A$2:$O16370,7,FALSE)</f>
        <v>Si</v>
      </c>
      <c r="I11" s="87" t="str">
        <f>VLOOKUP(E11,VIP!$A$2:$O8335,8,FALSE)</f>
        <v>Si</v>
      </c>
      <c r="J11" s="87" t="str">
        <f>VLOOKUP(E11,VIP!$A$2:$O8285,8,FALSE)</f>
        <v>Si</v>
      </c>
      <c r="K11" s="87" t="str">
        <f>VLOOKUP(E11,VIP!$A$2:$O11859,6,0)</f>
        <v>SI</v>
      </c>
      <c r="L11" s="92" t="s">
        <v>2228</v>
      </c>
      <c r="M11" s="91" t="s">
        <v>2470</v>
      </c>
      <c r="N11" s="107" t="s">
        <v>2477</v>
      </c>
      <c r="O11" s="106" t="s">
        <v>2498</v>
      </c>
      <c r="P11" s="103"/>
      <c r="Q11" s="91" t="s">
        <v>2228</v>
      </c>
    </row>
    <row r="12" spans="1:17" s="104" customFormat="1" ht="18" x14ac:dyDescent="0.25">
      <c r="A12" s="102" t="str">
        <f>VLOOKUP(E12,'LISTADO ATM'!$A$2:$C$898,3,0)</f>
        <v>NORTE</v>
      </c>
      <c r="B12" s="96" t="s">
        <v>2510</v>
      </c>
      <c r="C12" s="90">
        <v>44246.461527777778</v>
      </c>
      <c r="D12" s="102" t="s">
        <v>2190</v>
      </c>
      <c r="E12" s="88">
        <v>520</v>
      </c>
      <c r="F12" s="84" t="str">
        <f>VLOOKUP(E12,VIP!$A$2:$O11451,2,0)</f>
        <v>DRBR520</v>
      </c>
      <c r="G12" s="87" t="str">
        <f>VLOOKUP(E12,'LISTADO ATM'!$A$2:$B$897,2,0)</f>
        <v xml:space="preserve">ATM Cooperativa Navarrete (COOPNAVA) </v>
      </c>
      <c r="H12" s="87" t="str">
        <f>VLOOKUP(E12,VIP!$A$2:$O16372,7,FALSE)</f>
        <v>Si</v>
      </c>
      <c r="I12" s="87" t="str">
        <f>VLOOKUP(E12,VIP!$A$2:$O8337,8,FALSE)</f>
        <v>Si</v>
      </c>
      <c r="J12" s="87" t="str">
        <f>VLOOKUP(E12,VIP!$A$2:$O8287,8,FALSE)</f>
        <v>Si</v>
      </c>
      <c r="K12" s="87" t="str">
        <f>VLOOKUP(E12,VIP!$A$2:$O11861,6,0)</f>
        <v>NO</v>
      </c>
      <c r="L12" s="92" t="s">
        <v>2228</v>
      </c>
      <c r="M12" s="91" t="s">
        <v>2470</v>
      </c>
      <c r="N12" s="107" t="s">
        <v>2477</v>
      </c>
      <c r="O12" s="106" t="s">
        <v>2498</v>
      </c>
      <c r="P12" s="103"/>
      <c r="Q12" s="91" t="s">
        <v>2228</v>
      </c>
    </row>
    <row r="13" spans="1:17" s="104" customFormat="1" ht="18" x14ac:dyDescent="0.25">
      <c r="A13" s="102" t="str">
        <f>VLOOKUP(E13,'LISTADO ATM'!$A$2:$C$898,3,0)</f>
        <v>NORTE</v>
      </c>
      <c r="B13" s="96" t="s">
        <v>2509</v>
      </c>
      <c r="C13" s="90">
        <v>44246.467361111114</v>
      </c>
      <c r="D13" s="102" t="s">
        <v>2190</v>
      </c>
      <c r="E13" s="88">
        <v>444</v>
      </c>
      <c r="F13" s="84" t="str">
        <f>VLOOKUP(E13,VIP!$A$2:$O11450,2,0)</f>
        <v>DRBR444</v>
      </c>
      <c r="G13" s="87" t="str">
        <f>VLOOKUP(E13,'LISTADO ATM'!$A$2:$B$897,2,0)</f>
        <v xml:space="preserve">ATM Hospital Metropolitano de (Santiago) (HOMS) </v>
      </c>
      <c r="H13" s="87" t="str">
        <f>VLOOKUP(E13,VIP!$A$2:$O16371,7,FALSE)</f>
        <v>Si</v>
      </c>
      <c r="I13" s="87" t="str">
        <f>VLOOKUP(E13,VIP!$A$2:$O8336,8,FALSE)</f>
        <v>Si</v>
      </c>
      <c r="J13" s="87" t="str">
        <f>VLOOKUP(E13,VIP!$A$2:$O8286,8,FALSE)</f>
        <v>Si</v>
      </c>
      <c r="K13" s="87" t="str">
        <f>VLOOKUP(E13,VIP!$A$2:$O11860,6,0)</f>
        <v>NO</v>
      </c>
      <c r="L13" s="92" t="s">
        <v>2228</v>
      </c>
      <c r="M13" s="91" t="s">
        <v>2470</v>
      </c>
      <c r="N13" s="107" t="s">
        <v>2477</v>
      </c>
      <c r="O13" s="106" t="s">
        <v>2498</v>
      </c>
      <c r="P13" s="103"/>
      <c r="Q13" s="91" t="s">
        <v>2228</v>
      </c>
    </row>
    <row r="14" spans="1:17" s="104" customFormat="1" ht="18" x14ac:dyDescent="0.25">
      <c r="A14" s="102" t="str">
        <f>VLOOKUP(E14,'LISTADO ATM'!$A$2:$C$898,3,0)</f>
        <v>DISTRITO NACIONAL</v>
      </c>
      <c r="B14" s="96" t="s">
        <v>2514</v>
      </c>
      <c r="C14" s="90">
        <v>44246.490358796298</v>
      </c>
      <c r="D14" s="102" t="s">
        <v>2189</v>
      </c>
      <c r="E14" s="88">
        <v>545</v>
      </c>
      <c r="F14" s="84" t="str">
        <f>VLOOKUP(E14,VIP!$A$2:$O11462,2,0)</f>
        <v>DRBR995</v>
      </c>
      <c r="G14" s="87" t="str">
        <f>VLOOKUP(E14,'LISTADO ATM'!$A$2:$B$897,2,0)</f>
        <v xml:space="preserve">ATM Oficina Isabel La Católica II  </v>
      </c>
      <c r="H14" s="87" t="str">
        <f>VLOOKUP(E14,VIP!$A$2:$O16383,7,FALSE)</f>
        <v>Si</v>
      </c>
      <c r="I14" s="87" t="str">
        <f>VLOOKUP(E14,VIP!$A$2:$O8348,8,FALSE)</f>
        <v>Si</v>
      </c>
      <c r="J14" s="87" t="str">
        <f>VLOOKUP(E14,VIP!$A$2:$O8298,8,FALSE)</f>
        <v>Si</v>
      </c>
      <c r="K14" s="87" t="str">
        <f>VLOOKUP(E14,VIP!$A$2:$O11872,6,0)</f>
        <v>NO</v>
      </c>
      <c r="L14" s="92" t="s">
        <v>2500</v>
      </c>
      <c r="M14" s="91" t="s">
        <v>2470</v>
      </c>
      <c r="N14" s="107" t="s">
        <v>2515</v>
      </c>
      <c r="O14" s="106" t="s">
        <v>2479</v>
      </c>
      <c r="P14" s="103"/>
      <c r="Q14" s="91" t="s">
        <v>2500</v>
      </c>
    </row>
    <row r="15" spans="1:17" s="104" customFormat="1" ht="18" x14ac:dyDescent="0.25">
      <c r="A15" s="102" t="str">
        <f>VLOOKUP(E15,'LISTADO ATM'!$A$2:$C$898,3,0)</f>
        <v>DISTRITO NACIONAL</v>
      </c>
      <c r="B15" s="96" t="s">
        <v>2513</v>
      </c>
      <c r="C15" s="90">
        <v>44246.529074074075</v>
      </c>
      <c r="D15" s="102" t="s">
        <v>2189</v>
      </c>
      <c r="E15" s="88">
        <v>951</v>
      </c>
      <c r="F15" s="84" t="str">
        <f>VLOOKUP(E15,VIP!$A$2:$O11458,2,0)</f>
        <v>DRBR203</v>
      </c>
      <c r="G15" s="87" t="str">
        <f>VLOOKUP(E15,'LISTADO ATM'!$A$2:$B$897,2,0)</f>
        <v xml:space="preserve">ATM Oficina Plaza Haché JFK </v>
      </c>
      <c r="H15" s="87" t="str">
        <f>VLOOKUP(E15,VIP!$A$2:$O16379,7,FALSE)</f>
        <v>Si</v>
      </c>
      <c r="I15" s="87" t="str">
        <f>VLOOKUP(E15,VIP!$A$2:$O8344,8,FALSE)</f>
        <v>Si</v>
      </c>
      <c r="J15" s="87" t="str">
        <f>VLOOKUP(E15,VIP!$A$2:$O8294,8,FALSE)</f>
        <v>Si</v>
      </c>
      <c r="K15" s="87" t="str">
        <f>VLOOKUP(E15,VIP!$A$2:$O11868,6,0)</f>
        <v>NO</v>
      </c>
      <c r="L15" s="92" t="s">
        <v>2228</v>
      </c>
      <c r="M15" s="91" t="s">
        <v>2470</v>
      </c>
      <c r="N15" s="107" t="s">
        <v>2515</v>
      </c>
      <c r="O15" s="106" t="s">
        <v>2479</v>
      </c>
      <c r="P15" s="103"/>
      <c r="Q15" s="91" t="s">
        <v>2228</v>
      </c>
    </row>
    <row r="16" spans="1:17" s="104" customFormat="1" ht="18" x14ac:dyDescent="0.25">
      <c r="A16" s="102" t="str">
        <f>VLOOKUP(E16,'LISTADO ATM'!$A$2:$C$898,3,0)</f>
        <v>DISTRITO NACIONAL</v>
      </c>
      <c r="B16" s="96" t="s">
        <v>2512</v>
      </c>
      <c r="C16" s="90">
        <v>44246.539085648146</v>
      </c>
      <c r="D16" s="102" t="s">
        <v>2473</v>
      </c>
      <c r="E16" s="88">
        <v>658</v>
      </c>
      <c r="F16" s="84" t="str">
        <f>VLOOKUP(E16,VIP!$A$2:$O11456,2,0)</f>
        <v>DRBR658</v>
      </c>
      <c r="G16" s="87" t="str">
        <f>VLOOKUP(E16,'LISTADO ATM'!$A$2:$B$897,2,0)</f>
        <v>ATM Cámara de Cuentas</v>
      </c>
      <c r="H16" s="87" t="str">
        <f>VLOOKUP(E16,VIP!$A$2:$O16377,7,FALSE)</f>
        <v>Si</v>
      </c>
      <c r="I16" s="87" t="str">
        <f>VLOOKUP(E16,VIP!$A$2:$O8342,8,FALSE)</f>
        <v>Si</v>
      </c>
      <c r="J16" s="87" t="str">
        <f>VLOOKUP(E16,VIP!$A$2:$O8292,8,FALSE)</f>
        <v>Si</v>
      </c>
      <c r="K16" s="87" t="str">
        <f>VLOOKUP(E16,VIP!$A$2:$O11866,6,0)</f>
        <v>NO</v>
      </c>
      <c r="L16" s="92" t="s">
        <v>2430</v>
      </c>
      <c r="M16" s="91" t="s">
        <v>2470</v>
      </c>
      <c r="N16" s="107" t="s">
        <v>2477</v>
      </c>
      <c r="O16" s="106" t="s">
        <v>2478</v>
      </c>
      <c r="P16" s="103"/>
      <c r="Q16" s="91" t="s">
        <v>2430</v>
      </c>
    </row>
    <row r="17" spans="1:17" s="104" customFormat="1" ht="18" x14ac:dyDescent="0.25">
      <c r="A17" s="102" t="str">
        <f>VLOOKUP(E17,'LISTADO ATM'!$A$2:$C$898,3,0)</f>
        <v>NORTE</v>
      </c>
      <c r="B17" s="96" t="s">
        <v>2511</v>
      </c>
      <c r="C17" s="90">
        <v>44246.604837962965</v>
      </c>
      <c r="D17" s="102" t="s">
        <v>2190</v>
      </c>
      <c r="E17" s="88">
        <v>380</v>
      </c>
      <c r="F17" s="84" t="str">
        <f>VLOOKUP(E17,VIP!$A$2:$O11452,2,0)</f>
        <v>DRBR380</v>
      </c>
      <c r="G17" s="87" t="str">
        <f>VLOOKUP(E17,'LISTADO ATM'!$A$2:$B$897,2,0)</f>
        <v xml:space="preserve">ATM Oficina Navarrete </v>
      </c>
      <c r="H17" s="87" t="str">
        <f>VLOOKUP(E17,VIP!$A$2:$O16373,7,FALSE)</f>
        <v>Si</v>
      </c>
      <c r="I17" s="87" t="str">
        <f>VLOOKUP(E17,VIP!$A$2:$O8338,8,FALSE)</f>
        <v>Si</v>
      </c>
      <c r="J17" s="87" t="str">
        <f>VLOOKUP(E17,VIP!$A$2:$O8288,8,FALSE)</f>
        <v>Si</v>
      </c>
      <c r="K17" s="87" t="str">
        <f>VLOOKUP(E17,VIP!$A$2:$O11862,6,0)</f>
        <v>NO</v>
      </c>
      <c r="L17" s="92" t="s">
        <v>2228</v>
      </c>
      <c r="M17" s="91" t="s">
        <v>2470</v>
      </c>
      <c r="N17" s="107" t="s">
        <v>2477</v>
      </c>
      <c r="O17" s="106" t="s">
        <v>2498</v>
      </c>
      <c r="P17" s="103"/>
      <c r="Q17" s="91" t="s">
        <v>2228</v>
      </c>
    </row>
    <row r="18" spans="1:17" s="104" customFormat="1" ht="18" x14ac:dyDescent="0.25">
      <c r="A18" s="102" t="str">
        <f>VLOOKUP(E18,'LISTADO ATM'!$A$2:$C$898,3,0)</f>
        <v>NORTE</v>
      </c>
      <c r="B18" s="96" t="s">
        <v>2520</v>
      </c>
      <c r="C18" s="90">
        <v>44246.615902777776</v>
      </c>
      <c r="D18" s="102" t="s">
        <v>2190</v>
      </c>
      <c r="E18" s="88">
        <v>944</v>
      </c>
      <c r="F18" s="84" t="str">
        <f>VLOOKUP(E18,VIP!$A$2:$O11455,2,0)</f>
        <v>DRBR944</v>
      </c>
      <c r="G18" s="87" t="str">
        <f>VLOOKUP(E18,'LISTADO ATM'!$A$2:$B$897,2,0)</f>
        <v xml:space="preserve">ATM UNP Mao </v>
      </c>
      <c r="H18" s="87" t="str">
        <f>VLOOKUP(E18,VIP!$A$2:$O16376,7,FALSE)</f>
        <v>Si</v>
      </c>
      <c r="I18" s="87" t="str">
        <f>VLOOKUP(E18,VIP!$A$2:$O8341,8,FALSE)</f>
        <v>Si</v>
      </c>
      <c r="J18" s="87" t="str">
        <f>VLOOKUP(E18,VIP!$A$2:$O8291,8,FALSE)</f>
        <v>Si</v>
      </c>
      <c r="K18" s="87" t="str">
        <f>VLOOKUP(E18,VIP!$A$2:$O11865,6,0)</f>
        <v>NO</v>
      </c>
      <c r="L18" s="92" t="s">
        <v>2499</v>
      </c>
      <c r="M18" s="91" t="s">
        <v>2470</v>
      </c>
      <c r="N18" s="107" t="s">
        <v>2477</v>
      </c>
      <c r="O18" s="106" t="s">
        <v>2498</v>
      </c>
      <c r="P18" s="103"/>
      <c r="Q18" s="91" t="s">
        <v>2499</v>
      </c>
    </row>
    <row r="19" spans="1:17" s="104" customFormat="1" ht="18" x14ac:dyDescent="0.25">
      <c r="A19" s="102" t="str">
        <f>VLOOKUP(E19,'LISTADO ATM'!$A$2:$C$898,3,0)</f>
        <v>NORTE</v>
      </c>
      <c r="B19" s="96" t="s">
        <v>2519</v>
      </c>
      <c r="C19" s="90">
        <v>44246.630416666667</v>
      </c>
      <c r="D19" s="102" t="s">
        <v>2190</v>
      </c>
      <c r="E19" s="88">
        <v>351</v>
      </c>
      <c r="F19" s="84" t="str">
        <f>VLOOKUP(E19,VIP!$A$2:$O11454,2,0)</f>
        <v>DRBR351</v>
      </c>
      <c r="G19" s="87" t="str">
        <f>VLOOKUP(E19,'LISTADO ATM'!$A$2:$B$897,2,0)</f>
        <v xml:space="preserve">ATM S/M José Luís (Puerto Plata) </v>
      </c>
      <c r="H19" s="87" t="str">
        <f>VLOOKUP(E19,VIP!$A$2:$O16375,7,FALSE)</f>
        <v>Si</v>
      </c>
      <c r="I19" s="87" t="str">
        <f>VLOOKUP(E19,VIP!$A$2:$O8340,8,FALSE)</f>
        <v>Si</v>
      </c>
      <c r="J19" s="87" t="str">
        <f>VLOOKUP(E19,VIP!$A$2:$O8290,8,FALSE)</f>
        <v>Si</v>
      </c>
      <c r="K19" s="87" t="str">
        <f>VLOOKUP(E19,VIP!$A$2:$O11864,6,0)</f>
        <v>NO</v>
      </c>
      <c r="L19" s="92" t="s">
        <v>2499</v>
      </c>
      <c r="M19" s="91" t="s">
        <v>2470</v>
      </c>
      <c r="N19" s="107" t="s">
        <v>2477</v>
      </c>
      <c r="O19" s="106" t="s">
        <v>2498</v>
      </c>
      <c r="P19" s="103"/>
      <c r="Q19" s="91" t="s">
        <v>2499</v>
      </c>
    </row>
    <row r="20" spans="1:17" s="104" customFormat="1" ht="18" x14ac:dyDescent="0.25">
      <c r="A20" s="102" t="str">
        <f>VLOOKUP(E20,'LISTADO ATM'!$A$2:$C$898,3,0)</f>
        <v>ESTE</v>
      </c>
      <c r="B20" s="96" t="s">
        <v>2518</v>
      </c>
      <c r="C20" s="90">
        <v>44246.649629629632</v>
      </c>
      <c r="D20" s="102" t="s">
        <v>2189</v>
      </c>
      <c r="E20" s="88">
        <v>462</v>
      </c>
      <c r="F20" s="84" t="str">
        <f>VLOOKUP(E20,VIP!$A$2:$O11453,2,0)</f>
        <v>DRBR462</v>
      </c>
      <c r="G20" s="87" t="str">
        <f>VLOOKUP(E20,'LISTADO ATM'!$A$2:$B$897,2,0)</f>
        <v>ATM Agrocafe Del Caribe</v>
      </c>
      <c r="H20" s="87" t="str">
        <f>VLOOKUP(E20,VIP!$A$2:$O16374,7,FALSE)</f>
        <v>Si</v>
      </c>
      <c r="I20" s="87" t="str">
        <f>VLOOKUP(E20,VIP!$A$2:$O8339,8,FALSE)</f>
        <v>Si</v>
      </c>
      <c r="J20" s="87" t="str">
        <f>VLOOKUP(E20,VIP!$A$2:$O8289,8,FALSE)</f>
        <v>Si</v>
      </c>
      <c r="K20" s="87" t="str">
        <f>VLOOKUP(E20,VIP!$A$2:$O11863,6,0)</f>
        <v>NO</v>
      </c>
      <c r="L20" s="92" t="s">
        <v>2441</v>
      </c>
      <c r="M20" s="91" t="s">
        <v>2470</v>
      </c>
      <c r="N20" s="107" t="s">
        <v>2477</v>
      </c>
      <c r="O20" s="106" t="s">
        <v>2479</v>
      </c>
      <c r="P20" s="103"/>
      <c r="Q20" s="91" t="s">
        <v>2441</v>
      </c>
    </row>
    <row r="21" spans="1:17" s="104" customFormat="1" ht="18" x14ac:dyDescent="0.25">
      <c r="A21" s="102" t="str">
        <f>VLOOKUP(E21,'LISTADO ATM'!$A$2:$C$898,3,0)</f>
        <v>DISTRITO NACIONAL</v>
      </c>
      <c r="B21" s="96" t="s">
        <v>2517</v>
      </c>
      <c r="C21" s="90">
        <v>44246.651516203703</v>
      </c>
      <c r="D21" s="102" t="s">
        <v>2473</v>
      </c>
      <c r="E21" s="88">
        <v>18</v>
      </c>
      <c r="F21" s="84" t="str">
        <f>VLOOKUP(E21,VIP!$A$2:$O11452,2,0)</f>
        <v>DRBR018</v>
      </c>
      <c r="G21" s="87" t="str">
        <f>VLOOKUP(E21,'LISTADO ATM'!$A$2:$B$897,2,0)</f>
        <v xml:space="preserve">ATM Oficina Haina Occidental I </v>
      </c>
      <c r="H21" s="87" t="str">
        <f>VLOOKUP(E21,VIP!$A$2:$O16373,7,FALSE)</f>
        <v>Si</v>
      </c>
      <c r="I21" s="87" t="str">
        <f>VLOOKUP(E21,VIP!$A$2:$O8338,8,FALSE)</f>
        <v>Si</v>
      </c>
      <c r="J21" s="87" t="str">
        <f>VLOOKUP(E21,VIP!$A$2:$O8288,8,FALSE)</f>
        <v>Si</v>
      </c>
      <c r="K21" s="87" t="str">
        <f>VLOOKUP(E21,VIP!$A$2:$O11862,6,0)</f>
        <v>SI</v>
      </c>
      <c r="L21" s="92" t="s">
        <v>2463</v>
      </c>
      <c r="M21" s="91" t="s">
        <v>2470</v>
      </c>
      <c r="N21" s="107" t="s">
        <v>2477</v>
      </c>
      <c r="O21" s="106" t="s">
        <v>2478</v>
      </c>
      <c r="P21" s="103"/>
      <c r="Q21" s="91" t="s">
        <v>2463</v>
      </c>
    </row>
    <row r="22" spans="1:17" ht="18" x14ac:dyDescent="0.25">
      <c r="A22" s="102" t="str">
        <f>VLOOKUP(E22,'LISTADO ATM'!$A$2:$C$898,3,0)</f>
        <v>DISTRITO NACIONAL</v>
      </c>
      <c r="B22" s="96" t="s">
        <v>2546</v>
      </c>
      <c r="C22" s="90">
        <v>44246.690636574072</v>
      </c>
      <c r="D22" s="102" t="s">
        <v>2473</v>
      </c>
      <c r="E22" s="88">
        <v>577</v>
      </c>
      <c r="F22" s="84" t="str">
        <f>VLOOKUP(E22,VIP!$A$2:$O11478,2,0)</f>
        <v>DRBR173</v>
      </c>
      <c r="G22" s="87" t="str">
        <f>VLOOKUP(E22,'LISTADO ATM'!$A$2:$B$897,2,0)</f>
        <v xml:space="preserve">ATM Olé Ave. Duarte </v>
      </c>
      <c r="H22" s="87" t="str">
        <f>VLOOKUP(E22,VIP!$A$2:$O16399,7,FALSE)</f>
        <v>Si</v>
      </c>
      <c r="I22" s="87" t="str">
        <f>VLOOKUP(E22,VIP!$A$2:$O8364,8,FALSE)</f>
        <v>Si</v>
      </c>
      <c r="J22" s="87" t="str">
        <f>VLOOKUP(E22,VIP!$A$2:$O8314,8,FALSE)</f>
        <v>Si</v>
      </c>
      <c r="K22" s="87" t="str">
        <f>VLOOKUP(E22,VIP!$A$2:$O11888,6,0)</f>
        <v>SI</v>
      </c>
      <c r="L22" s="92" t="s">
        <v>2463</v>
      </c>
      <c r="M22" s="91" t="s">
        <v>2470</v>
      </c>
      <c r="N22" s="107" t="s">
        <v>2477</v>
      </c>
      <c r="O22" s="106" t="s">
        <v>2478</v>
      </c>
      <c r="P22" s="103"/>
      <c r="Q22" s="91" t="s">
        <v>2463</v>
      </c>
    </row>
    <row r="23" spans="1:17" ht="18" x14ac:dyDescent="0.25">
      <c r="A23" s="102" t="str">
        <f>VLOOKUP(E23,'LISTADO ATM'!$A$2:$C$898,3,0)</f>
        <v>DISTRITO NACIONAL</v>
      </c>
      <c r="B23" s="96" t="s">
        <v>2545</v>
      </c>
      <c r="C23" s="90">
        <v>44246.695092592592</v>
      </c>
      <c r="D23" s="102" t="s">
        <v>2473</v>
      </c>
      <c r="E23" s="88">
        <v>596</v>
      </c>
      <c r="F23" s="84" t="str">
        <f>VLOOKUP(E23,VIP!$A$2:$O11477,2,0)</f>
        <v>DRBR274</v>
      </c>
      <c r="G23" s="87" t="str">
        <f>VLOOKUP(E23,'LISTADO ATM'!$A$2:$B$897,2,0)</f>
        <v xml:space="preserve">ATM Autobanco Malecón Center </v>
      </c>
      <c r="H23" s="87" t="str">
        <f>VLOOKUP(E23,VIP!$A$2:$O16398,7,FALSE)</f>
        <v>Si</v>
      </c>
      <c r="I23" s="87" t="str">
        <f>VLOOKUP(E23,VIP!$A$2:$O8363,8,FALSE)</f>
        <v>Si</v>
      </c>
      <c r="J23" s="87" t="str">
        <f>VLOOKUP(E23,VIP!$A$2:$O8313,8,FALSE)</f>
        <v>Si</v>
      </c>
      <c r="K23" s="87" t="str">
        <f>VLOOKUP(E23,VIP!$A$2:$O11887,6,0)</f>
        <v>NO</v>
      </c>
      <c r="L23" s="92" t="s">
        <v>2430</v>
      </c>
      <c r="M23" s="91" t="s">
        <v>2470</v>
      </c>
      <c r="N23" s="107" t="s">
        <v>2477</v>
      </c>
      <c r="O23" s="106" t="s">
        <v>2478</v>
      </c>
      <c r="P23" s="103"/>
      <c r="Q23" s="91" t="s">
        <v>2430</v>
      </c>
    </row>
    <row r="24" spans="1:17" ht="18" x14ac:dyDescent="0.25">
      <c r="A24" s="102" t="str">
        <f>VLOOKUP(E24,'LISTADO ATM'!$A$2:$C$898,3,0)</f>
        <v>DISTRITO NACIONAL</v>
      </c>
      <c r="B24" s="96" t="s">
        <v>2544</v>
      </c>
      <c r="C24" s="90">
        <v>44246.700046296297</v>
      </c>
      <c r="D24" s="102" t="s">
        <v>2189</v>
      </c>
      <c r="E24" s="88">
        <v>797</v>
      </c>
      <c r="F24" s="84" t="e">
        <f>VLOOKUP(E24,VIP!$A$2:$O11476,2,0)</f>
        <v>#N/A</v>
      </c>
      <c r="G24" s="87" t="str">
        <f>VLOOKUP(E24,'LISTADO ATM'!$A$2:$B$897,2,0)</f>
        <v>ATM Dirección de Pensiones y Jubilaciones</v>
      </c>
      <c r="H24" s="87" t="e">
        <f>VLOOKUP(E24,VIP!$A$2:$O16397,7,FALSE)</f>
        <v>#N/A</v>
      </c>
      <c r="I24" s="87" t="e">
        <f>VLOOKUP(E24,VIP!$A$2:$O8362,8,FALSE)</f>
        <v>#N/A</v>
      </c>
      <c r="J24" s="87" t="e">
        <f>VLOOKUP(E24,VIP!$A$2:$O8312,8,FALSE)</f>
        <v>#N/A</v>
      </c>
      <c r="K24" s="87" t="e">
        <f>VLOOKUP(E24,VIP!$A$2:$O11886,6,0)</f>
        <v>#N/A</v>
      </c>
      <c r="L24" s="92" t="s">
        <v>2499</v>
      </c>
      <c r="M24" s="91" t="s">
        <v>2470</v>
      </c>
      <c r="N24" s="107" t="s">
        <v>2477</v>
      </c>
      <c r="O24" s="106" t="s">
        <v>2479</v>
      </c>
      <c r="P24" s="103"/>
      <c r="Q24" s="91" t="s">
        <v>2499</v>
      </c>
    </row>
    <row r="25" spans="1:17" ht="18" x14ac:dyDescent="0.25">
      <c r="A25" s="102" t="str">
        <f>VLOOKUP(E25,'LISTADO ATM'!$A$2:$C$898,3,0)</f>
        <v>ESTE</v>
      </c>
      <c r="B25" s="96" t="s">
        <v>2543</v>
      </c>
      <c r="C25" s="90">
        <v>44246.703067129631</v>
      </c>
      <c r="D25" s="102" t="s">
        <v>2189</v>
      </c>
      <c r="E25" s="88">
        <v>630</v>
      </c>
      <c r="F25" s="84" t="str">
        <f>VLOOKUP(E25,VIP!$A$2:$O11475,2,0)</f>
        <v>DRBR112</v>
      </c>
      <c r="G25" s="87" t="str">
        <f>VLOOKUP(E25,'LISTADO ATM'!$A$2:$B$897,2,0)</f>
        <v xml:space="preserve">ATM Oficina Plaza Zaglul (SPM) </v>
      </c>
      <c r="H25" s="87" t="str">
        <f>VLOOKUP(E25,VIP!$A$2:$O16396,7,FALSE)</f>
        <v>Si</v>
      </c>
      <c r="I25" s="87" t="str">
        <f>VLOOKUP(E25,VIP!$A$2:$O8361,8,FALSE)</f>
        <v>Si</v>
      </c>
      <c r="J25" s="87" t="str">
        <f>VLOOKUP(E25,VIP!$A$2:$O8311,8,FALSE)</f>
        <v>Si</v>
      </c>
      <c r="K25" s="87" t="str">
        <f>VLOOKUP(E25,VIP!$A$2:$O11885,6,0)</f>
        <v>NO</v>
      </c>
      <c r="L25" s="92" t="s">
        <v>2228</v>
      </c>
      <c r="M25" s="91" t="s">
        <v>2470</v>
      </c>
      <c r="N25" s="107" t="s">
        <v>2477</v>
      </c>
      <c r="O25" s="106" t="s">
        <v>2479</v>
      </c>
      <c r="P25" s="103"/>
      <c r="Q25" s="91" t="s">
        <v>2228</v>
      </c>
    </row>
    <row r="26" spans="1:17" ht="18" x14ac:dyDescent="0.25">
      <c r="A26" s="102" t="str">
        <f>VLOOKUP(E26,'LISTADO ATM'!$A$2:$C$898,3,0)</f>
        <v>DISTRITO NACIONAL</v>
      </c>
      <c r="B26" s="96" t="s">
        <v>2542</v>
      </c>
      <c r="C26" s="90">
        <v>44246.704155092593</v>
      </c>
      <c r="D26" s="102" t="s">
        <v>2189</v>
      </c>
      <c r="E26" s="88">
        <v>160</v>
      </c>
      <c r="F26" s="84" t="str">
        <f>VLOOKUP(E26,VIP!$A$2:$O11474,2,0)</f>
        <v>DRBR160</v>
      </c>
      <c r="G26" s="87" t="str">
        <f>VLOOKUP(E26,'LISTADO ATM'!$A$2:$B$897,2,0)</f>
        <v xml:space="preserve">ATM Oficina Herrera </v>
      </c>
      <c r="H26" s="87" t="str">
        <f>VLOOKUP(E26,VIP!$A$2:$O16395,7,FALSE)</f>
        <v>Si</v>
      </c>
      <c r="I26" s="87" t="str">
        <f>VLOOKUP(E26,VIP!$A$2:$O8360,8,FALSE)</f>
        <v>Si</v>
      </c>
      <c r="J26" s="87" t="str">
        <f>VLOOKUP(E26,VIP!$A$2:$O8310,8,FALSE)</f>
        <v>Si</v>
      </c>
      <c r="K26" s="87" t="str">
        <f>VLOOKUP(E26,VIP!$A$2:$O11884,6,0)</f>
        <v>NO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ht="18" x14ac:dyDescent="0.25">
      <c r="A27" s="102" t="str">
        <f>VLOOKUP(E27,'LISTADO ATM'!$A$2:$C$898,3,0)</f>
        <v>DISTRITO NACIONAL</v>
      </c>
      <c r="B27" s="96" t="s">
        <v>2541</v>
      </c>
      <c r="C27" s="90">
        <v>44246.705081018517</v>
      </c>
      <c r="D27" s="102" t="s">
        <v>2189</v>
      </c>
      <c r="E27" s="88">
        <v>906</v>
      </c>
      <c r="F27" s="84" t="str">
        <f>VLOOKUP(E27,VIP!$A$2:$O11473,2,0)</f>
        <v>DRBR906</v>
      </c>
      <c r="G27" s="87" t="str">
        <f>VLOOKUP(E27,'LISTADO ATM'!$A$2:$B$897,2,0)</f>
        <v xml:space="preserve">ATM MESCYT  </v>
      </c>
      <c r="H27" s="87" t="str">
        <f>VLOOKUP(E27,VIP!$A$2:$O16394,7,FALSE)</f>
        <v>Si</v>
      </c>
      <c r="I27" s="87" t="str">
        <f>VLOOKUP(E27,VIP!$A$2:$O8359,8,FALSE)</f>
        <v>Si</v>
      </c>
      <c r="J27" s="87" t="str">
        <f>VLOOKUP(E27,VIP!$A$2:$O8309,8,FALSE)</f>
        <v>Si</v>
      </c>
      <c r="K27" s="87" t="str">
        <f>VLOOKUP(E27,VIP!$A$2:$O11883,6,0)</f>
        <v>NO</v>
      </c>
      <c r="L27" s="92" t="s">
        <v>2499</v>
      </c>
      <c r="M27" s="91" t="s">
        <v>2470</v>
      </c>
      <c r="N27" s="107" t="s">
        <v>2477</v>
      </c>
      <c r="O27" s="106" t="s">
        <v>2479</v>
      </c>
      <c r="P27" s="103"/>
      <c r="Q27" s="91" t="s">
        <v>2499</v>
      </c>
    </row>
    <row r="28" spans="1:17" ht="18" x14ac:dyDescent="0.25">
      <c r="A28" s="102" t="str">
        <f>VLOOKUP(E28,'LISTADO ATM'!$A$2:$C$898,3,0)</f>
        <v>ESTE</v>
      </c>
      <c r="B28" s="96" t="s">
        <v>2540</v>
      </c>
      <c r="C28" s="90">
        <v>44246.710613425923</v>
      </c>
      <c r="D28" s="102" t="s">
        <v>2488</v>
      </c>
      <c r="E28" s="88">
        <v>294</v>
      </c>
      <c r="F28" s="84" t="str">
        <f>VLOOKUP(E28,VIP!$A$2:$O11472,2,0)</f>
        <v>DRBR294</v>
      </c>
      <c r="G28" s="87" t="str">
        <f>VLOOKUP(E28,'LISTADO ATM'!$A$2:$B$897,2,0)</f>
        <v xml:space="preserve">ATM Plaza Zaglul San Pedro II </v>
      </c>
      <c r="H28" s="87" t="str">
        <f>VLOOKUP(E28,VIP!$A$2:$O16393,7,FALSE)</f>
        <v>Si</v>
      </c>
      <c r="I28" s="87" t="str">
        <f>VLOOKUP(E28,VIP!$A$2:$O8358,8,FALSE)</f>
        <v>Si</v>
      </c>
      <c r="J28" s="87" t="str">
        <f>VLOOKUP(E28,VIP!$A$2:$O8308,8,FALSE)</f>
        <v>Si</v>
      </c>
      <c r="K28" s="87" t="str">
        <f>VLOOKUP(E28,VIP!$A$2:$O11882,6,0)</f>
        <v>NO</v>
      </c>
      <c r="L28" s="92" t="s">
        <v>2430</v>
      </c>
      <c r="M28" s="91" t="s">
        <v>2470</v>
      </c>
      <c r="N28" s="107" t="s">
        <v>2477</v>
      </c>
      <c r="O28" s="106" t="s">
        <v>2492</v>
      </c>
      <c r="P28" s="103"/>
      <c r="Q28" s="91" t="s">
        <v>2430</v>
      </c>
    </row>
    <row r="29" spans="1:17" ht="18" x14ac:dyDescent="0.25">
      <c r="A29" s="102" t="str">
        <f>VLOOKUP(E29,'LISTADO ATM'!$A$2:$C$898,3,0)</f>
        <v>ESTE</v>
      </c>
      <c r="B29" s="96" t="s">
        <v>2539</v>
      </c>
      <c r="C29" s="90">
        <v>44246.712604166663</v>
      </c>
      <c r="D29" s="102" t="s">
        <v>2488</v>
      </c>
      <c r="E29" s="88">
        <v>609</v>
      </c>
      <c r="F29" s="84" t="str">
        <f>VLOOKUP(E29,VIP!$A$2:$O11471,2,0)</f>
        <v>DRBR120</v>
      </c>
      <c r="G29" s="87" t="str">
        <f>VLOOKUP(E29,'LISTADO ATM'!$A$2:$B$897,2,0)</f>
        <v xml:space="preserve">ATM S/M Jumbo (San Pedro) </v>
      </c>
      <c r="H29" s="87" t="str">
        <f>VLOOKUP(E29,VIP!$A$2:$O16392,7,FALSE)</f>
        <v>Si</v>
      </c>
      <c r="I29" s="87" t="str">
        <f>VLOOKUP(E29,VIP!$A$2:$O8357,8,FALSE)</f>
        <v>Si</v>
      </c>
      <c r="J29" s="87" t="str">
        <f>VLOOKUP(E29,VIP!$A$2:$O8307,8,FALSE)</f>
        <v>Si</v>
      </c>
      <c r="K29" s="87" t="str">
        <f>VLOOKUP(E29,VIP!$A$2:$O11881,6,0)</f>
        <v>NO</v>
      </c>
      <c r="L29" s="92" t="s">
        <v>2430</v>
      </c>
      <c r="M29" s="91" t="s">
        <v>2470</v>
      </c>
      <c r="N29" s="107" t="s">
        <v>2477</v>
      </c>
      <c r="O29" s="106" t="s">
        <v>2492</v>
      </c>
      <c r="P29" s="103"/>
      <c r="Q29" s="91" t="s">
        <v>2430</v>
      </c>
    </row>
    <row r="30" spans="1:17" ht="18" x14ac:dyDescent="0.25">
      <c r="A30" s="102" t="str">
        <f>VLOOKUP(E30,'LISTADO ATM'!$A$2:$C$898,3,0)</f>
        <v>SUR</v>
      </c>
      <c r="B30" s="96" t="s">
        <v>2538</v>
      </c>
      <c r="C30" s="90">
        <v>44246.712650462963</v>
      </c>
      <c r="D30" s="102" t="s">
        <v>2189</v>
      </c>
      <c r="E30" s="88">
        <v>455</v>
      </c>
      <c r="F30" s="84" t="str">
        <f>VLOOKUP(E30,VIP!$A$2:$O11470,2,0)</f>
        <v>DRBR455</v>
      </c>
      <c r="G30" s="87" t="str">
        <f>VLOOKUP(E30,'LISTADO ATM'!$A$2:$B$897,2,0)</f>
        <v xml:space="preserve">ATM Oficina Baní II </v>
      </c>
      <c r="H30" s="87" t="str">
        <f>VLOOKUP(E30,VIP!$A$2:$O16391,7,FALSE)</f>
        <v>Si</v>
      </c>
      <c r="I30" s="87" t="str">
        <f>VLOOKUP(E30,VIP!$A$2:$O8356,8,FALSE)</f>
        <v>Si</v>
      </c>
      <c r="J30" s="87" t="str">
        <f>VLOOKUP(E30,VIP!$A$2:$O8306,8,FALSE)</f>
        <v>Si</v>
      </c>
      <c r="K30" s="87" t="str">
        <f>VLOOKUP(E30,VIP!$A$2:$O11880,6,0)</f>
        <v>NO</v>
      </c>
      <c r="L30" s="92" t="s">
        <v>2228</v>
      </c>
      <c r="M30" s="91" t="s">
        <v>2470</v>
      </c>
      <c r="N30" s="107" t="s">
        <v>2477</v>
      </c>
      <c r="O30" s="106" t="s">
        <v>2479</v>
      </c>
      <c r="P30" s="103"/>
      <c r="Q30" s="91" t="s">
        <v>2228</v>
      </c>
    </row>
    <row r="31" spans="1:17" ht="18" x14ac:dyDescent="0.25">
      <c r="A31" s="102" t="str">
        <f>VLOOKUP(E31,'LISTADO ATM'!$A$2:$C$898,3,0)</f>
        <v>DISTRITO NACIONAL</v>
      </c>
      <c r="B31" s="96" t="s">
        <v>2537</v>
      </c>
      <c r="C31" s="90">
        <v>44246.713009259256</v>
      </c>
      <c r="D31" s="102" t="s">
        <v>2189</v>
      </c>
      <c r="E31" s="88">
        <v>485</v>
      </c>
      <c r="F31" s="84" t="str">
        <f>VLOOKUP(E31,VIP!$A$2:$O11469,2,0)</f>
        <v>DRBR485</v>
      </c>
      <c r="G31" s="87" t="str">
        <f>VLOOKUP(E31,'LISTADO ATM'!$A$2:$B$897,2,0)</f>
        <v xml:space="preserve">ATM CEDIMAT </v>
      </c>
      <c r="H31" s="87" t="str">
        <f>VLOOKUP(E31,VIP!$A$2:$O16390,7,FALSE)</f>
        <v>Si</v>
      </c>
      <c r="I31" s="87" t="str">
        <f>VLOOKUP(E31,VIP!$A$2:$O8355,8,FALSE)</f>
        <v>Si</v>
      </c>
      <c r="J31" s="87" t="str">
        <f>VLOOKUP(E31,VIP!$A$2:$O8305,8,FALSE)</f>
        <v>Si</v>
      </c>
      <c r="K31" s="87" t="str">
        <f>VLOOKUP(E31,VIP!$A$2:$O11879,6,0)</f>
        <v>NO</v>
      </c>
      <c r="L31" s="92" t="s">
        <v>2228</v>
      </c>
      <c r="M31" s="91" t="s">
        <v>2470</v>
      </c>
      <c r="N31" s="107" t="s">
        <v>2477</v>
      </c>
      <c r="O31" s="106" t="s">
        <v>2479</v>
      </c>
      <c r="P31" s="103"/>
      <c r="Q31" s="91" t="s">
        <v>2228</v>
      </c>
    </row>
    <row r="32" spans="1:17" ht="18" x14ac:dyDescent="0.25">
      <c r="A32" s="102" t="str">
        <f>VLOOKUP(E32,'LISTADO ATM'!$A$2:$C$898,3,0)</f>
        <v>ESTE</v>
      </c>
      <c r="B32" s="96" t="s">
        <v>2536</v>
      </c>
      <c r="C32" s="90">
        <v>44246.714467592596</v>
      </c>
      <c r="D32" s="102" t="s">
        <v>2189</v>
      </c>
      <c r="E32" s="88">
        <v>521</v>
      </c>
      <c r="F32" s="84" t="str">
        <f>VLOOKUP(E32,VIP!$A$2:$O11468,2,0)</f>
        <v>DRBR521</v>
      </c>
      <c r="G32" s="87" t="str">
        <f>VLOOKUP(E32,'LISTADO ATM'!$A$2:$B$897,2,0)</f>
        <v xml:space="preserve">ATM UNP Bayahibe (La Romana) </v>
      </c>
      <c r="H32" s="87" t="str">
        <f>VLOOKUP(E32,VIP!$A$2:$O16389,7,FALSE)</f>
        <v>Si</v>
      </c>
      <c r="I32" s="87" t="str">
        <f>VLOOKUP(E32,VIP!$A$2:$O8354,8,FALSE)</f>
        <v>Si</v>
      </c>
      <c r="J32" s="87" t="str">
        <f>VLOOKUP(E32,VIP!$A$2:$O8304,8,FALSE)</f>
        <v>Si</v>
      </c>
      <c r="K32" s="87" t="str">
        <f>VLOOKUP(E32,VIP!$A$2:$O11878,6,0)</f>
        <v>NO</v>
      </c>
      <c r="L32" s="92" t="s">
        <v>2228</v>
      </c>
      <c r="M32" s="91" t="s">
        <v>2470</v>
      </c>
      <c r="N32" s="107" t="s">
        <v>2477</v>
      </c>
      <c r="O32" s="106" t="s">
        <v>2479</v>
      </c>
      <c r="P32" s="103"/>
      <c r="Q32" s="91" t="s">
        <v>2228</v>
      </c>
    </row>
    <row r="33" spans="1:17" ht="18" x14ac:dyDescent="0.25">
      <c r="A33" s="102" t="str">
        <f>VLOOKUP(E33,'LISTADO ATM'!$A$2:$C$898,3,0)</f>
        <v>DISTRITO NACIONAL</v>
      </c>
      <c r="B33" s="96" t="s">
        <v>2535</v>
      </c>
      <c r="C33" s="90">
        <v>44246.714814814812</v>
      </c>
      <c r="D33" s="102" t="s">
        <v>2189</v>
      </c>
      <c r="E33" s="88">
        <v>915</v>
      </c>
      <c r="F33" s="84" t="str">
        <f>VLOOKUP(E33,VIP!$A$2:$O11467,2,0)</f>
        <v>DRBR24F</v>
      </c>
      <c r="G33" s="87" t="str">
        <f>VLOOKUP(E33,'LISTADO ATM'!$A$2:$B$897,2,0)</f>
        <v xml:space="preserve">ATM Multicentro La Sirena Aut. Duarte </v>
      </c>
      <c r="H33" s="87" t="str">
        <f>VLOOKUP(E33,VIP!$A$2:$O16388,7,FALSE)</f>
        <v>Si</v>
      </c>
      <c r="I33" s="87" t="str">
        <f>VLOOKUP(E33,VIP!$A$2:$O8353,8,FALSE)</f>
        <v>Si</v>
      </c>
      <c r="J33" s="87" t="str">
        <f>VLOOKUP(E33,VIP!$A$2:$O8303,8,FALSE)</f>
        <v>Si</v>
      </c>
      <c r="K33" s="87" t="str">
        <f>VLOOKUP(E33,VIP!$A$2:$O11877,6,0)</f>
        <v>SI</v>
      </c>
      <c r="L33" s="92" t="s">
        <v>2228</v>
      </c>
      <c r="M33" s="91" t="s">
        <v>2470</v>
      </c>
      <c r="N33" s="107" t="s">
        <v>2477</v>
      </c>
      <c r="O33" s="106" t="s">
        <v>2479</v>
      </c>
      <c r="P33" s="103"/>
      <c r="Q33" s="91" t="s">
        <v>2228</v>
      </c>
    </row>
    <row r="34" spans="1:17" ht="18" x14ac:dyDescent="0.25">
      <c r="A34" s="102" t="str">
        <f>VLOOKUP(E34,'LISTADO ATM'!$A$2:$C$898,3,0)</f>
        <v>DISTRITO NACIONAL</v>
      </c>
      <c r="B34" s="96" t="s">
        <v>2534</v>
      </c>
      <c r="C34" s="90">
        <v>44246.718043981484</v>
      </c>
      <c r="D34" s="102" t="s">
        <v>2189</v>
      </c>
      <c r="E34" s="88">
        <v>244</v>
      </c>
      <c r="F34" s="84" t="str">
        <f>VLOOKUP(E34,VIP!$A$2:$O11466,2,0)</f>
        <v>DRBR244</v>
      </c>
      <c r="G34" s="87" t="str">
        <f>VLOOKUP(E34,'LISTADO ATM'!$A$2:$B$897,2,0)</f>
        <v xml:space="preserve">ATM Ministerio de Hacienda (antiguo Finanzas) </v>
      </c>
      <c r="H34" s="87" t="str">
        <f>VLOOKUP(E34,VIP!$A$2:$O16387,7,FALSE)</f>
        <v>Si</v>
      </c>
      <c r="I34" s="87" t="str">
        <f>VLOOKUP(E34,VIP!$A$2:$O8352,8,FALSE)</f>
        <v>Si</v>
      </c>
      <c r="J34" s="87" t="str">
        <f>VLOOKUP(E34,VIP!$A$2:$O8302,8,FALSE)</f>
        <v>Si</v>
      </c>
      <c r="K34" s="87" t="str">
        <f>VLOOKUP(E34,VIP!$A$2:$O11876,6,0)</f>
        <v>NO</v>
      </c>
      <c r="L34" s="92" t="s">
        <v>2228</v>
      </c>
      <c r="M34" s="91" t="s">
        <v>2470</v>
      </c>
      <c r="N34" s="107" t="s">
        <v>2477</v>
      </c>
      <c r="O34" s="106" t="s">
        <v>2479</v>
      </c>
      <c r="P34" s="103"/>
      <c r="Q34" s="91" t="s">
        <v>2228</v>
      </c>
    </row>
    <row r="35" spans="1:17" ht="18" x14ac:dyDescent="0.25">
      <c r="A35" s="102" t="str">
        <f>VLOOKUP(E35,'LISTADO ATM'!$A$2:$C$898,3,0)</f>
        <v>DISTRITO NACIONAL</v>
      </c>
      <c r="B35" s="96" t="s">
        <v>2533</v>
      </c>
      <c r="C35" s="90">
        <v>44246.718506944446</v>
      </c>
      <c r="D35" s="102" t="s">
        <v>2189</v>
      </c>
      <c r="E35" s="88">
        <v>264</v>
      </c>
      <c r="F35" s="84" t="str">
        <f>VLOOKUP(E35,VIP!$A$2:$O11465,2,0)</f>
        <v>DRBR264</v>
      </c>
      <c r="G35" s="87" t="str">
        <f>VLOOKUP(E35,'LISTADO ATM'!$A$2:$B$897,2,0)</f>
        <v xml:space="preserve">ATM S/M Nacional Independencia </v>
      </c>
      <c r="H35" s="87" t="str">
        <f>VLOOKUP(E35,VIP!$A$2:$O16386,7,FALSE)</f>
        <v>Si</v>
      </c>
      <c r="I35" s="87" t="str">
        <f>VLOOKUP(E35,VIP!$A$2:$O8351,8,FALSE)</f>
        <v>Si</v>
      </c>
      <c r="J35" s="87" t="str">
        <f>VLOOKUP(E35,VIP!$A$2:$O8301,8,FALSE)</f>
        <v>Si</v>
      </c>
      <c r="K35" s="87" t="str">
        <f>VLOOKUP(E35,VIP!$A$2:$O11875,6,0)</f>
        <v>SI</v>
      </c>
      <c r="L35" s="92" t="s">
        <v>2228</v>
      </c>
      <c r="M35" s="91" t="s">
        <v>2470</v>
      </c>
      <c r="N35" s="107" t="s">
        <v>2477</v>
      </c>
      <c r="O35" s="106" t="s">
        <v>2479</v>
      </c>
      <c r="P35" s="103"/>
      <c r="Q35" s="91" t="s">
        <v>2228</v>
      </c>
    </row>
    <row r="36" spans="1:17" ht="18" x14ac:dyDescent="0.25">
      <c r="A36" s="102" t="str">
        <f>VLOOKUP(E36,'LISTADO ATM'!$A$2:$C$898,3,0)</f>
        <v>NORTE</v>
      </c>
      <c r="B36" s="96" t="s">
        <v>2532</v>
      </c>
      <c r="C36" s="90">
        <v>44246.719178240739</v>
      </c>
      <c r="D36" s="102" t="s">
        <v>2190</v>
      </c>
      <c r="E36" s="88">
        <v>502</v>
      </c>
      <c r="F36" s="84" t="str">
        <f>VLOOKUP(E36,VIP!$A$2:$O11464,2,0)</f>
        <v>DRBR502</v>
      </c>
      <c r="G36" s="87" t="str">
        <f>VLOOKUP(E36,'LISTADO ATM'!$A$2:$B$897,2,0)</f>
        <v xml:space="preserve">ATM Materno Infantil de (Santiago) </v>
      </c>
      <c r="H36" s="87" t="str">
        <f>VLOOKUP(E36,VIP!$A$2:$O16385,7,FALSE)</f>
        <v>Si</v>
      </c>
      <c r="I36" s="87" t="str">
        <f>VLOOKUP(E36,VIP!$A$2:$O8350,8,FALSE)</f>
        <v>Si</v>
      </c>
      <c r="J36" s="87" t="str">
        <f>VLOOKUP(E36,VIP!$A$2:$O8300,8,FALSE)</f>
        <v>Si</v>
      </c>
      <c r="K36" s="87" t="str">
        <f>VLOOKUP(E36,VIP!$A$2:$O11874,6,0)</f>
        <v>NO</v>
      </c>
      <c r="L36" s="92" t="s">
        <v>2254</v>
      </c>
      <c r="M36" s="91" t="s">
        <v>2470</v>
      </c>
      <c r="N36" s="107" t="s">
        <v>2477</v>
      </c>
      <c r="O36" s="106" t="s">
        <v>2516</v>
      </c>
      <c r="P36" s="103"/>
      <c r="Q36" s="91" t="s">
        <v>2254</v>
      </c>
    </row>
    <row r="37" spans="1:17" ht="18" x14ac:dyDescent="0.25">
      <c r="A37" s="102" t="str">
        <f>VLOOKUP(E37,'LISTADO ATM'!$A$2:$C$898,3,0)</f>
        <v>NORTE</v>
      </c>
      <c r="B37" s="96" t="s">
        <v>2531</v>
      </c>
      <c r="C37" s="90">
        <v>44246.719641203701</v>
      </c>
      <c r="D37" s="102" t="s">
        <v>2190</v>
      </c>
      <c r="E37" s="88">
        <v>518</v>
      </c>
      <c r="F37" s="84" t="str">
        <f>VLOOKUP(E37,VIP!$A$2:$O11463,2,0)</f>
        <v>DRBR518</v>
      </c>
      <c r="G37" s="87" t="str">
        <f>VLOOKUP(E37,'LISTADO ATM'!$A$2:$B$897,2,0)</f>
        <v xml:space="preserve">ATM Autobanco Los Alamos </v>
      </c>
      <c r="H37" s="87" t="str">
        <f>VLOOKUP(E37,VIP!$A$2:$O16384,7,FALSE)</f>
        <v>Si</v>
      </c>
      <c r="I37" s="87" t="str">
        <f>VLOOKUP(E37,VIP!$A$2:$O8349,8,FALSE)</f>
        <v>Si</v>
      </c>
      <c r="J37" s="87" t="str">
        <f>VLOOKUP(E37,VIP!$A$2:$O8299,8,FALSE)</f>
        <v>Si</v>
      </c>
      <c r="K37" s="87" t="str">
        <f>VLOOKUP(E37,VIP!$A$2:$O11873,6,0)</f>
        <v>NO</v>
      </c>
      <c r="L37" s="92" t="s">
        <v>2228</v>
      </c>
      <c r="M37" s="91" t="s">
        <v>2470</v>
      </c>
      <c r="N37" s="107" t="s">
        <v>2477</v>
      </c>
      <c r="O37" s="106" t="s">
        <v>2516</v>
      </c>
      <c r="P37" s="103"/>
      <c r="Q37" s="91" t="s">
        <v>2228</v>
      </c>
    </row>
    <row r="38" spans="1:17" ht="18" x14ac:dyDescent="0.25">
      <c r="A38" s="102" t="str">
        <f>VLOOKUP(E38,'LISTADO ATM'!$A$2:$C$898,3,0)</f>
        <v>ESTE</v>
      </c>
      <c r="B38" s="96" t="s">
        <v>2530</v>
      </c>
      <c r="C38" s="90">
        <v>44246.720300925925</v>
      </c>
      <c r="D38" s="102" t="s">
        <v>2189</v>
      </c>
      <c r="E38" s="88">
        <v>867</v>
      </c>
      <c r="F38" s="84" t="str">
        <f>VLOOKUP(E38,VIP!$A$2:$O11462,2,0)</f>
        <v>DRBR867</v>
      </c>
      <c r="G38" s="87" t="str">
        <f>VLOOKUP(E38,'LISTADO ATM'!$A$2:$B$897,2,0)</f>
        <v xml:space="preserve">ATM Estación Combustible Autopista El Coral </v>
      </c>
      <c r="H38" s="87" t="str">
        <f>VLOOKUP(E38,VIP!$A$2:$O16383,7,FALSE)</f>
        <v>Si</v>
      </c>
      <c r="I38" s="87" t="str">
        <f>VLOOKUP(E38,VIP!$A$2:$O8348,8,FALSE)</f>
        <v>Si</v>
      </c>
      <c r="J38" s="87" t="str">
        <f>VLOOKUP(E38,VIP!$A$2:$O8298,8,FALSE)</f>
        <v>Si</v>
      </c>
      <c r="K38" s="87" t="str">
        <f>VLOOKUP(E38,VIP!$A$2:$O11872,6,0)</f>
        <v>NO</v>
      </c>
      <c r="L38" s="92" t="s">
        <v>2228</v>
      </c>
      <c r="M38" s="91" t="s">
        <v>2470</v>
      </c>
      <c r="N38" s="107" t="s">
        <v>2477</v>
      </c>
      <c r="O38" s="106" t="s">
        <v>2479</v>
      </c>
      <c r="P38" s="103"/>
      <c r="Q38" s="91" t="s">
        <v>2228</v>
      </c>
    </row>
    <row r="39" spans="1:17" ht="18" x14ac:dyDescent="0.25">
      <c r="A39" s="102" t="str">
        <f>VLOOKUP(E39,'LISTADO ATM'!$A$2:$C$898,3,0)</f>
        <v>DISTRITO NACIONAL</v>
      </c>
      <c r="B39" s="96" t="s">
        <v>2529</v>
      </c>
      <c r="C39" s="90">
        <v>44246.72111111111</v>
      </c>
      <c r="D39" s="102" t="s">
        <v>2189</v>
      </c>
      <c r="E39" s="88">
        <v>952</v>
      </c>
      <c r="F39" s="84" t="str">
        <f>VLOOKUP(E39,VIP!$A$2:$O11461,2,0)</f>
        <v>DRBR16L</v>
      </c>
      <c r="G39" s="87" t="str">
        <f>VLOOKUP(E39,'LISTADO ATM'!$A$2:$B$897,2,0)</f>
        <v xml:space="preserve">ATM Alvarez Rivas </v>
      </c>
      <c r="H39" s="87" t="str">
        <f>VLOOKUP(E39,VIP!$A$2:$O16382,7,FALSE)</f>
        <v>Si</v>
      </c>
      <c r="I39" s="87" t="str">
        <f>VLOOKUP(E39,VIP!$A$2:$O8347,8,FALSE)</f>
        <v>Si</v>
      </c>
      <c r="J39" s="87" t="str">
        <f>VLOOKUP(E39,VIP!$A$2:$O8297,8,FALSE)</f>
        <v>Si</v>
      </c>
      <c r="K39" s="87" t="str">
        <f>VLOOKUP(E39,VIP!$A$2:$O11871,6,0)</f>
        <v>NO</v>
      </c>
      <c r="L39" s="92" t="s">
        <v>2228</v>
      </c>
      <c r="M39" s="91" t="s">
        <v>2470</v>
      </c>
      <c r="N39" s="107" t="s">
        <v>2477</v>
      </c>
      <c r="O39" s="106" t="s">
        <v>2479</v>
      </c>
      <c r="P39" s="103"/>
      <c r="Q39" s="91" t="s">
        <v>2228</v>
      </c>
    </row>
    <row r="40" spans="1:17" ht="18" x14ac:dyDescent="0.25">
      <c r="A40" s="102" t="str">
        <f>VLOOKUP(E40,'LISTADO ATM'!$A$2:$C$898,3,0)</f>
        <v>DISTRITO NACIONAL</v>
      </c>
      <c r="B40" s="96" t="s">
        <v>2528</v>
      </c>
      <c r="C40" s="90">
        <v>44246.721597222226</v>
      </c>
      <c r="D40" s="102" t="s">
        <v>2189</v>
      </c>
      <c r="E40" s="88">
        <v>623</v>
      </c>
      <c r="F40" s="84" t="str">
        <f>VLOOKUP(E40,VIP!$A$2:$O11460,2,0)</f>
        <v>DRBR623</v>
      </c>
      <c r="G40" s="87" t="str">
        <f>VLOOKUP(E40,'LISTADO ATM'!$A$2:$B$897,2,0)</f>
        <v xml:space="preserve">ATM Operaciones Especiales (Manoguayabo) </v>
      </c>
      <c r="H40" s="87" t="str">
        <f>VLOOKUP(E40,VIP!$A$2:$O16381,7,FALSE)</f>
        <v>Si</v>
      </c>
      <c r="I40" s="87" t="str">
        <f>VLOOKUP(E40,VIP!$A$2:$O8346,8,FALSE)</f>
        <v>Si</v>
      </c>
      <c r="J40" s="87" t="str">
        <f>VLOOKUP(E40,VIP!$A$2:$O8296,8,FALSE)</f>
        <v>Si</v>
      </c>
      <c r="K40" s="87" t="str">
        <f>VLOOKUP(E40,VIP!$A$2:$O11870,6,0)</f>
        <v>No</v>
      </c>
      <c r="L40" s="92" t="s">
        <v>2228</v>
      </c>
      <c r="M40" s="91" t="s">
        <v>2470</v>
      </c>
      <c r="N40" s="107" t="s">
        <v>2477</v>
      </c>
      <c r="O40" s="106" t="s">
        <v>2479</v>
      </c>
      <c r="P40" s="103"/>
      <c r="Q40" s="91" t="s">
        <v>2228</v>
      </c>
    </row>
    <row r="41" spans="1:17" ht="18" x14ac:dyDescent="0.25">
      <c r="A41" s="102" t="str">
        <f>VLOOKUP(E41,'LISTADO ATM'!$A$2:$C$898,3,0)</f>
        <v>NORTE</v>
      </c>
      <c r="B41" s="96" t="s">
        <v>2527</v>
      </c>
      <c r="C41" s="90">
        <v>44246.730868055558</v>
      </c>
      <c r="D41" s="102" t="s">
        <v>2190</v>
      </c>
      <c r="E41" s="88">
        <v>88</v>
      </c>
      <c r="F41" s="84" t="str">
        <f>VLOOKUP(E41,VIP!$A$2:$O11459,2,0)</f>
        <v>DRBR088</v>
      </c>
      <c r="G41" s="87" t="str">
        <f>VLOOKUP(E41,'LISTADO ATM'!$A$2:$B$897,2,0)</f>
        <v xml:space="preserve">ATM S/M La Fuente (Santiago) </v>
      </c>
      <c r="H41" s="87" t="str">
        <f>VLOOKUP(E41,VIP!$A$2:$O16380,7,FALSE)</f>
        <v>Si</v>
      </c>
      <c r="I41" s="87" t="str">
        <f>VLOOKUP(E41,VIP!$A$2:$O8345,8,FALSE)</f>
        <v>Si</v>
      </c>
      <c r="J41" s="87" t="str">
        <f>VLOOKUP(E41,VIP!$A$2:$O8295,8,FALSE)</f>
        <v>Si</v>
      </c>
      <c r="K41" s="87" t="str">
        <f>VLOOKUP(E41,VIP!$A$2:$O11869,6,0)</f>
        <v>NO</v>
      </c>
      <c r="L41" s="92" t="s">
        <v>2228</v>
      </c>
      <c r="M41" s="91" t="s">
        <v>2470</v>
      </c>
      <c r="N41" s="107" t="s">
        <v>2477</v>
      </c>
      <c r="O41" s="106" t="s">
        <v>2516</v>
      </c>
      <c r="P41" s="103"/>
      <c r="Q41" s="91" t="s">
        <v>2228</v>
      </c>
    </row>
    <row r="42" spans="1:17" ht="18" x14ac:dyDescent="0.25">
      <c r="A42" s="102" t="str">
        <f>VLOOKUP(E42,'LISTADO ATM'!$A$2:$C$898,3,0)</f>
        <v>NORTE</v>
      </c>
      <c r="B42" s="96" t="s">
        <v>2526</v>
      </c>
      <c r="C42" s="90">
        <v>44246.742060185185</v>
      </c>
      <c r="D42" s="102" t="s">
        <v>2190</v>
      </c>
      <c r="E42" s="88">
        <v>142</v>
      </c>
      <c r="F42" s="84" t="str">
        <f>VLOOKUP(E42,VIP!$A$2:$O11458,2,0)</f>
        <v>DRBR142</v>
      </c>
      <c r="G42" s="87" t="str">
        <f>VLOOKUP(E42,'LISTADO ATM'!$A$2:$B$897,2,0)</f>
        <v xml:space="preserve">ATM Centro de Caja Galerías Bonao </v>
      </c>
      <c r="H42" s="87" t="str">
        <f>VLOOKUP(E42,VIP!$A$2:$O16379,7,FALSE)</f>
        <v>Si</v>
      </c>
      <c r="I42" s="87" t="str">
        <f>VLOOKUP(E42,VIP!$A$2:$O8344,8,FALSE)</f>
        <v>Si</v>
      </c>
      <c r="J42" s="87" t="str">
        <f>VLOOKUP(E42,VIP!$A$2:$O8294,8,FALSE)</f>
        <v>Si</v>
      </c>
      <c r="K42" s="87" t="str">
        <f>VLOOKUP(E42,VIP!$A$2:$O11868,6,0)</f>
        <v>SI</v>
      </c>
      <c r="L42" s="92" t="s">
        <v>2228</v>
      </c>
      <c r="M42" s="91" t="s">
        <v>2470</v>
      </c>
      <c r="N42" s="107" t="s">
        <v>2477</v>
      </c>
      <c r="O42" s="106" t="s">
        <v>2516</v>
      </c>
      <c r="P42" s="103"/>
      <c r="Q42" s="91" t="s">
        <v>2228</v>
      </c>
    </row>
    <row r="43" spans="1:17" ht="18" x14ac:dyDescent="0.25">
      <c r="A43" s="102" t="str">
        <f>VLOOKUP(E43,'LISTADO ATM'!$A$2:$C$898,3,0)</f>
        <v>ESTE</v>
      </c>
      <c r="B43" s="96" t="s">
        <v>2525</v>
      </c>
      <c r="C43" s="90">
        <v>44246.742534722223</v>
      </c>
      <c r="D43" s="102" t="s">
        <v>2189</v>
      </c>
      <c r="E43" s="88">
        <v>824</v>
      </c>
      <c r="F43" s="84" t="str">
        <f>VLOOKUP(E43,VIP!$A$2:$O11457,2,0)</f>
        <v>DRBR824</v>
      </c>
      <c r="G43" s="87" t="str">
        <f>VLOOKUP(E43,'LISTADO ATM'!$A$2:$B$897,2,0)</f>
        <v xml:space="preserve">ATM Multiplaza (Higuey) </v>
      </c>
      <c r="H43" s="87" t="str">
        <f>VLOOKUP(E43,VIP!$A$2:$O16378,7,FALSE)</f>
        <v>Si</v>
      </c>
      <c r="I43" s="87" t="str">
        <f>VLOOKUP(E43,VIP!$A$2:$O8343,8,FALSE)</f>
        <v>Si</v>
      </c>
      <c r="J43" s="87" t="str">
        <f>VLOOKUP(E43,VIP!$A$2:$O8293,8,FALSE)</f>
        <v>Si</v>
      </c>
      <c r="K43" s="87" t="str">
        <f>VLOOKUP(E43,VIP!$A$2:$O11867,6,0)</f>
        <v>NO</v>
      </c>
      <c r="L43" s="92" t="s">
        <v>2228</v>
      </c>
      <c r="M43" s="91" t="s">
        <v>2470</v>
      </c>
      <c r="N43" s="107" t="s">
        <v>2477</v>
      </c>
      <c r="O43" s="106" t="s">
        <v>2479</v>
      </c>
      <c r="P43" s="103"/>
      <c r="Q43" s="91" t="s">
        <v>2228</v>
      </c>
    </row>
    <row r="44" spans="1:17" ht="18" x14ac:dyDescent="0.25">
      <c r="A44" s="102" t="str">
        <f>VLOOKUP(E44,'LISTADO ATM'!$A$2:$C$898,3,0)</f>
        <v>DISTRITO NACIONAL</v>
      </c>
      <c r="B44" s="96" t="s">
        <v>2524</v>
      </c>
      <c r="C44" s="90">
        <v>44246.743020833332</v>
      </c>
      <c r="D44" s="102" t="s">
        <v>2189</v>
      </c>
      <c r="E44" s="88">
        <v>235</v>
      </c>
      <c r="F44" s="84" t="str">
        <f>VLOOKUP(E44,VIP!$A$2:$O11456,2,0)</f>
        <v>DRBR235</v>
      </c>
      <c r="G44" s="87" t="str">
        <f>VLOOKUP(E44,'LISTADO ATM'!$A$2:$B$897,2,0)</f>
        <v xml:space="preserve">ATM Oficina Multicentro La Sirena San Isidro </v>
      </c>
      <c r="H44" s="87" t="str">
        <f>VLOOKUP(E44,VIP!$A$2:$O16377,7,FALSE)</f>
        <v>Si</v>
      </c>
      <c r="I44" s="87" t="str">
        <f>VLOOKUP(E44,VIP!$A$2:$O8342,8,FALSE)</f>
        <v>Si</v>
      </c>
      <c r="J44" s="87" t="str">
        <f>VLOOKUP(E44,VIP!$A$2:$O8292,8,FALSE)</f>
        <v>Si</v>
      </c>
      <c r="K44" s="87" t="str">
        <f>VLOOKUP(E44,VIP!$A$2:$O11866,6,0)</f>
        <v>SI</v>
      </c>
      <c r="L44" s="92" t="s">
        <v>2499</v>
      </c>
      <c r="M44" s="91" t="s">
        <v>2470</v>
      </c>
      <c r="N44" s="107" t="s">
        <v>2477</v>
      </c>
      <c r="O44" s="106" t="s">
        <v>2479</v>
      </c>
      <c r="P44" s="103"/>
      <c r="Q44" s="91" t="s">
        <v>2499</v>
      </c>
    </row>
    <row r="45" spans="1:17" ht="18" x14ac:dyDescent="0.25">
      <c r="A45" s="102" t="str">
        <f>VLOOKUP(E45,'LISTADO ATM'!$A$2:$C$898,3,0)</f>
        <v>DISTRITO NACIONAL</v>
      </c>
      <c r="B45" s="96" t="s">
        <v>2523</v>
      </c>
      <c r="C45" s="90">
        <v>44246.743298611109</v>
      </c>
      <c r="D45" s="102" t="s">
        <v>2189</v>
      </c>
      <c r="E45" s="88">
        <v>515</v>
      </c>
      <c r="F45" s="84" t="str">
        <f>VLOOKUP(E45,VIP!$A$2:$O11455,2,0)</f>
        <v>DRBR515</v>
      </c>
      <c r="G45" s="87" t="str">
        <f>VLOOKUP(E45,'LISTADO ATM'!$A$2:$B$897,2,0)</f>
        <v xml:space="preserve">ATM Oficina Agora Mall I </v>
      </c>
      <c r="H45" s="87" t="str">
        <f>VLOOKUP(E45,VIP!$A$2:$O16376,7,FALSE)</f>
        <v>Si</v>
      </c>
      <c r="I45" s="87" t="str">
        <f>VLOOKUP(E45,VIP!$A$2:$O8341,8,FALSE)</f>
        <v>Si</v>
      </c>
      <c r="J45" s="87" t="str">
        <f>VLOOKUP(E45,VIP!$A$2:$O8291,8,FALSE)</f>
        <v>Si</v>
      </c>
      <c r="K45" s="87" t="str">
        <f>VLOOKUP(E45,VIP!$A$2:$O11865,6,0)</f>
        <v>SI</v>
      </c>
      <c r="L45" s="92" t="s">
        <v>2499</v>
      </c>
      <c r="M45" s="91" t="s">
        <v>2470</v>
      </c>
      <c r="N45" s="107" t="s">
        <v>2477</v>
      </c>
      <c r="O45" s="106" t="s">
        <v>2479</v>
      </c>
      <c r="P45" s="103"/>
      <c r="Q45" s="91" t="s">
        <v>2499</v>
      </c>
    </row>
    <row r="46" spans="1:17" ht="18" x14ac:dyDescent="0.25">
      <c r="A46" s="102" t="str">
        <f>VLOOKUP(E46,'LISTADO ATM'!$A$2:$C$898,3,0)</f>
        <v>DISTRITO NACIONAL</v>
      </c>
      <c r="B46" s="96" t="s">
        <v>2522</v>
      </c>
      <c r="C46" s="90">
        <v>44246.752511574072</v>
      </c>
      <c r="D46" s="102" t="s">
        <v>2189</v>
      </c>
      <c r="E46" s="88">
        <v>225</v>
      </c>
      <c r="F46" s="84" t="str">
        <f>VLOOKUP(E46,VIP!$A$2:$O11454,2,0)</f>
        <v>DRBR225</v>
      </c>
      <c r="G46" s="87" t="str">
        <f>VLOOKUP(E46,'LISTADO ATM'!$A$2:$B$897,2,0)</f>
        <v xml:space="preserve">ATM S/M Nacional Arroyo Hondo </v>
      </c>
      <c r="H46" s="87" t="str">
        <f>VLOOKUP(E46,VIP!$A$2:$O16375,7,FALSE)</f>
        <v>Si</v>
      </c>
      <c r="I46" s="87" t="str">
        <f>VLOOKUP(E46,VIP!$A$2:$O8340,8,FALSE)</f>
        <v>Si</v>
      </c>
      <c r="J46" s="87" t="str">
        <f>VLOOKUP(E46,VIP!$A$2:$O8290,8,FALSE)</f>
        <v>Si</v>
      </c>
      <c r="K46" s="87" t="str">
        <f>VLOOKUP(E46,VIP!$A$2:$O11864,6,0)</f>
        <v>NO</v>
      </c>
      <c r="L46" s="92" t="s">
        <v>2228</v>
      </c>
      <c r="M46" s="91" t="s">
        <v>2470</v>
      </c>
      <c r="N46" s="107" t="s">
        <v>2477</v>
      </c>
      <c r="O46" s="106" t="s">
        <v>2479</v>
      </c>
      <c r="P46" s="103"/>
      <c r="Q46" s="91" t="s">
        <v>2228</v>
      </c>
    </row>
    <row r="47" spans="1:17" ht="18" x14ac:dyDescent="0.25">
      <c r="A47" s="102" t="str">
        <f>VLOOKUP(E47,'LISTADO ATM'!$A$2:$C$898,3,0)</f>
        <v>DISTRITO NACIONAL</v>
      </c>
      <c r="B47" s="96" t="s">
        <v>2521</v>
      </c>
      <c r="C47" s="90">
        <v>44246.764224537037</v>
      </c>
      <c r="D47" s="102" t="s">
        <v>2189</v>
      </c>
      <c r="E47" s="88">
        <v>628</v>
      </c>
      <c r="F47" s="84" t="str">
        <f>VLOOKUP(E47,VIP!$A$2:$O11453,2,0)</f>
        <v>DRBR086</v>
      </c>
      <c r="G47" s="87" t="str">
        <f>VLOOKUP(E47,'LISTADO ATM'!$A$2:$B$897,2,0)</f>
        <v xml:space="preserve">ATM Autobanco San Isidro </v>
      </c>
      <c r="H47" s="87" t="str">
        <f>VLOOKUP(E47,VIP!$A$2:$O16374,7,FALSE)</f>
        <v>Si</v>
      </c>
      <c r="I47" s="87" t="str">
        <f>VLOOKUP(E47,VIP!$A$2:$O8339,8,FALSE)</f>
        <v>Si</v>
      </c>
      <c r="J47" s="87" t="str">
        <f>VLOOKUP(E47,VIP!$A$2:$O8289,8,FALSE)</f>
        <v>Si</v>
      </c>
      <c r="K47" s="87" t="str">
        <f>VLOOKUP(E47,VIP!$A$2:$O11863,6,0)</f>
        <v>SI</v>
      </c>
      <c r="L47" s="92" t="s">
        <v>2435</v>
      </c>
      <c r="M47" s="91" t="s">
        <v>2470</v>
      </c>
      <c r="N47" s="107" t="s">
        <v>2477</v>
      </c>
      <c r="O47" s="106" t="s">
        <v>2479</v>
      </c>
      <c r="P47" s="103"/>
      <c r="Q47" s="91" t="s">
        <v>2435</v>
      </c>
    </row>
    <row r="48" spans="1:17" ht="18" x14ac:dyDescent="0.25">
      <c r="A48" s="102" t="str">
        <f>VLOOKUP(E48,'LISTADO ATM'!$A$2:$C$898,3,0)</f>
        <v>DISTRITO NACIONAL</v>
      </c>
      <c r="B48" s="96" t="s">
        <v>2552</v>
      </c>
      <c r="C48" s="90">
        <v>44246.779583333337</v>
      </c>
      <c r="D48" s="102" t="s">
        <v>2189</v>
      </c>
      <c r="E48" s="88">
        <v>113</v>
      </c>
      <c r="F48" s="84" t="str">
        <f>VLOOKUP(E48,VIP!$A$2:$O11459,2,0)</f>
        <v>DRBR113</v>
      </c>
      <c r="G48" s="87" t="str">
        <f>VLOOKUP(E48,'LISTADO ATM'!$A$2:$B$897,2,0)</f>
        <v xml:space="preserve">ATM Autoservicio Atalaya del Mar </v>
      </c>
      <c r="H48" s="87" t="str">
        <f>VLOOKUP(E48,VIP!$A$2:$O16380,7,FALSE)</f>
        <v>Si</v>
      </c>
      <c r="I48" s="87" t="str">
        <f>VLOOKUP(E48,VIP!$A$2:$O8345,8,FALSE)</f>
        <v>No</v>
      </c>
      <c r="J48" s="87" t="str">
        <f>VLOOKUP(E48,VIP!$A$2:$O8295,8,FALSE)</f>
        <v>No</v>
      </c>
      <c r="K48" s="87" t="str">
        <f>VLOOKUP(E48,VIP!$A$2:$O11869,6,0)</f>
        <v>NO</v>
      </c>
      <c r="L48" s="92" t="s">
        <v>2228</v>
      </c>
      <c r="M48" s="91" t="s">
        <v>2470</v>
      </c>
      <c r="N48" s="107" t="s">
        <v>2477</v>
      </c>
      <c r="O48" s="106" t="s">
        <v>2479</v>
      </c>
      <c r="P48" s="103"/>
      <c r="Q48" s="91" t="s">
        <v>2228</v>
      </c>
    </row>
    <row r="49" spans="1:17" ht="18" x14ac:dyDescent="0.25">
      <c r="A49" s="102" t="str">
        <f>VLOOKUP(E49,'LISTADO ATM'!$A$2:$C$898,3,0)</f>
        <v>SUR</v>
      </c>
      <c r="B49" s="96" t="s">
        <v>2551</v>
      </c>
      <c r="C49" s="90">
        <v>44246.780069444445</v>
      </c>
      <c r="D49" s="102" t="s">
        <v>2189</v>
      </c>
      <c r="E49" s="88">
        <v>296</v>
      </c>
      <c r="F49" s="84" t="str">
        <f>VLOOKUP(E49,VIP!$A$2:$O11458,2,0)</f>
        <v>DRBR296</v>
      </c>
      <c r="G49" s="87" t="str">
        <f>VLOOKUP(E49,'LISTADO ATM'!$A$2:$B$897,2,0)</f>
        <v>ATM Estación BANICOMB (Baní)  ECO Petroleo</v>
      </c>
      <c r="H49" s="87" t="str">
        <f>VLOOKUP(E49,VIP!$A$2:$O16379,7,FALSE)</f>
        <v>Si</v>
      </c>
      <c r="I49" s="87" t="str">
        <f>VLOOKUP(E49,VIP!$A$2:$O8344,8,FALSE)</f>
        <v>Si</v>
      </c>
      <c r="J49" s="87" t="str">
        <f>VLOOKUP(E49,VIP!$A$2:$O8294,8,FALSE)</f>
        <v>Si</v>
      </c>
      <c r="K49" s="87" t="str">
        <f>VLOOKUP(E49,VIP!$A$2:$O11868,6,0)</f>
        <v>NO</v>
      </c>
      <c r="L49" s="92" t="s">
        <v>2228</v>
      </c>
      <c r="M49" s="91" t="s">
        <v>2470</v>
      </c>
      <c r="N49" s="107" t="s">
        <v>2477</v>
      </c>
      <c r="O49" s="106" t="s">
        <v>2479</v>
      </c>
      <c r="P49" s="103"/>
      <c r="Q49" s="91" t="s">
        <v>2228</v>
      </c>
    </row>
    <row r="50" spans="1:17" ht="18" x14ac:dyDescent="0.25">
      <c r="A50" s="102" t="str">
        <f>VLOOKUP(E50,'LISTADO ATM'!$A$2:$C$898,3,0)</f>
        <v>DISTRITO NACIONAL</v>
      </c>
      <c r="B50" s="96" t="s">
        <v>2550</v>
      </c>
      <c r="C50" s="90">
        <v>44246.780381944445</v>
      </c>
      <c r="D50" s="102" t="s">
        <v>2189</v>
      </c>
      <c r="E50" s="88">
        <v>861</v>
      </c>
      <c r="F50" s="84" t="str">
        <f>VLOOKUP(E50,VIP!$A$2:$O11457,2,0)</f>
        <v>DRBR861</v>
      </c>
      <c r="G50" s="87" t="str">
        <f>VLOOKUP(E50,'LISTADO ATM'!$A$2:$B$897,2,0)</f>
        <v xml:space="preserve">ATM Oficina Bella Vista 27 de Febrero II </v>
      </c>
      <c r="H50" s="87" t="str">
        <f>VLOOKUP(E50,VIP!$A$2:$O16378,7,FALSE)</f>
        <v>Si</v>
      </c>
      <c r="I50" s="87" t="str">
        <f>VLOOKUP(E50,VIP!$A$2:$O8343,8,FALSE)</f>
        <v>Si</v>
      </c>
      <c r="J50" s="87" t="str">
        <f>VLOOKUP(E50,VIP!$A$2:$O8293,8,FALSE)</f>
        <v>Si</v>
      </c>
      <c r="K50" s="87" t="str">
        <f>VLOOKUP(E50,VIP!$A$2:$O11867,6,0)</f>
        <v>NO</v>
      </c>
      <c r="L50" s="92" t="s">
        <v>2228</v>
      </c>
      <c r="M50" s="91" t="s">
        <v>2470</v>
      </c>
      <c r="N50" s="107" t="s">
        <v>2477</v>
      </c>
      <c r="O50" s="106" t="s">
        <v>2479</v>
      </c>
      <c r="P50" s="103"/>
      <c r="Q50" s="91" t="s">
        <v>2228</v>
      </c>
    </row>
    <row r="51" spans="1:17" ht="18" x14ac:dyDescent="0.25">
      <c r="A51" s="102" t="str">
        <f>VLOOKUP(E51,'LISTADO ATM'!$A$2:$C$898,3,0)</f>
        <v>NORTE</v>
      </c>
      <c r="B51" s="96" t="s">
        <v>2549</v>
      </c>
      <c r="C51" s="90">
        <v>44246.780798611115</v>
      </c>
      <c r="D51" s="102" t="s">
        <v>2189</v>
      </c>
      <c r="E51" s="88">
        <v>691</v>
      </c>
      <c r="F51" s="84" t="str">
        <f>VLOOKUP(E51,VIP!$A$2:$O11456,2,0)</f>
        <v>DRBR691</v>
      </c>
      <c r="G51" s="87" t="str">
        <f>VLOOKUP(E51,'LISTADO ATM'!$A$2:$B$897,2,0)</f>
        <v>ATM Eco Petroleo Manzanillo</v>
      </c>
      <c r="H51" s="87" t="str">
        <f>VLOOKUP(E51,VIP!$A$2:$O16377,7,FALSE)</f>
        <v>Si</v>
      </c>
      <c r="I51" s="87" t="str">
        <f>VLOOKUP(E51,VIP!$A$2:$O8342,8,FALSE)</f>
        <v>Si</v>
      </c>
      <c r="J51" s="87" t="str">
        <f>VLOOKUP(E51,VIP!$A$2:$O8292,8,FALSE)</f>
        <v>Si</v>
      </c>
      <c r="K51" s="87" t="str">
        <f>VLOOKUP(E51,VIP!$A$2:$O11866,6,0)</f>
        <v>NO</v>
      </c>
      <c r="L51" s="92" t="s">
        <v>2499</v>
      </c>
      <c r="M51" s="91" t="s">
        <v>2470</v>
      </c>
      <c r="N51" s="107" t="s">
        <v>2477</v>
      </c>
      <c r="O51" s="106" t="s">
        <v>2479</v>
      </c>
      <c r="P51" s="103"/>
      <c r="Q51" s="91" t="s">
        <v>2499</v>
      </c>
    </row>
    <row r="52" spans="1:17" ht="18" x14ac:dyDescent="0.25">
      <c r="A52" s="102" t="str">
        <f>VLOOKUP(E52,'LISTADO ATM'!$A$2:$C$898,3,0)</f>
        <v>ESTE</v>
      </c>
      <c r="B52" s="96" t="s">
        <v>2548</v>
      </c>
      <c r="C52" s="90">
        <v>44246.797164351854</v>
      </c>
      <c r="D52" s="102" t="s">
        <v>2189</v>
      </c>
      <c r="E52" s="88">
        <v>742</v>
      </c>
      <c r="F52" s="84" t="str">
        <f>VLOOKUP(E52,VIP!$A$2:$O11455,2,0)</f>
        <v>DRBR990</v>
      </c>
      <c r="G52" s="87" t="str">
        <f>VLOOKUP(E52,'LISTADO ATM'!$A$2:$B$897,2,0)</f>
        <v xml:space="preserve">ATM Oficina Plaza del Rey (La Romana) </v>
      </c>
      <c r="H52" s="87" t="str">
        <f>VLOOKUP(E52,VIP!$A$2:$O16376,7,FALSE)</f>
        <v>Si</v>
      </c>
      <c r="I52" s="87" t="str">
        <f>VLOOKUP(E52,VIP!$A$2:$O8341,8,FALSE)</f>
        <v>Si</v>
      </c>
      <c r="J52" s="87" t="str">
        <f>VLOOKUP(E52,VIP!$A$2:$O8291,8,FALSE)</f>
        <v>Si</v>
      </c>
      <c r="K52" s="87" t="str">
        <f>VLOOKUP(E52,VIP!$A$2:$O11865,6,0)</f>
        <v>NO</v>
      </c>
      <c r="L52" s="92" t="s">
        <v>2435</v>
      </c>
      <c r="M52" s="91" t="s">
        <v>2470</v>
      </c>
      <c r="N52" s="107" t="s">
        <v>2477</v>
      </c>
      <c r="O52" s="106" t="s">
        <v>2479</v>
      </c>
      <c r="P52" s="103"/>
      <c r="Q52" s="91" t="s">
        <v>2435</v>
      </c>
    </row>
    <row r="53" spans="1:17" ht="18" x14ac:dyDescent="0.25">
      <c r="A53" s="102" t="str">
        <f>VLOOKUP(E53,'LISTADO ATM'!$A$2:$C$898,3,0)</f>
        <v>DISTRITO NACIONAL</v>
      </c>
      <c r="B53" s="96" t="s">
        <v>2547</v>
      </c>
      <c r="C53" s="90">
        <v>44246.797812500001</v>
      </c>
      <c r="D53" s="102" t="s">
        <v>2189</v>
      </c>
      <c r="E53" s="88">
        <v>583</v>
      </c>
      <c r="F53" s="84" t="str">
        <f>VLOOKUP(E53,VIP!$A$2:$O11454,2,0)</f>
        <v>DRBR431</v>
      </c>
      <c r="G53" s="87" t="str">
        <f>VLOOKUP(E53,'LISTADO ATM'!$A$2:$B$897,2,0)</f>
        <v xml:space="preserve">ATM Ministerio Fuerzas Armadas I </v>
      </c>
      <c r="H53" s="87" t="str">
        <f>VLOOKUP(E53,VIP!$A$2:$O16375,7,FALSE)</f>
        <v>Si</v>
      </c>
      <c r="I53" s="87" t="str">
        <f>VLOOKUP(E53,VIP!$A$2:$O8340,8,FALSE)</f>
        <v>Si</v>
      </c>
      <c r="J53" s="87" t="str">
        <f>VLOOKUP(E53,VIP!$A$2:$O8290,8,FALSE)</f>
        <v>Si</v>
      </c>
      <c r="K53" s="87" t="str">
        <f>VLOOKUP(E53,VIP!$A$2:$O11864,6,0)</f>
        <v>NO</v>
      </c>
      <c r="L53" s="92" t="s">
        <v>2435</v>
      </c>
      <c r="M53" s="91" t="s">
        <v>2470</v>
      </c>
      <c r="N53" s="107" t="s">
        <v>2477</v>
      </c>
      <c r="O53" s="106" t="s">
        <v>2479</v>
      </c>
      <c r="P53" s="103"/>
      <c r="Q53" s="91" t="s">
        <v>2435</v>
      </c>
    </row>
    <row r="54" spans="1:17" ht="18" x14ac:dyDescent="0.25">
      <c r="A54" s="102" t="str">
        <f>VLOOKUP(E54,'LISTADO ATM'!$A$2:$C$898,3,0)</f>
        <v>DISTRITO NACIONAL</v>
      </c>
      <c r="B54" s="96" t="s">
        <v>2570</v>
      </c>
      <c r="C54" s="90">
        <v>44246.818090277775</v>
      </c>
      <c r="D54" s="102" t="s">
        <v>2473</v>
      </c>
      <c r="E54" s="88">
        <v>640</v>
      </c>
      <c r="F54" s="84" t="str">
        <f>VLOOKUP(E54,VIP!$A$2:$O11472,2,0)</f>
        <v>DRBR640</v>
      </c>
      <c r="G54" s="87" t="str">
        <f>VLOOKUP(E54,'LISTADO ATM'!$A$2:$B$897,2,0)</f>
        <v xml:space="preserve">ATM Ministerio Obras Públicas </v>
      </c>
      <c r="H54" s="87" t="str">
        <f>VLOOKUP(E54,VIP!$A$2:$O16393,7,FALSE)</f>
        <v>Si</v>
      </c>
      <c r="I54" s="87" t="str">
        <f>VLOOKUP(E54,VIP!$A$2:$O8358,8,FALSE)</f>
        <v>Si</v>
      </c>
      <c r="J54" s="87" t="str">
        <f>VLOOKUP(E54,VIP!$A$2:$O8308,8,FALSE)</f>
        <v>Si</v>
      </c>
      <c r="K54" s="87" t="str">
        <f>VLOOKUP(E54,VIP!$A$2:$O11882,6,0)</f>
        <v>NO</v>
      </c>
      <c r="L54" s="92" t="s">
        <v>2463</v>
      </c>
      <c r="M54" s="91" t="s">
        <v>2470</v>
      </c>
      <c r="N54" s="107" t="s">
        <v>2477</v>
      </c>
      <c r="O54" s="106" t="s">
        <v>2478</v>
      </c>
      <c r="P54" s="103"/>
      <c r="Q54" s="91" t="s">
        <v>2463</v>
      </c>
    </row>
    <row r="55" spans="1:17" ht="18" x14ac:dyDescent="0.25">
      <c r="A55" s="102" t="str">
        <f>VLOOKUP(E55,'LISTADO ATM'!$A$2:$C$898,3,0)</f>
        <v>NORTE</v>
      </c>
      <c r="B55" s="96" t="s">
        <v>2569</v>
      </c>
      <c r="C55" s="90">
        <v>44246.818784722222</v>
      </c>
      <c r="D55" s="102" t="s">
        <v>2488</v>
      </c>
      <c r="E55" s="88">
        <v>990</v>
      </c>
      <c r="F55" s="84" t="str">
        <f>VLOOKUP(E55,VIP!$A$2:$O11471,2,0)</f>
        <v>DRBR742</v>
      </c>
      <c r="G55" s="87" t="str">
        <f>VLOOKUP(E55,'LISTADO ATM'!$A$2:$B$897,2,0)</f>
        <v xml:space="preserve">ATM Autoservicio Bonao II </v>
      </c>
      <c r="H55" s="87" t="str">
        <f>VLOOKUP(E55,VIP!$A$2:$O16392,7,FALSE)</f>
        <v>Si</v>
      </c>
      <c r="I55" s="87" t="str">
        <f>VLOOKUP(E55,VIP!$A$2:$O8357,8,FALSE)</f>
        <v>Si</v>
      </c>
      <c r="J55" s="87" t="str">
        <f>VLOOKUP(E55,VIP!$A$2:$O8307,8,FALSE)</f>
        <v>Si</v>
      </c>
      <c r="K55" s="87" t="str">
        <f>VLOOKUP(E55,VIP!$A$2:$O11881,6,0)</f>
        <v>NO</v>
      </c>
      <c r="L55" s="92" t="s">
        <v>2430</v>
      </c>
      <c r="M55" s="91" t="s">
        <v>2470</v>
      </c>
      <c r="N55" s="107" t="s">
        <v>2477</v>
      </c>
      <c r="O55" s="106" t="s">
        <v>2492</v>
      </c>
      <c r="P55" s="103"/>
      <c r="Q55" s="91" t="s">
        <v>2430</v>
      </c>
    </row>
    <row r="56" spans="1:17" ht="18" x14ac:dyDescent="0.25">
      <c r="A56" s="102" t="str">
        <f>VLOOKUP(E56,'LISTADO ATM'!$A$2:$C$898,3,0)</f>
        <v>DISTRITO NACIONAL</v>
      </c>
      <c r="B56" s="96" t="s">
        <v>2568</v>
      </c>
      <c r="C56" s="90">
        <v>44246.829768518517</v>
      </c>
      <c r="D56" s="102" t="s">
        <v>2473</v>
      </c>
      <c r="E56" s="88">
        <v>744</v>
      </c>
      <c r="F56" s="84" t="str">
        <f>VLOOKUP(E56,VIP!$A$2:$O11470,2,0)</f>
        <v>DRBR289</v>
      </c>
      <c r="G56" s="87" t="str">
        <f>VLOOKUP(E56,'LISTADO ATM'!$A$2:$B$897,2,0)</f>
        <v xml:space="preserve">ATM Multicentro La Sirena Venezuela </v>
      </c>
      <c r="H56" s="87" t="str">
        <f>VLOOKUP(E56,VIP!$A$2:$O16391,7,FALSE)</f>
        <v>Si</v>
      </c>
      <c r="I56" s="87" t="str">
        <f>VLOOKUP(E56,VIP!$A$2:$O8356,8,FALSE)</f>
        <v>Si</v>
      </c>
      <c r="J56" s="87" t="str">
        <f>VLOOKUP(E56,VIP!$A$2:$O8306,8,FALSE)</f>
        <v>Si</v>
      </c>
      <c r="K56" s="87" t="str">
        <f>VLOOKUP(E56,VIP!$A$2:$O11880,6,0)</f>
        <v>SI</v>
      </c>
      <c r="L56" s="92" t="s">
        <v>2430</v>
      </c>
      <c r="M56" s="91" t="s">
        <v>2470</v>
      </c>
      <c r="N56" s="107" t="s">
        <v>2477</v>
      </c>
      <c r="O56" s="106" t="s">
        <v>2478</v>
      </c>
      <c r="P56" s="103"/>
      <c r="Q56" s="91" t="s">
        <v>2430</v>
      </c>
    </row>
    <row r="57" spans="1:17" ht="18" x14ac:dyDescent="0.25">
      <c r="A57" s="102" t="str">
        <f>VLOOKUP(E57,'LISTADO ATM'!$A$2:$C$898,3,0)</f>
        <v>DISTRITO NACIONAL</v>
      </c>
      <c r="B57" s="96" t="s">
        <v>2567</v>
      </c>
      <c r="C57" s="90">
        <v>44246.831226851849</v>
      </c>
      <c r="D57" s="102" t="s">
        <v>2473</v>
      </c>
      <c r="E57" s="88">
        <v>738</v>
      </c>
      <c r="F57" s="84" t="str">
        <f>VLOOKUP(E57,VIP!$A$2:$O11469,2,0)</f>
        <v>DRBR24S</v>
      </c>
      <c r="G57" s="87" t="str">
        <f>VLOOKUP(E57,'LISTADO ATM'!$A$2:$B$897,2,0)</f>
        <v xml:space="preserve">ATM Zona Franca Los Alcarrizos </v>
      </c>
      <c r="H57" s="87" t="str">
        <f>VLOOKUP(E57,VIP!$A$2:$O16390,7,FALSE)</f>
        <v>Si</v>
      </c>
      <c r="I57" s="87" t="str">
        <f>VLOOKUP(E57,VIP!$A$2:$O8355,8,FALSE)</f>
        <v>Si</v>
      </c>
      <c r="J57" s="87" t="str">
        <f>VLOOKUP(E57,VIP!$A$2:$O8305,8,FALSE)</f>
        <v>Si</v>
      </c>
      <c r="K57" s="87" t="str">
        <f>VLOOKUP(E57,VIP!$A$2:$O11879,6,0)</f>
        <v>NO</v>
      </c>
      <c r="L57" s="92" t="s">
        <v>2430</v>
      </c>
      <c r="M57" s="91" t="s">
        <v>2470</v>
      </c>
      <c r="N57" s="107" t="s">
        <v>2477</v>
      </c>
      <c r="O57" s="106" t="s">
        <v>2478</v>
      </c>
      <c r="P57" s="103"/>
      <c r="Q57" s="91" t="s">
        <v>2430</v>
      </c>
    </row>
    <row r="58" spans="1:17" ht="18" x14ac:dyDescent="0.25">
      <c r="A58" s="102" t="str">
        <f>VLOOKUP(E58,'LISTADO ATM'!$A$2:$C$898,3,0)</f>
        <v>SUR</v>
      </c>
      <c r="B58" s="96" t="s">
        <v>2566</v>
      </c>
      <c r="C58" s="90">
        <v>44246.834560185183</v>
      </c>
      <c r="D58" s="102" t="s">
        <v>2488</v>
      </c>
      <c r="E58" s="88">
        <v>301</v>
      </c>
      <c r="F58" s="84" t="str">
        <f>VLOOKUP(E58,VIP!$A$2:$O11468,2,0)</f>
        <v>DRBR301</v>
      </c>
      <c r="G58" s="87" t="str">
        <f>VLOOKUP(E58,'LISTADO ATM'!$A$2:$B$897,2,0)</f>
        <v xml:space="preserve">ATM UNP Alfa y Omega (Barahona) </v>
      </c>
      <c r="H58" s="87" t="str">
        <f>VLOOKUP(E58,VIP!$A$2:$O16389,7,FALSE)</f>
        <v>Si</v>
      </c>
      <c r="I58" s="87" t="str">
        <f>VLOOKUP(E58,VIP!$A$2:$O8354,8,FALSE)</f>
        <v>Si</v>
      </c>
      <c r="J58" s="87" t="str">
        <f>VLOOKUP(E58,VIP!$A$2:$O8304,8,FALSE)</f>
        <v>Si</v>
      </c>
      <c r="K58" s="87" t="str">
        <f>VLOOKUP(E58,VIP!$A$2:$O11878,6,0)</f>
        <v>NO</v>
      </c>
      <c r="L58" s="92" t="s">
        <v>2430</v>
      </c>
      <c r="M58" s="91" t="s">
        <v>2470</v>
      </c>
      <c r="N58" s="107" t="s">
        <v>2477</v>
      </c>
      <c r="O58" s="106" t="s">
        <v>2492</v>
      </c>
      <c r="P58" s="103"/>
      <c r="Q58" s="91" t="s">
        <v>2430</v>
      </c>
    </row>
    <row r="59" spans="1:17" ht="18" x14ac:dyDescent="0.25">
      <c r="A59" s="102" t="str">
        <f>VLOOKUP(E59,'LISTADO ATM'!$A$2:$C$898,3,0)</f>
        <v>NORTE</v>
      </c>
      <c r="B59" s="96" t="s">
        <v>2565</v>
      </c>
      <c r="C59" s="90">
        <v>44246.846099537041</v>
      </c>
      <c r="D59" s="102" t="s">
        <v>2488</v>
      </c>
      <c r="E59" s="88">
        <v>151</v>
      </c>
      <c r="F59" s="84" t="str">
        <f>VLOOKUP(E59,VIP!$A$2:$O11467,2,0)</f>
        <v>DRBR151</v>
      </c>
      <c r="G59" s="87" t="str">
        <f>VLOOKUP(E59,'LISTADO ATM'!$A$2:$B$897,2,0)</f>
        <v xml:space="preserve">ATM Oficina Nagua </v>
      </c>
      <c r="H59" s="87" t="str">
        <f>VLOOKUP(E59,VIP!$A$2:$O16388,7,FALSE)</f>
        <v>Si</v>
      </c>
      <c r="I59" s="87" t="str">
        <f>VLOOKUP(E59,VIP!$A$2:$O8353,8,FALSE)</f>
        <v>Si</v>
      </c>
      <c r="J59" s="87" t="str">
        <f>VLOOKUP(E59,VIP!$A$2:$O8303,8,FALSE)</f>
        <v>Si</v>
      </c>
      <c r="K59" s="87" t="str">
        <f>VLOOKUP(E59,VIP!$A$2:$O11877,6,0)</f>
        <v>SI</v>
      </c>
      <c r="L59" s="92" t="s">
        <v>2430</v>
      </c>
      <c r="M59" s="91" t="s">
        <v>2470</v>
      </c>
      <c r="N59" s="107" t="s">
        <v>2477</v>
      </c>
      <c r="O59" s="106" t="s">
        <v>2492</v>
      </c>
      <c r="P59" s="103"/>
      <c r="Q59" s="91" t="s">
        <v>2430</v>
      </c>
    </row>
    <row r="60" spans="1:17" ht="18" x14ac:dyDescent="0.25">
      <c r="A60" s="102" t="str">
        <f>VLOOKUP(E60,'LISTADO ATM'!$A$2:$C$898,3,0)</f>
        <v>DISTRITO NACIONAL</v>
      </c>
      <c r="B60" s="96" t="s">
        <v>2564</v>
      </c>
      <c r="C60" s="90">
        <v>44246.849583333336</v>
      </c>
      <c r="D60" s="102" t="s">
        <v>2473</v>
      </c>
      <c r="E60" s="88">
        <v>377</v>
      </c>
      <c r="F60" s="84" t="str">
        <f>VLOOKUP(E60,VIP!$A$2:$O11466,2,0)</f>
        <v>DRBR377</v>
      </c>
      <c r="G60" s="87" t="str">
        <f>VLOOKUP(E60,'LISTADO ATM'!$A$2:$B$897,2,0)</f>
        <v>ATM Estación del Metro Eduardo Brito</v>
      </c>
      <c r="H60" s="87" t="str">
        <f>VLOOKUP(E60,VIP!$A$2:$O16387,7,FALSE)</f>
        <v>Si</v>
      </c>
      <c r="I60" s="87" t="str">
        <f>VLOOKUP(E60,VIP!$A$2:$O8352,8,FALSE)</f>
        <v>Si</v>
      </c>
      <c r="J60" s="87" t="str">
        <f>VLOOKUP(E60,VIP!$A$2:$O8302,8,FALSE)</f>
        <v>Si</v>
      </c>
      <c r="K60" s="87" t="str">
        <f>VLOOKUP(E60,VIP!$A$2:$O11876,6,0)</f>
        <v>NO</v>
      </c>
      <c r="L60" s="92" t="s">
        <v>2430</v>
      </c>
      <c r="M60" s="91" t="s">
        <v>2470</v>
      </c>
      <c r="N60" s="107" t="s">
        <v>2477</v>
      </c>
      <c r="O60" s="106" t="s">
        <v>2478</v>
      </c>
      <c r="P60" s="103"/>
      <c r="Q60" s="91" t="s">
        <v>2430</v>
      </c>
    </row>
    <row r="61" spans="1:17" ht="18" x14ac:dyDescent="0.25">
      <c r="A61" s="102" t="str">
        <f>VLOOKUP(E61,'LISTADO ATM'!$A$2:$C$898,3,0)</f>
        <v>DISTRITO NACIONAL</v>
      </c>
      <c r="B61" s="96" t="s">
        <v>2563</v>
      </c>
      <c r="C61" s="90">
        <v>44246.85229166667</v>
      </c>
      <c r="D61" s="102" t="s">
        <v>2473</v>
      </c>
      <c r="E61" s="88">
        <v>281</v>
      </c>
      <c r="F61" s="84" t="str">
        <f>VLOOKUP(E61,VIP!$A$2:$O11465,2,0)</f>
        <v>DRBR737</v>
      </c>
      <c r="G61" s="87" t="str">
        <f>VLOOKUP(E61,'LISTADO ATM'!$A$2:$B$897,2,0)</f>
        <v xml:space="preserve">ATM S/M Pola Independencia </v>
      </c>
      <c r="H61" s="87" t="str">
        <f>VLOOKUP(E61,VIP!$A$2:$O16386,7,FALSE)</f>
        <v>Si</v>
      </c>
      <c r="I61" s="87" t="str">
        <f>VLOOKUP(E61,VIP!$A$2:$O8351,8,FALSE)</f>
        <v>Si</v>
      </c>
      <c r="J61" s="87" t="str">
        <f>VLOOKUP(E61,VIP!$A$2:$O8301,8,FALSE)</f>
        <v>Si</v>
      </c>
      <c r="K61" s="87" t="str">
        <f>VLOOKUP(E61,VIP!$A$2:$O11875,6,0)</f>
        <v>NO</v>
      </c>
      <c r="L61" s="92" t="s">
        <v>2463</v>
      </c>
      <c r="M61" s="91" t="s">
        <v>2470</v>
      </c>
      <c r="N61" s="107" t="s">
        <v>2477</v>
      </c>
      <c r="O61" s="106" t="s">
        <v>2478</v>
      </c>
      <c r="P61" s="103"/>
      <c r="Q61" s="91" t="s">
        <v>2463</v>
      </c>
    </row>
    <row r="62" spans="1:17" ht="18" x14ac:dyDescent="0.25">
      <c r="A62" s="102" t="str">
        <f>VLOOKUP(E62,'LISTADO ATM'!$A$2:$C$898,3,0)</f>
        <v>ESTE</v>
      </c>
      <c r="B62" s="96" t="s">
        <v>2562</v>
      </c>
      <c r="C62" s="90">
        <v>44246.855532407404</v>
      </c>
      <c r="D62" s="102" t="s">
        <v>2488</v>
      </c>
      <c r="E62" s="88">
        <v>293</v>
      </c>
      <c r="F62" s="84" t="str">
        <f>VLOOKUP(E62,VIP!$A$2:$O11464,2,0)</f>
        <v>DRBR293</v>
      </c>
      <c r="G62" s="87" t="str">
        <f>VLOOKUP(E62,'LISTADO ATM'!$A$2:$B$897,2,0)</f>
        <v xml:space="preserve">ATM S/M Nueva Visión (San Pedro) </v>
      </c>
      <c r="H62" s="87" t="str">
        <f>VLOOKUP(E62,VIP!$A$2:$O16385,7,FALSE)</f>
        <v>Si</v>
      </c>
      <c r="I62" s="87" t="str">
        <f>VLOOKUP(E62,VIP!$A$2:$O8350,8,FALSE)</f>
        <v>Si</v>
      </c>
      <c r="J62" s="87" t="str">
        <f>VLOOKUP(E62,VIP!$A$2:$O8300,8,FALSE)</f>
        <v>Si</v>
      </c>
      <c r="K62" s="87" t="str">
        <f>VLOOKUP(E62,VIP!$A$2:$O11874,6,0)</f>
        <v>NO</v>
      </c>
      <c r="L62" s="92" t="s">
        <v>2463</v>
      </c>
      <c r="M62" s="91" t="s">
        <v>2470</v>
      </c>
      <c r="N62" s="107" t="s">
        <v>2477</v>
      </c>
      <c r="O62" s="106" t="s">
        <v>2492</v>
      </c>
      <c r="P62" s="103"/>
      <c r="Q62" s="91" t="s">
        <v>2463</v>
      </c>
    </row>
    <row r="63" spans="1:17" ht="18" x14ac:dyDescent="0.25">
      <c r="A63" s="102" t="str">
        <f>VLOOKUP(E63,'LISTADO ATM'!$A$2:$C$898,3,0)</f>
        <v>NORTE</v>
      </c>
      <c r="B63" s="96" t="s">
        <v>2561</v>
      </c>
      <c r="C63" s="90">
        <v>44246.859027777777</v>
      </c>
      <c r="D63" s="102" t="s">
        <v>2488</v>
      </c>
      <c r="E63" s="88">
        <v>703</v>
      </c>
      <c r="F63" s="84" t="str">
        <f>VLOOKUP(E63,VIP!$A$2:$O11463,2,0)</f>
        <v>DRBR703</v>
      </c>
      <c r="G63" s="87" t="str">
        <f>VLOOKUP(E63,'LISTADO ATM'!$A$2:$B$897,2,0)</f>
        <v xml:space="preserve">ATM Oficina El Mamey Los Hidalgos </v>
      </c>
      <c r="H63" s="87" t="str">
        <f>VLOOKUP(E63,VIP!$A$2:$O16384,7,FALSE)</f>
        <v>Si</v>
      </c>
      <c r="I63" s="87" t="str">
        <f>VLOOKUP(E63,VIP!$A$2:$O8349,8,FALSE)</f>
        <v>Si</v>
      </c>
      <c r="J63" s="87" t="str">
        <f>VLOOKUP(E63,VIP!$A$2:$O8299,8,FALSE)</f>
        <v>Si</v>
      </c>
      <c r="K63" s="87" t="str">
        <f>VLOOKUP(E63,VIP!$A$2:$O11873,6,0)</f>
        <v>NO</v>
      </c>
      <c r="L63" s="92" t="s">
        <v>2463</v>
      </c>
      <c r="M63" s="91" t="s">
        <v>2470</v>
      </c>
      <c r="N63" s="107" t="s">
        <v>2477</v>
      </c>
      <c r="O63" s="106" t="s">
        <v>2492</v>
      </c>
      <c r="P63" s="103"/>
      <c r="Q63" s="91" t="s">
        <v>2463</v>
      </c>
    </row>
    <row r="64" spans="1:17" ht="18" x14ac:dyDescent="0.25">
      <c r="A64" s="102" t="str">
        <f>VLOOKUP(E64,'LISTADO ATM'!$A$2:$C$898,3,0)</f>
        <v>DISTRITO NACIONAL</v>
      </c>
      <c r="B64" s="96" t="s">
        <v>2560</v>
      </c>
      <c r="C64" s="90">
        <v>44246.859918981485</v>
      </c>
      <c r="D64" s="102" t="s">
        <v>2473</v>
      </c>
      <c r="E64" s="88">
        <v>713</v>
      </c>
      <c r="F64" s="84" t="str">
        <f>VLOOKUP(E64,VIP!$A$2:$O11462,2,0)</f>
        <v>DRBR016</v>
      </c>
      <c r="G64" s="87" t="str">
        <f>VLOOKUP(E64,'LISTADO ATM'!$A$2:$B$897,2,0)</f>
        <v xml:space="preserve">ATM Oficina Las Américas </v>
      </c>
      <c r="H64" s="87" t="str">
        <f>VLOOKUP(E64,VIP!$A$2:$O16383,7,FALSE)</f>
        <v>Si</v>
      </c>
      <c r="I64" s="87" t="str">
        <f>VLOOKUP(E64,VIP!$A$2:$O8348,8,FALSE)</f>
        <v>Si</v>
      </c>
      <c r="J64" s="87" t="str">
        <f>VLOOKUP(E64,VIP!$A$2:$O8298,8,FALSE)</f>
        <v>Si</v>
      </c>
      <c r="K64" s="87" t="str">
        <f>VLOOKUP(E64,VIP!$A$2:$O11872,6,0)</f>
        <v>NO</v>
      </c>
      <c r="L64" s="92" t="s">
        <v>2463</v>
      </c>
      <c r="M64" s="91" t="s">
        <v>2470</v>
      </c>
      <c r="N64" s="107" t="s">
        <v>2477</v>
      </c>
      <c r="O64" s="106" t="s">
        <v>2478</v>
      </c>
      <c r="P64" s="103"/>
      <c r="Q64" s="91" t="s">
        <v>2463</v>
      </c>
    </row>
    <row r="65" spans="1:17" ht="18" x14ac:dyDescent="0.25">
      <c r="A65" s="102" t="str">
        <f>VLOOKUP(E65,'LISTADO ATM'!$A$2:$C$898,3,0)</f>
        <v>SUR</v>
      </c>
      <c r="B65" s="96" t="s">
        <v>2559</v>
      </c>
      <c r="C65" s="90">
        <v>44246.861956018518</v>
      </c>
      <c r="D65" s="102" t="s">
        <v>2488</v>
      </c>
      <c r="E65" s="88">
        <v>783</v>
      </c>
      <c r="F65" s="84" t="str">
        <f>VLOOKUP(E65,VIP!$A$2:$O11461,2,0)</f>
        <v>DRBR303</v>
      </c>
      <c r="G65" s="87" t="str">
        <f>VLOOKUP(E65,'LISTADO ATM'!$A$2:$B$897,2,0)</f>
        <v xml:space="preserve">ATM Autobanco Alfa y Omega (Barahona) </v>
      </c>
      <c r="H65" s="87" t="str">
        <f>VLOOKUP(E65,VIP!$A$2:$O16382,7,FALSE)</f>
        <v>Si</v>
      </c>
      <c r="I65" s="87" t="str">
        <f>VLOOKUP(E65,VIP!$A$2:$O8347,8,FALSE)</f>
        <v>Si</v>
      </c>
      <c r="J65" s="87" t="str">
        <f>VLOOKUP(E65,VIP!$A$2:$O8297,8,FALSE)</f>
        <v>Si</v>
      </c>
      <c r="K65" s="87" t="str">
        <f>VLOOKUP(E65,VIP!$A$2:$O11871,6,0)</f>
        <v>NO</v>
      </c>
      <c r="L65" s="92" t="s">
        <v>2430</v>
      </c>
      <c r="M65" s="91" t="s">
        <v>2470</v>
      </c>
      <c r="N65" s="107" t="s">
        <v>2477</v>
      </c>
      <c r="O65" s="106" t="s">
        <v>2492</v>
      </c>
      <c r="P65" s="103"/>
      <c r="Q65" s="91" t="s">
        <v>2430</v>
      </c>
    </row>
    <row r="66" spans="1:17" ht="18" x14ac:dyDescent="0.25">
      <c r="A66" s="102" t="str">
        <f>VLOOKUP(E66,'LISTADO ATM'!$A$2:$C$898,3,0)</f>
        <v>DISTRITO NACIONAL</v>
      </c>
      <c r="B66" s="96" t="s">
        <v>2558</v>
      </c>
      <c r="C66" s="90">
        <v>44246.864722222221</v>
      </c>
      <c r="D66" s="102" t="s">
        <v>2473</v>
      </c>
      <c r="E66" s="88">
        <v>938</v>
      </c>
      <c r="F66" s="84" t="str">
        <f>VLOOKUP(E66,VIP!$A$2:$O11460,2,0)</f>
        <v>DRBR938</v>
      </c>
      <c r="G66" s="87" t="str">
        <f>VLOOKUP(E66,'LISTADO ATM'!$A$2:$B$897,2,0)</f>
        <v xml:space="preserve">ATM Autobanco Oficina Filadelfia Plaza </v>
      </c>
      <c r="H66" s="87" t="str">
        <f>VLOOKUP(E66,VIP!$A$2:$O16381,7,FALSE)</f>
        <v>Si</v>
      </c>
      <c r="I66" s="87" t="str">
        <f>VLOOKUP(E66,VIP!$A$2:$O8346,8,FALSE)</f>
        <v>Si</v>
      </c>
      <c r="J66" s="87" t="str">
        <f>VLOOKUP(E66,VIP!$A$2:$O8296,8,FALSE)</f>
        <v>Si</v>
      </c>
      <c r="K66" s="87" t="str">
        <f>VLOOKUP(E66,VIP!$A$2:$O11870,6,0)</f>
        <v>NO</v>
      </c>
      <c r="L66" s="92" t="s">
        <v>2463</v>
      </c>
      <c r="M66" s="91" t="s">
        <v>2470</v>
      </c>
      <c r="N66" s="107" t="s">
        <v>2477</v>
      </c>
      <c r="O66" s="106" t="s">
        <v>2478</v>
      </c>
      <c r="P66" s="103"/>
      <c r="Q66" s="91" t="s">
        <v>2463</v>
      </c>
    </row>
    <row r="67" spans="1:17" ht="18" x14ac:dyDescent="0.25">
      <c r="A67" s="102" t="str">
        <f>VLOOKUP(E67,'LISTADO ATM'!$A$2:$C$898,3,0)</f>
        <v>NORTE</v>
      </c>
      <c r="B67" s="96" t="s">
        <v>2557</v>
      </c>
      <c r="C67" s="90">
        <v>44246.865914351853</v>
      </c>
      <c r="D67" s="102" t="s">
        <v>2488</v>
      </c>
      <c r="E67" s="88">
        <v>950</v>
      </c>
      <c r="F67" s="84" t="str">
        <f>VLOOKUP(E67,VIP!$A$2:$O11459,2,0)</f>
        <v>DRBR12G</v>
      </c>
      <c r="G67" s="87" t="str">
        <f>VLOOKUP(E67,'LISTADO ATM'!$A$2:$B$897,2,0)</f>
        <v xml:space="preserve">ATM Oficina Monterrico </v>
      </c>
      <c r="H67" s="87" t="str">
        <f>VLOOKUP(E67,VIP!$A$2:$O16380,7,FALSE)</f>
        <v>Si</v>
      </c>
      <c r="I67" s="87" t="str">
        <f>VLOOKUP(E67,VIP!$A$2:$O8345,8,FALSE)</f>
        <v>Si</v>
      </c>
      <c r="J67" s="87" t="str">
        <f>VLOOKUP(E67,VIP!$A$2:$O8295,8,FALSE)</f>
        <v>Si</v>
      </c>
      <c r="K67" s="87" t="str">
        <f>VLOOKUP(E67,VIP!$A$2:$O11869,6,0)</f>
        <v>SI</v>
      </c>
      <c r="L67" s="92" t="s">
        <v>2430</v>
      </c>
      <c r="M67" s="91" t="s">
        <v>2470</v>
      </c>
      <c r="N67" s="107" t="s">
        <v>2477</v>
      </c>
      <c r="O67" s="106" t="s">
        <v>2492</v>
      </c>
      <c r="P67" s="103"/>
      <c r="Q67" s="91" t="s">
        <v>2430</v>
      </c>
    </row>
    <row r="68" spans="1:17" ht="18" x14ac:dyDescent="0.25">
      <c r="A68" s="102" t="str">
        <f>VLOOKUP(E68,'LISTADO ATM'!$A$2:$C$898,3,0)</f>
        <v>SUR</v>
      </c>
      <c r="B68" s="96" t="s">
        <v>2556</v>
      </c>
      <c r="C68" s="90">
        <v>44246.869027777779</v>
      </c>
      <c r="D68" s="102" t="s">
        <v>2189</v>
      </c>
      <c r="E68" s="88">
        <v>582</v>
      </c>
      <c r="F68" s="84" t="e">
        <f>VLOOKUP(E68,VIP!$A$2:$O11458,2,0)</f>
        <v>#N/A</v>
      </c>
      <c r="G68" s="87" t="str">
        <f>VLOOKUP(E68,'LISTADO ATM'!$A$2:$B$897,2,0)</f>
        <v>ATM Estación Sabana Yegua</v>
      </c>
      <c r="H68" s="87" t="e">
        <f>VLOOKUP(E68,VIP!$A$2:$O16379,7,FALSE)</f>
        <v>#N/A</v>
      </c>
      <c r="I68" s="87" t="e">
        <f>VLOOKUP(E68,VIP!$A$2:$O8344,8,FALSE)</f>
        <v>#N/A</v>
      </c>
      <c r="J68" s="87" t="e">
        <f>VLOOKUP(E68,VIP!$A$2:$O8294,8,FALSE)</f>
        <v>#N/A</v>
      </c>
      <c r="K68" s="87" t="e">
        <f>VLOOKUP(E68,VIP!$A$2:$O11868,6,0)</f>
        <v>#N/A</v>
      </c>
      <c r="L68" s="92" t="s">
        <v>2228</v>
      </c>
      <c r="M68" s="91" t="s">
        <v>2470</v>
      </c>
      <c r="N68" s="107" t="s">
        <v>2477</v>
      </c>
      <c r="O68" s="106" t="s">
        <v>2479</v>
      </c>
      <c r="P68" s="103"/>
      <c r="Q68" s="91" t="s">
        <v>2228</v>
      </c>
    </row>
    <row r="69" spans="1:17" ht="18" x14ac:dyDescent="0.25">
      <c r="A69" s="102" t="str">
        <f>VLOOKUP(E69,'LISTADO ATM'!$A$2:$C$898,3,0)</f>
        <v>DISTRITO NACIONAL</v>
      </c>
      <c r="B69" s="96" t="s">
        <v>2555</v>
      </c>
      <c r="C69" s="90">
        <v>44246.870983796296</v>
      </c>
      <c r="D69" s="102" t="s">
        <v>2189</v>
      </c>
      <c r="E69" s="88">
        <v>194</v>
      </c>
      <c r="F69" s="84" t="str">
        <f>VLOOKUP(E69,VIP!$A$2:$O11457,2,0)</f>
        <v>DRBR194</v>
      </c>
      <c r="G69" s="87" t="str">
        <f>VLOOKUP(E69,'LISTADO ATM'!$A$2:$B$897,2,0)</f>
        <v xml:space="preserve">ATM UNP Pantoja </v>
      </c>
      <c r="H69" s="87" t="str">
        <f>VLOOKUP(E69,VIP!$A$2:$O16378,7,FALSE)</f>
        <v>Si</v>
      </c>
      <c r="I69" s="87" t="str">
        <f>VLOOKUP(E69,VIP!$A$2:$O8343,8,FALSE)</f>
        <v>No</v>
      </c>
      <c r="J69" s="87" t="str">
        <f>VLOOKUP(E69,VIP!$A$2:$O8293,8,FALSE)</f>
        <v>No</v>
      </c>
      <c r="K69" s="87" t="str">
        <f>VLOOKUP(E69,VIP!$A$2:$O11867,6,0)</f>
        <v>NO</v>
      </c>
      <c r="L69" s="92" t="s">
        <v>2228</v>
      </c>
      <c r="M69" s="91" t="s">
        <v>2470</v>
      </c>
      <c r="N69" s="107" t="s">
        <v>2477</v>
      </c>
      <c r="O69" s="106" t="s">
        <v>2479</v>
      </c>
      <c r="P69" s="103"/>
      <c r="Q69" s="91" t="s">
        <v>2228</v>
      </c>
    </row>
    <row r="70" spans="1:17" ht="18" x14ac:dyDescent="0.25">
      <c r="A70" s="102" t="str">
        <f>VLOOKUP(E70,'LISTADO ATM'!$A$2:$C$898,3,0)</f>
        <v>ESTE</v>
      </c>
      <c r="B70" s="96" t="s">
        <v>2554</v>
      </c>
      <c r="C70" s="90">
        <v>44246.87290509259</v>
      </c>
      <c r="D70" s="102" t="s">
        <v>2189</v>
      </c>
      <c r="E70" s="88">
        <v>222</v>
      </c>
      <c r="F70" s="84" t="str">
        <f>VLOOKUP(E70,VIP!$A$2:$O11456,2,0)</f>
        <v>DRBR222</v>
      </c>
      <c r="G70" s="87" t="str">
        <f>VLOOKUP(E70,'LISTADO ATM'!$A$2:$B$897,2,0)</f>
        <v xml:space="preserve">ATM UNP Dominicus (La Romana) </v>
      </c>
      <c r="H70" s="87" t="str">
        <f>VLOOKUP(E70,VIP!$A$2:$O16377,7,FALSE)</f>
        <v>Si</v>
      </c>
      <c r="I70" s="87" t="str">
        <f>VLOOKUP(E70,VIP!$A$2:$O8342,8,FALSE)</f>
        <v>Si</v>
      </c>
      <c r="J70" s="87" t="str">
        <f>VLOOKUP(E70,VIP!$A$2:$O8292,8,FALSE)</f>
        <v>Si</v>
      </c>
      <c r="K70" s="87" t="str">
        <f>VLOOKUP(E70,VIP!$A$2:$O11866,6,0)</f>
        <v>NO</v>
      </c>
      <c r="L70" s="92" t="s">
        <v>2254</v>
      </c>
      <c r="M70" s="91" t="s">
        <v>2470</v>
      </c>
      <c r="N70" s="107" t="s">
        <v>2477</v>
      </c>
      <c r="O70" s="106" t="s">
        <v>2479</v>
      </c>
      <c r="P70" s="103"/>
      <c r="Q70" s="91" t="s">
        <v>2254</v>
      </c>
    </row>
    <row r="71" spans="1:17" ht="18" x14ac:dyDescent="0.25">
      <c r="A71" s="102" t="str">
        <f>VLOOKUP(E71,'LISTADO ATM'!$A$2:$C$898,3,0)</f>
        <v>ESTE</v>
      </c>
      <c r="B71" s="96" t="s">
        <v>2553</v>
      </c>
      <c r="C71" s="90">
        <v>44246.881238425929</v>
      </c>
      <c r="D71" s="102" t="s">
        <v>2189</v>
      </c>
      <c r="E71" s="88">
        <v>433</v>
      </c>
      <c r="F71" s="84" t="str">
        <f>VLOOKUP(E71,VIP!$A$2:$O11455,2,0)</f>
        <v>DRBR433</v>
      </c>
      <c r="G71" s="87" t="str">
        <f>VLOOKUP(E71,'LISTADO ATM'!$A$2:$B$897,2,0)</f>
        <v xml:space="preserve">ATM Centro Comercial Las Canas (Cap Cana) </v>
      </c>
      <c r="H71" s="87" t="str">
        <f>VLOOKUP(E71,VIP!$A$2:$O16376,7,FALSE)</f>
        <v>Si</v>
      </c>
      <c r="I71" s="87" t="str">
        <f>VLOOKUP(E71,VIP!$A$2:$O8341,8,FALSE)</f>
        <v>Si</v>
      </c>
      <c r="J71" s="87" t="str">
        <f>VLOOKUP(E71,VIP!$A$2:$O8291,8,FALSE)</f>
        <v>Si</v>
      </c>
      <c r="K71" s="87" t="str">
        <f>VLOOKUP(E71,VIP!$A$2:$O11865,6,0)</f>
        <v>NO</v>
      </c>
      <c r="L71" s="92" t="s">
        <v>2499</v>
      </c>
      <c r="M71" s="91" t="s">
        <v>2470</v>
      </c>
      <c r="N71" s="107" t="s">
        <v>2477</v>
      </c>
      <c r="O71" s="106" t="s">
        <v>2479</v>
      </c>
      <c r="P71" s="103"/>
      <c r="Q71" s="91" t="s">
        <v>2499</v>
      </c>
    </row>
    <row r="72" spans="1:17" ht="18" x14ac:dyDescent="0.25">
      <c r="A72" s="102" t="str">
        <f>VLOOKUP(E72,'LISTADO ATM'!$A$2:$C$898,3,0)</f>
        <v>DISTRITO NACIONAL</v>
      </c>
      <c r="B72" s="96" t="s">
        <v>2575</v>
      </c>
      <c r="C72" s="90">
        <v>44246.904687499999</v>
      </c>
      <c r="D72" s="102" t="s">
        <v>2189</v>
      </c>
      <c r="E72" s="88">
        <v>722</v>
      </c>
      <c r="F72" s="84" t="str">
        <f>VLOOKUP(E72,VIP!$A$2:$O11459,2,0)</f>
        <v>DRBR393</v>
      </c>
      <c r="G72" s="87" t="str">
        <f>VLOOKUP(E72,'LISTADO ATM'!$A$2:$B$897,2,0)</f>
        <v xml:space="preserve">ATM Oficina Charles de Gaulle III </v>
      </c>
      <c r="H72" s="87" t="str">
        <f>VLOOKUP(E72,VIP!$A$2:$O16380,7,FALSE)</f>
        <v>Si</v>
      </c>
      <c r="I72" s="87" t="str">
        <f>VLOOKUP(E72,VIP!$A$2:$O8345,8,FALSE)</f>
        <v>Si</v>
      </c>
      <c r="J72" s="87" t="str">
        <f>VLOOKUP(E72,VIP!$A$2:$O8295,8,FALSE)</f>
        <v>Si</v>
      </c>
      <c r="K72" s="87" t="str">
        <f>VLOOKUP(E72,VIP!$A$2:$O11869,6,0)</f>
        <v>SI</v>
      </c>
      <c r="L72" s="92" t="s">
        <v>2228</v>
      </c>
      <c r="M72" s="91" t="s">
        <v>2470</v>
      </c>
      <c r="N72" s="107" t="s">
        <v>2477</v>
      </c>
      <c r="O72" s="106" t="s">
        <v>2479</v>
      </c>
      <c r="P72" s="103"/>
      <c r="Q72" s="91" t="s">
        <v>2228</v>
      </c>
    </row>
    <row r="73" spans="1:17" ht="18" x14ac:dyDescent="0.25">
      <c r="A73" s="102" t="str">
        <f>VLOOKUP(E73,'LISTADO ATM'!$A$2:$C$898,3,0)</f>
        <v>DISTRITO NACIONAL</v>
      </c>
      <c r="B73" s="96" t="s">
        <v>2574</v>
      </c>
      <c r="C73" s="90">
        <v>44246.950787037036</v>
      </c>
      <c r="D73" s="102" t="s">
        <v>2189</v>
      </c>
      <c r="E73" s="88">
        <v>628</v>
      </c>
      <c r="F73" s="84" t="str">
        <f>VLOOKUP(E73,VIP!$A$2:$O11458,2,0)</f>
        <v>DRBR086</v>
      </c>
      <c r="G73" s="87" t="str">
        <f>VLOOKUP(E73,'LISTADO ATM'!$A$2:$B$897,2,0)</f>
        <v xml:space="preserve">ATM Autobanco San Isidro </v>
      </c>
      <c r="H73" s="87" t="str">
        <f>VLOOKUP(E73,VIP!$A$2:$O16379,7,FALSE)</f>
        <v>Si</v>
      </c>
      <c r="I73" s="87" t="str">
        <f>VLOOKUP(E73,VIP!$A$2:$O8344,8,FALSE)</f>
        <v>Si</v>
      </c>
      <c r="J73" s="87" t="str">
        <f>VLOOKUP(E73,VIP!$A$2:$O8294,8,FALSE)</f>
        <v>Si</v>
      </c>
      <c r="K73" s="87" t="str">
        <f>VLOOKUP(E73,VIP!$A$2:$O11868,6,0)</f>
        <v>SI</v>
      </c>
      <c r="L73" s="92" t="s">
        <v>2435</v>
      </c>
      <c r="M73" s="91" t="s">
        <v>2470</v>
      </c>
      <c r="N73" s="107" t="s">
        <v>2477</v>
      </c>
      <c r="O73" s="106" t="s">
        <v>2479</v>
      </c>
      <c r="P73" s="103"/>
      <c r="Q73" s="91" t="s">
        <v>2435</v>
      </c>
    </row>
    <row r="74" spans="1:17" ht="18" x14ac:dyDescent="0.25">
      <c r="A74" s="102" t="str">
        <f>VLOOKUP(E74,'LISTADO ATM'!$A$2:$C$898,3,0)</f>
        <v>NORTE</v>
      </c>
      <c r="B74" s="96" t="s">
        <v>2573</v>
      </c>
      <c r="C74" s="90">
        <v>44246.965196759258</v>
      </c>
      <c r="D74" s="102" t="s">
        <v>2488</v>
      </c>
      <c r="E74" s="88">
        <v>687</v>
      </c>
      <c r="F74" s="84" t="str">
        <f>VLOOKUP(E74,VIP!$A$2:$O11457,2,0)</f>
        <v>DRBR687</v>
      </c>
      <c r="G74" s="87" t="str">
        <f>VLOOKUP(E74,'LISTADO ATM'!$A$2:$B$897,2,0)</f>
        <v>ATM Oficina Monterrico II</v>
      </c>
      <c r="H74" s="87" t="str">
        <f>VLOOKUP(E74,VIP!$A$2:$O16378,7,FALSE)</f>
        <v>NO</v>
      </c>
      <c r="I74" s="87" t="str">
        <f>VLOOKUP(E74,VIP!$A$2:$O8343,8,FALSE)</f>
        <v>NO</v>
      </c>
      <c r="J74" s="87" t="str">
        <f>VLOOKUP(E74,VIP!$A$2:$O8293,8,FALSE)</f>
        <v>NO</v>
      </c>
      <c r="K74" s="87" t="str">
        <f>VLOOKUP(E74,VIP!$A$2:$O11867,6,0)</f>
        <v>SI</v>
      </c>
      <c r="L74" s="92" t="s">
        <v>2430</v>
      </c>
      <c r="M74" s="91" t="s">
        <v>2470</v>
      </c>
      <c r="N74" s="107" t="s">
        <v>2477</v>
      </c>
      <c r="O74" s="106" t="s">
        <v>2492</v>
      </c>
      <c r="P74" s="103"/>
      <c r="Q74" s="91" t="s">
        <v>2430</v>
      </c>
    </row>
    <row r="75" spans="1:17" ht="18" x14ac:dyDescent="0.25">
      <c r="A75" s="102" t="str">
        <f>VLOOKUP(E75,'LISTADO ATM'!$A$2:$C$898,3,0)</f>
        <v>DISTRITO NACIONAL</v>
      </c>
      <c r="B75" s="96" t="s">
        <v>2572</v>
      </c>
      <c r="C75" s="90">
        <v>44246.97587962963</v>
      </c>
      <c r="D75" s="102" t="s">
        <v>2189</v>
      </c>
      <c r="E75" s="88">
        <v>115</v>
      </c>
      <c r="F75" s="84" t="str">
        <f>VLOOKUP(E75,VIP!$A$2:$O11456,2,0)</f>
        <v>DRBR115</v>
      </c>
      <c r="G75" s="87" t="str">
        <f>VLOOKUP(E75,'LISTADO ATM'!$A$2:$B$897,2,0)</f>
        <v xml:space="preserve">ATM Oficina Megacentro I </v>
      </c>
      <c r="H75" s="87" t="str">
        <f>VLOOKUP(E75,VIP!$A$2:$O16377,7,FALSE)</f>
        <v>Si</v>
      </c>
      <c r="I75" s="87" t="str">
        <f>VLOOKUP(E75,VIP!$A$2:$O8342,8,FALSE)</f>
        <v>Si</v>
      </c>
      <c r="J75" s="87" t="str">
        <f>VLOOKUP(E75,VIP!$A$2:$O8292,8,FALSE)</f>
        <v>Si</v>
      </c>
      <c r="K75" s="87" t="str">
        <f>VLOOKUP(E75,VIP!$A$2:$O11866,6,0)</f>
        <v>SI</v>
      </c>
      <c r="L75" s="92" t="s">
        <v>2228</v>
      </c>
      <c r="M75" s="91" t="s">
        <v>2470</v>
      </c>
      <c r="N75" s="107" t="s">
        <v>2477</v>
      </c>
      <c r="O75" s="106" t="s">
        <v>2479</v>
      </c>
      <c r="P75" s="103"/>
      <c r="Q75" s="91" t="s">
        <v>2228</v>
      </c>
    </row>
    <row r="76" spans="1:17" ht="18" x14ac:dyDescent="0.25">
      <c r="A76" s="102" t="str">
        <f>VLOOKUP(E76,'LISTADO ATM'!$A$2:$C$898,3,0)</f>
        <v>DISTRITO NACIONAL</v>
      </c>
      <c r="B76" s="96" t="s">
        <v>2580</v>
      </c>
      <c r="C76" s="90">
        <v>44247.237430555557</v>
      </c>
      <c r="D76" s="102" t="s">
        <v>2488</v>
      </c>
      <c r="E76" s="88">
        <v>14</v>
      </c>
      <c r="F76" s="84" t="str">
        <f>VLOOKUP(E76,VIP!$A$2:$O11461,2,0)</f>
        <v>DRBR014</v>
      </c>
      <c r="G76" s="87" t="str">
        <f>VLOOKUP(E76,'LISTADO ATM'!$A$2:$B$897,2,0)</f>
        <v xml:space="preserve">ATM Oficina Aeropuerto Las Américas I </v>
      </c>
      <c r="H76" s="87" t="str">
        <f>VLOOKUP(E76,VIP!$A$2:$O16382,7,FALSE)</f>
        <v>Si</v>
      </c>
      <c r="I76" s="87" t="str">
        <f>VLOOKUP(E76,VIP!$A$2:$O8347,8,FALSE)</f>
        <v>Si</v>
      </c>
      <c r="J76" s="87" t="str">
        <f>VLOOKUP(E76,VIP!$A$2:$O8297,8,FALSE)</f>
        <v>Si</v>
      </c>
      <c r="K76" s="87" t="str">
        <f>VLOOKUP(E76,VIP!$A$2:$O11871,6,0)</f>
        <v>NO</v>
      </c>
      <c r="L76" s="92" t="s">
        <v>2430</v>
      </c>
      <c r="M76" s="91" t="s">
        <v>2470</v>
      </c>
      <c r="N76" s="107" t="s">
        <v>2477</v>
      </c>
      <c r="O76" s="106" t="s">
        <v>2492</v>
      </c>
      <c r="P76" s="103"/>
      <c r="Q76" s="91" t="s">
        <v>2430</v>
      </c>
    </row>
    <row r="77" spans="1:17" ht="18" x14ac:dyDescent="0.25">
      <c r="A77" s="102" t="str">
        <f>VLOOKUP(E77,'LISTADO ATM'!$A$2:$C$898,3,0)</f>
        <v>NORTE</v>
      </c>
      <c r="B77" s="96" t="s">
        <v>2579</v>
      </c>
      <c r="C77" s="90">
        <v>44247.248055555552</v>
      </c>
      <c r="D77" s="102" t="s">
        <v>2190</v>
      </c>
      <c r="E77" s="88">
        <v>936</v>
      </c>
      <c r="F77" s="84" t="str">
        <f>VLOOKUP(E77,VIP!$A$2:$O11460,2,0)</f>
        <v>DRBR936</v>
      </c>
      <c r="G77" s="87" t="str">
        <f>VLOOKUP(E77,'LISTADO ATM'!$A$2:$B$897,2,0)</f>
        <v xml:space="preserve">ATM Autobanco Oficina La Vega I </v>
      </c>
      <c r="H77" s="87" t="str">
        <f>VLOOKUP(E77,VIP!$A$2:$O16381,7,FALSE)</f>
        <v>Si</v>
      </c>
      <c r="I77" s="87" t="str">
        <f>VLOOKUP(E77,VIP!$A$2:$O8346,8,FALSE)</f>
        <v>Si</v>
      </c>
      <c r="J77" s="87" t="str">
        <f>VLOOKUP(E77,VIP!$A$2:$O8296,8,FALSE)</f>
        <v>Si</v>
      </c>
      <c r="K77" s="87" t="str">
        <f>VLOOKUP(E77,VIP!$A$2:$O11870,6,0)</f>
        <v>NO</v>
      </c>
      <c r="L77" s="92" t="s">
        <v>2499</v>
      </c>
      <c r="M77" s="91" t="s">
        <v>2470</v>
      </c>
      <c r="N77" s="107" t="s">
        <v>2477</v>
      </c>
      <c r="O77" s="106" t="s">
        <v>2581</v>
      </c>
      <c r="P77" s="103"/>
      <c r="Q77" s="91" t="s">
        <v>2499</v>
      </c>
    </row>
    <row r="78" spans="1:17" ht="18" x14ac:dyDescent="0.25">
      <c r="A78" s="102" t="str">
        <f>VLOOKUP(E78,'LISTADO ATM'!$A$2:$C$898,3,0)</f>
        <v>SUR</v>
      </c>
      <c r="B78" s="96" t="s">
        <v>2578</v>
      </c>
      <c r="C78" s="90">
        <v>44247.250590277778</v>
      </c>
      <c r="D78" s="102" t="s">
        <v>2189</v>
      </c>
      <c r="E78" s="88">
        <v>615</v>
      </c>
      <c r="F78" s="84" t="str">
        <f>VLOOKUP(E78,VIP!$A$2:$O11459,2,0)</f>
        <v>DRBR418</v>
      </c>
      <c r="G78" s="87" t="str">
        <f>VLOOKUP(E78,'LISTADO ATM'!$A$2:$B$897,2,0)</f>
        <v xml:space="preserve">ATM Estación Sunix Cabral (Barahona) </v>
      </c>
      <c r="H78" s="87" t="str">
        <f>VLOOKUP(E78,VIP!$A$2:$O16380,7,FALSE)</f>
        <v>Si</v>
      </c>
      <c r="I78" s="87" t="str">
        <f>VLOOKUP(E78,VIP!$A$2:$O8345,8,FALSE)</f>
        <v>Si</v>
      </c>
      <c r="J78" s="87" t="str">
        <f>VLOOKUP(E78,VIP!$A$2:$O8295,8,FALSE)</f>
        <v>Si</v>
      </c>
      <c r="K78" s="87" t="str">
        <f>VLOOKUP(E78,VIP!$A$2:$O11869,6,0)</f>
        <v>NO</v>
      </c>
      <c r="L78" s="92" t="s">
        <v>2228</v>
      </c>
      <c r="M78" s="91" t="s">
        <v>2470</v>
      </c>
      <c r="N78" s="107" t="s">
        <v>2477</v>
      </c>
      <c r="O78" s="106" t="s">
        <v>2479</v>
      </c>
      <c r="P78" s="103"/>
      <c r="Q78" s="91" t="s">
        <v>2228</v>
      </c>
    </row>
    <row r="79" spans="1:17" ht="18" x14ac:dyDescent="0.25">
      <c r="A79" s="102" t="str">
        <f>VLOOKUP(E79,'LISTADO ATM'!$A$2:$C$898,3,0)</f>
        <v>DISTRITO NACIONAL</v>
      </c>
      <c r="B79" s="96" t="s">
        <v>2577</v>
      </c>
      <c r="C79" s="90">
        <v>44247.252326388887</v>
      </c>
      <c r="D79" s="102" t="s">
        <v>2189</v>
      </c>
      <c r="E79" s="88">
        <v>570</v>
      </c>
      <c r="F79" s="84" t="str">
        <f>VLOOKUP(E79,VIP!$A$2:$O11458,2,0)</f>
        <v>DRBR478</v>
      </c>
      <c r="G79" s="87" t="str">
        <f>VLOOKUP(E79,'LISTADO ATM'!$A$2:$B$897,2,0)</f>
        <v xml:space="preserve">ATM S/M Liverpool Villa Mella </v>
      </c>
      <c r="H79" s="87" t="str">
        <f>VLOOKUP(E79,VIP!$A$2:$O16379,7,FALSE)</f>
        <v>Si</v>
      </c>
      <c r="I79" s="87" t="str">
        <f>VLOOKUP(E79,VIP!$A$2:$O8344,8,FALSE)</f>
        <v>Si</v>
      </c>
      <c r="J79" s="87" t="str">
        <f>VLOOKUP(E79,VIP!$A$2:$O8294,8,FALSE)</f>
        <v>Si</v>
      </c>
      <c r="K79" s="87" t="str">
        <f>VLOOKUP(E79,VIP!$A$2:$O11868,6,0)</f>
        <v>NO</v>
      </c>
      <c r="L79" s="92" t="s">
        <v>2228</v>
      </c>
      <c r="M79" s="91" t="s">
        <v>2470</v>
      </c>
      <c r="N79" s="107" t="s">
        <v>2477</v>
      </c>
      <c r="O79" s="106" t="s">
        <v>2479</v>
      </c>
      <c r="P79" s="103"/>
      <c r="Q79" s="91" t="s">
        <v>2228</v>
      </c>
    </row>
    <row r="80" spans="1:17" ht="18" x14ac:dyDescent="0.25">
      <c r="A80" s="102" t="str">
        <f>VLOOKUP(E80,'LISTADO ATM'!$A$2:$C$898,3,0)</f>
        <v>NORTE</v>
      </c>
      <c r="B80" s="96" t="s">
        <v>2576</v>
      </c>
      <c r="C80" s="90">
        <v>44247.253321759257</v>
      </c>
      <c r="D80" s="102" t="s">
        <v>2190</v>
      </c>
      <c r="E80" s="88">
        <v>291</v>
      </c>
      <c r="F80" s="84" t="str">
        <f>VLOOKUP(E80,VIP!$A$2:$O11457,2,0)</f>
        <v>DRBR291</v>
      </c>
      <c r="G80" s="87" t="str">
        <f>VLOOKUP(E80,'LISTADO ATM'!$A$2:$B$897,2,0)</f>
        <v xml:space="preserve">ATM S/M Jumbo Las Colinas </v>
      </c>
      <c r="H80" s="87" t="str">
        <f>VLOOKUP(E80,VIP!$A$2:$O16378,7,FALSE)</f>
        <v>Si</v>
      </c>
      <c r="I80" s="87" t="str">
        <f>VLOOKUP(E80,VIP!$A$2:$O8343,8,FALSE)</f>
        <v>Si</v>
      </c>
      <c r="J80" s="87" t="str">
        <f>VLOOKUP(E80,VIP!$A$2:$O8293,8,FALSE)</f>
        <v>Si</v>
      </c>
      <c r="K80" s="87" t="str">
        <f>VLOOKUP(E80,VIP!$A$2:$O11867,6,0)</f>
        <v>NO</v>
      </c>
      <c r="L80" s="92" t="s">
        <v>2254</v>
      </c>
      <c r="M80" s="91" t="s">
        <v>2470</v>
      </c>
      <c r="N80" s="107" t="s">
        <v>2477</v>
      </c>
      <c r="O80" s="106" t="s">
        <v>2581</v>
      </c>
      <c r="P80" s="103"/>
      <c r="Q80" s="91" t="s">
        <v>2254</v>
      </c>
    </row>
    <row r="81" spans="1:17" s="104" customFormat="1" ht="18" x14ac:dyDescent="0.25">
      <c r="A81" s="102" t="str">
        <f>VLOOKUP(E81,'LISTADO ATM'!$A$2:$C$898,3,0)</f>
        <v>NORTE</v>
      </c>
      <c r="B81" s="96" t="s">
        <v>2584</v>
      </c>
      <c r="C81" s="90">
        <v>44247.315208333333</v>
      </c>
      <c r="D81" s="102" t="s">
        <v>2190</v>
      </c>
      <c r="E81" s="88">
        <v>511</v>
      </c>
      <c r="F81" s="84" t="str">
        <f>VLOOKUP(E81,VIP!$A$2:$O11460,2,0)</f>
        <v>DRBR511</v>
      </c>
      <c r="G81" s="87" t="str">
        <f>VLOOKUP(E81,'LISTADO ATM'!$A$2:$B$897,2,0)</f>
        <v xml:space="preserve">ATM UNP Río San Juan (Nagua) </v>
      </c>
      <c r="H81" s="87" t="str">
        <f>VLOOKUP(E81,VIP!$A$2:$O16381,7,FALSE)</f>
        <v>Si</v>
      </c>
      <c r="I81" s="87" t="str">
        <f>VLOOKUP(E81,VIP!$A$2:$O8346,8,FALSE)</f>
        <v>Si</v>
      </c>
      <c r="J81" s="87" t="str">
        <f>VLOOKUP(E81,VIP!$A$2:$O8296,8,FALSE)</f>
        <v>Si</v>
      </c>
      <c r="K81" s="87" t="str">
        <f>VLOOKUP(E81,VIP!$A$2:$O11870,6,0)</f>
        <v>NO</v>
      </c>
      <c r="L81" s="92" t="s">
        <v>2228</v>
      </c>
      <c r="M81" s="91" t="s">
        <v>2470</v>
      </c>
      <c r="N81" s="107" t="s">
        <v>2477</v>
      </c>
      <c r="O81" s="106" t="s">
        <v>2581</v>
      </c>
      <c r="P81" s="103"/>
      <c r="Q81" s="91" t="s">
        <v>2228</v>
      </c>
    </row>
    <row r="82" spans="1:17" s="104" customFormat="1" ht="18" x14ac:dyDescent="0.25">
      <c r="A82" s="102" t="str">
        <f>VLOOKUP(E82,'LISTADO ATM'!$A$2:$C$898,3,0)</f>
        <v>ESTE</v>
      </c>
      <c r="B82" s="96" t="s">
        <v>2583</v>
      </c>
      <c r="C82" s="90">
        <v>44247.326805555553</v>
      </c>
      <c r="D82" s="102" t="s">
        <v>2473</v>
      </c>
      <c r="E82" s="88">
        <v>219</v>
      </c>
      <c r="F82" s="84" t="str">
        <f>VLOOKUP(E82,VIP!$A$2:$O11459,2,0)</f>
        <v>DRBR219</v>
      </c>
      <c r="G82" s="87" t="str">
        <f>VLOOKUP(E82,'LISTADO ATM'!$A$2:$B$897,2,0)</f>
        <v xml:space="preserve">ATM Oficina La Altagracia (Higuey) </v>
      </c>
      <c r="H82" s="87" t="str">
        <f>VLOOKUP(E82,VIP!$A$2:$O16380,7,FALSE)</f>
        <v>Si</v>
      </c>
      <c r="I82" s="87" t="str">
        <f>VLOOKUP(E82,VIP!$A$2:$O8345,8,FALSE)</f>
        <v>Si</v>
      </c>
      <c r="J82" s="87" t="str">
        <f>VLOOKUP(E82,VIP!$A$2:$O8295,8,FALSE)</f>
        <v>Si</v>
      </c>
      <c r="K82" s="87" t="str">
        <f>VLOOKUP(E82,VIP!$A$2:$O11869,6,0)</f>
        <v>NO</v>
      </c>
      <c r="L82" s="92" t="s">
        <v>2585</v>
      </c>
      <c r="M82" s="91" t="s">
        <v>2470</v>
      </c>
      <c r="N82" s="107" t="s">
        <v>2477</v>
      </c>
      <c r="O82" s="106" t="s">
        <v>2478</v>
      </c>
      <c r="P82" s="103"/>
      <c r="Q82" s="91" t="s">
        <v>2585</v>
      </c>
    </row>
    <row r="83" spans="1:17" s="104" customFormat="1" ht="18" x14ac:dyDescent="0.25">
      <c r="A83" s="102" t="str">
        <f>VLOOKUP(E83,'LISTADO ATM'!$A$2:$C$898,3,0)</f>
        <v>DISTRITO NACIONAL</v>
      </c>
      <c r="B83" s="96" t="s">
        <v>2582</v>
      </c>
      <c r="C83" s="90">
        <v>44247.330277777779</v>
      </c>
      <c r="D83" s="102" t="s">
        <v>2189</v>
      </c>
      <c r="E83" s="88">
        <v>410</v>
      </c>
      <c r="F83" s="84" t="str">
        <f>VLOOKUP(E83,VIP!$A$2:$O11458,2,0)</f>
        <v>DRBR410</v>
      </c>
      <c r="G83" s="87" t="str">
        <f>VLOOKUP(E83,'LISTADO ATM'!$A$2:$B$897,2,0)</f>
        <v xml:space="preserve">ATM Oficina Las Palmas de Herrera II </v>
      </c>
      <c r="H83" s="87" t="str">
        <f>VLOOKUP(E83,VIP!$A$2:$O16379,7,FALSE)</f>
        <v>Si</v>
      </c>
      <c r="I83" s="87" t="str">
        <f>VLOOKUP(E83,VIP!$A$2:$O8344,8,FALSE)</f>
        <v>Si</v>
      </c>
      <c r="J83" s="87" t="str">
        <f>VLOOKUP(E83,VIP!$A$2:$O8294,8,FALSE)</f>
        <v>Si</v>
      </c>
      <c r="K83" s="87" t="str">
        <f>VLOOKUP(E83,VIP!$A$2:$O11868,6,0)</f>
        <v>NO</v>
      </c>
      <c r="L83" s="92" t="s">
        <v>2499</v>
      </c>
      <c r="M83" s="91" t="s">
        <v>2470</v>
      </c>
      <c r="N83" s="107" t="s">
        <v>2477</v>
      </c>
      <c r="O83" s="106" t="s">
        <v>2479</v>
      </c>
      <c r="P83" s="103"/>
      <c r="Q83" s="91" t="s">
        <v>2499</v>
      </c>
    </row>
    <row r="84" spans="1:17" x14ac:dyDescent="0.25">
      <c r="B84" s="104"/>
    </row>
    <row r="85" spans="1:17" x14ac:dyDescent="0.25">
      <c r="B85" s="104"/>
    </row>
    <row r="86" spans="1:17" x14ac:dyDescent="0.25">
      <c r="B86" s="104"/>
    </row>
    <row r="87" spans="1:17" x14ac:dyDescent="0.25">
      <c r="B87" s="104"/>
    </row>
    <row r="88" spans="1:17" x14ac:dyDescent="0.25">
      <c r="B88" s="104"/>
    </row>
    <row r="89" spans="1:17" x14ac:dyDescent="0.25">
      <c r="B89" s="104"/>
    </row>
    <row r="90" spans="1:17" x14ac:dyDescent="0.25">
      <c r="B90" s="104"/>
    </row>
    <row r="91" spans="1:17" x14ac:dyDescent="0.25">
      <c r="B91" s="104"/>
    </row>
    <row r="92" spans="1:17" x14ac:dyDescent="0.25">
      <c r="B92" s="104"/>
    </row>
    <row r="93" spans="1:17" x14ac:dyDescent="0.25">
      <c r="B93" s="104"/>
    </row>
    <row r="94" spans="1:17" x14ac:dyDescent="0.25">
      <c r="B94" s="104"/>
    </row>
    <row r="95" spans="1:17" x14ac:dyDescent="0.25">
      <c r="B95" s="104"/>
    </row>
    <row r="96" spans="1:17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  <row r="101" spans="2:2" x14ac:dyDescent="0.25">
      <c r="B101" s="104"/>
    </row>
    <row r="102" spans="2:2" x14ac:dyDescent="0.25">
      <c r="B102" s="104"/>
    </row>
    <row r="103" spans="2:2" x14ac:dyDescent="0.25">
      <c r="B103" s="104"/>
    </row>
    <row r="104" spans="2:2" x14ac:dyDescent="0.25">
      <c r="B104" s="104"/>
    </row>
    <row r="105" spans="2:2" x14ac:dyDescent="0.25">
      <c r="B105" s="104"/>
    </row>
    <row r="106" spans="2:2" x14ac:dyDescent="0.25">
      <c r="B106" s="104"/>
    </row>
    <row r="107" spans="2:2" x14ac:dyDescent="0.25">
      <c r="B107" s="104"/>
    </row>
    <row r="108" spans="2:2" x14ac:dyDescent="0.25">
      <c r="B108" s="104"/>
    </row>
    <row r="109" spans="2:2" x14ac:dyDescent="0.25">
      <c r="B109" s="104"/>
    </row>
    <row r="110" spans="2:2" x14ac:dyDescent="0.25">
      <c r="B110" s="104"/>
    </row>
    <row r="111" spans="2:2" x14ac:dyDescent="0.25">
      <c r="B111" s="104"/>
    </row>
    <row r="112" spans="2:2" x14ac:dyDescent="0.25">
      <c r="B112" s="104"/>
    </row>
    <row r="113" spans="2:2" x14ac:dyDescent="0.25">
      <c r="B113" s="104"/>
    </row>
    <row r="114" spans="2:2" x14ac:dyDescent="0.25">
      <c r="B114" s="104"/>
    </row>
    <row r="115" spans="2:2" x14ac:dyDescent="0.25">
      <c r="B115" s="104"/>
    </row>
    <row r="116" spans="2:2" x14ac:dyDescent="0.25">
      <c r="B116" s="104"/>
    </row>
    <row r="117" spans="2:2" x14ac:dyDescent="0.25">
      <c r="B117" s="104"/>
    </row>
    <row r="118" spans="2:2" x14ac:dyDescent="0.25">
      <c r="B118" s="104"/>
    </row>
    <row r="119" spans="2:2" x14ac:dyDescent="0.25">
      <c r="B119" s="104"/>
    </row>
    <row r="120" spans="2:2" x14ac:dyDescent="0.25">
      <c r="B120" s="104"/>
    </row>
    <row r="121" spans="2:2" x14ac:dyDescent="0.25">
      <c r="B121" s="104"/>
    </row>
    <row r="122" spans="2:2" x14ac:dyDescent="0.25">
      <c r="B122" s="104"/>
    </row>
    <row r="123" spans="2:2" x14ac:dyDescent="0.25">
      <c r="B123" s="104"/>
    </row>
    <row r="124" spans="2:2" x14ac:dyDescent="0.25">
      <c r="B124" s="104"/>
    </row>
    <row r="125" spans="2:2" x14ac:dyDescent="0.25">
      <c r="B125" s="104"/>
    </row>
    <row r="126" spans="2:2" x14ac:dyDescent="0.25">
      <c r="B126" s="104"/>
    </row>
    <row r="127" spans="2:2" x14ac:dyDescent="0.25">
      <c r="B127" s="104"/>
    </row>
    <row r="128" spans="2:2" x14ac:dyDescent="0.25">
      <c r="B128" s="104"/>
    </row>
    <row r="129" spans="2:2" x14ac:dyDescent="0.25">
      <c r="B129" s="104"/>
    </row>
    <row r="130" spans="2:2" x14ac:dyDescent="0.25">
      <c r="B130" s="104"/>
    </row>
    <row r="131" spans="2:2" x14ac:dyDescent="0.25">
      <c r="B131" s="104"/>
    </row>
    <row r="132" spans="2:2" x14ac:dyDescent="0.25">
      <c r="B132" s="104"/>
    </row>
    <row r="133" spans="2:2" x14ac:dyDescent="0.25">
      <c r="B133" s="104"/>
    </row>
    <row r="134" spans="2:2" x14ac:dyDescent="0.25">
      <c r="B134" s="104"/>
    </row>
    <row r="135" spans="2:2" x14ac:dyDescent="0.25">
      <c r="B135" s="104"/>
    </row>
    <row r="136" spans="2:2" x14ac:dyDescent="0.25">
      <c r="B136" s="104"/>
    </row>
    <row r="137" spans="2:2" x14ac:dyDescent="0.25">
      <c r="B137" s="104"/>
    </row>
    <row r="138" spans="2:2" x14ac:dyDescent="0.25">
      <c r="B138" s="104"/>
    </row>
    <row r="139" spans="2:2" x14ac:dyDescent="0.25">
      <c r="B139" s="104"/>
    </row>
    <row r="140" spans="2:2" x14ac:dyDescent="0.25">
      <c r="B140" s="104"/>
    </row>
    <row r="141" spans="2:2" x14ac:dyDescent="0.25">
      <c r="B141" s="104"/>
    </row>
    <row r="142" spans="2:2" x14ac:dyDescent="0.25">
      <c r="B142" s="104"/>
    </row>
    <row r="143" spans="2:2" x14ac:dyDescent="0.25">
      <c r="B143" s="104"/>
    </row>
    <row r="144" spans="2:2" x14ac:dyDescent="0.25">
      <c r="B144" s="104"/>
    </row>
    <row r="145" spans="2:2" x14ac:dyDescent="0.25">
      <c r="B145" s="104"/>
    </row>
    <row r="146" spans="2:2" x14ac:dyDescent="0.25">
      <c r="B146" s="104"/>
    </row>
    <row r="147" spans="2:2" x14ac:dyDescent="0.25">
      <c r="B147" s="104"/>
    </row>
    <row r="148" spans="2:2" x14ac:dyDescent="0.25">
      <c r="B148" s="104"/>
    </row>
    <row r="149" spans="2:2" x14ac:dyDescent="0.25">
      <c r="B149" s="104"/>
    </row>
    <row r="150" spans="2:2" x14ac:dyDescent="0.25">
      <c r="B150" s="104"/>
    </row>
    <row r="151" spans="2:2" x14ac:dyDescent="0.25">
      <c r="B151" s="104"/>
    </row>
    <row r="152" spans="2:2" x14ac:dyDescent="0.25">
      <c r="B152" s="104"/>
    </row>
    <row r="153" spans="2:2" x14ac:dyDescent="0.25">
      <c r="B153" s="104"/>
    </row>
    <row r="154" spans="2:2" x14ac:dyDescent="0.25">
      <c r="B154" s="104"/>
    </row>
    <row r="155" spans="2:2" x14ac:dyDescent="0.25">
      <c r="B155" s="104"/>
    </row>
    <row r="156" spans="2:2" x14ac:dyDescent="0.25">
      <c r="B156" s="104"/>
    </row>
    <row r="157" spans="2:2" x14ac:dyDescent="0.25">
      <c r="B157" s="104"/>
    </row>
    <row r="158" spans="2:2" x14ac:dyDescent="0.25">
      <c r="B158" s="104"/>
    </row>
    <row r="159" spans="2:2" x14ac:dyDescent="0.25">
      <c r="B159" s="104"/>
    </row>
    <row r="160" spans="2:2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  <row r="373" spans="2:2" x14ac:dyDescent="0.25">
      <c r="B373" s="104"/>
    </row>
    <row r="374" spans="2:2" x14ac:dyDescent="0.25">
      <c r="B374" s="104"/>
    </row>
    <row r="375" spans="2:2" x14ac:dyDescent="0.25">
      <c r="B375" s="104"/>
    </row>
    <row r="376" spans="2:2" x14ac:dyDescent="0.25">
      <c r="B376" s="104"/>
    </row>
    <row r="377" spans="2:2" x14ac:dyDescent="0.25">
      <c r="B377" s="104"/>
    </row>
    <row r="378" spans="2:2" x14ac:dyDescent="0.25">
      <c r="B378" s="104"/>
    </row>
    <row r="379" spans="2:2" x14ac:dyDescent="0.25">
      <c r="B379" s="104"/>
    </row>
    <row r="380" spans="2:2" x14ac:dyDescent="0.25">
      <c r="B380" s="104"/>
    </row>
    <row r="381" spans="2:2" x14ac:dyDescent="0.25">
      <c r="B381" s="104"/>
    </row>
    <row r="382" spans="2:2" x14ac:dyDescent="0.25">
      <c r="B382" s="104"/>
    </row>
    <row r="383" spans="2:2" x14ac:dyDescent="0.25">
      <c r="B383" s="104"/>
    </row>
    <row r="384" spans="2:2" x14ac:dyDescent="0.25">
      <c r="B384" s="104"/>
    </row>
    <row r="385" spans="2:2" x14ac:dyDescent="0.25">
      <c r="B385" s="104"/>
    </row>
    <row r="386" spans="2:2" x14ac:dyDescent="0.25">
      <c r="B386" s="104"/>
    </row>
    <row r="387" spans="2:2" x14ac:dyDescent="0.25">
      <c r="B387" s="104"/>
    </row>
    <row r="388" spans="2:2" x14ac:dyDescent="0.25">
      <c r="B388" s="104"/>
    </row>
    <row r="389" spans="2:2" x14ac:dyDescent="0.25">
      <c r="B389" s="104"/>
    </row>
    <row r="390" spans="2:2" x14ac:dyDescent="0.25">
      <c r="B390" s="104"/>
    </row>
    <row r="391" spans="2:2" x14ac:dyDescent="0.25">
      <c r="B391" s="104"/>
    </row>
    <row r="392" spans="2:2" x14ac:dyDescent="0.25">
      <c r="B392" s="104"/>
    </row>
    <row r="393" spans="2:2" x14ac:dyDescent="0.25">
      <c r="B393" s="104"/>
    </row>
    <row r="394" spans="2:2" x14ac:dyDescent="0.25">
      <c r="B394" s="104"/>
    </row>
    <row r="395" spans="2:2" x14ac:dyDescent="0.25">
      <c r="B395" s="104"/>
    </row>
    <row r="396" spans="2:2" x14ac:dyDescent="0.25">
      <c r="B396" s="104"/>
    </row>
    <row r="397" spans="2:2" x14ac:dyDescent="0.25">
      <c r="B397" s="104"/>
    </row>
    <row r="398" spans="2:2" x14ac:dyDescent="0.25">
      <c r="B398" s="104"/>
    </row>
    <row r="399" spans="2:2" x14ac:dyDescent="0.25">
      <c r="B399" s="104"/>
    </row>
    <row r="400" spans="2:2" x14ac:dyDescent="0.25">
      <c r="B400" s="104"/>
    </row>
    <row r="401" spans="2:2" x14ac:dyDescent="0.25">
      <c r="B401" s="104"/>
    </row>
    <row r="402" spans="2:2" x14ac:dyDescent="0.25">
      <c r="B402" s="104"/>
    </row>
    <row r="403" spans="2:2" x14ac:dyDescent="0.25">
      <c r="B403" s="104"/>
    </row>
    <row r="404" spans="2:2" x14ac:dyDescent="0.25">
      <c r="B404" s="104"/>
    </row>
    <row r="405" spans="2:2" x14ac:dyDescent="0.25">
      <c r="B405" s="104"/>
    </row>
    <row r="406" spans="2:2" x14ac:dyDescent="0.25">
      <c r="B406" s="104"/>
    </row>
    <row r="407" spans="2:2" x14ac:dyDescent="0.25">
      <c r="B407" s="104"/>
    </row>
    <row r="408" spans="2:2" x14ac:dyDescent="0.25">
      <c r="B408" s="104"/>
    </row>
    <row r="409" spans="2:2" x14ac:dyDescent="0.25">
      <c r="B409" s="104"/>
    </row>
    <row r="410" spans="2:2" x14ac:dyDescent="0.25">
      <c r="B410" s="104"/>
    </row>
    <row r="411" spans="2:2" x14ac:dyDescent="0.25">
      <c r="B411" s="104"/>
    </row>
    <row r="412" spans="2:2" x14ac:dyDescent="0.25">
      <c r="B412" s="104"/>
    </row>
    <row r="413" spans="2:2" x14ac:dyDescent="0.25">
      <c r="B413" s="104"/>
    </row>
    <row r="414" spans="2:2" x14ac:dyDescent="0.25">
      <c r="B414" s="104"/>
    </row>
    <row r="415" spans="2:2" x14ac:dyDescent="0.25">
      <c r="B415" s="104"/>
    </row>
    <row r="416" spans="2:2" x14ac:dyDescent="0.25">
      <c r="B416" s="104"/>
    </row>
    <row r="417" spans="2:2" x14ac:dyDescent="0.25">
      <c r="B417" s="104"/>
    </row>
    <row r="418" spans="2:2" x14ac:dyDescent="0.25">
      <c r="B418" s="104"/>
    </row>
    <row r="419" spans="2:2" x14ac:dyDescent="0.25">
      <c r="B419" s="104"/>
    </row>
    <row r="420" spans="2:2" x14ac:dyDescent="0.25">
      <c r="B420" s="104"/>
    </row>
    <row r="421" spans="2:2" x14ac:dyDescent="0.25">
      <c r="B421" s="104"/>
    </row>
    <row r="422" spans="2:2" x14ac:dyDescent="0.25">
      <c r="B422" s="104"/>
    </row>
    <row r="423" spans="2:2" x14ac:dyDescent="0.25">
      <c r="B423" s="104"/>
    </row>
    <row r="424" spans="2:2" x14ac:dyDescent="0.25">
      <c r="B424" s="104"/>
    </row>
    <row r="425" spans="2:2" x14ac:dyDescent="0.25">
      <c r="B425" s="104"/>
    </row>
    <row r="426" spans="2:2" x14ac:dyDescent="0.25">
      <c r="B426" s="104"/>
    </row>
    <row r="427" spans="2:2" x14ac:dyDescent="0.25">
      <c r="B427" s="104"/>
    </row>
    <row r="428" spans="2:2" x14ac:dyDescent="0.25">
      <c r="B428" s="104"/>
    </row>
    <row r="429" spans="2:2" x14ac:dyDescent="0.25">
      <c r="B429" s="104"/>
    </row>
    <row r="430" spans="2:2" x14ac:dyDescent="0.25">
      <c r="B430" s="104"/>
    </row>
    <row r="431" spans="2:2" x14ac:dyDescent="0.25">
      <c r="B431" s="104"/>
    </row>
    <row r="432" spans="2:2" x14ac:dyDescent="0.25">
      <c r="B432" s="104"/>
    </row>
    <row r="433" spans="2:2" x14ac:dyDescent="0.25">
      <c r="B433" s="104"/>
    </row>
    <row r="434" spans="2:2" x14ac:dyDescent="0.25">
      <c r="B434" s="104"/>
    </row>
    <row r="435" spans="2:2" x14ac:dyDescent="0.25">
      <c r="B435" s="104"/>
    </row>
    <row r="436" spans="2:2" x14ac:dyDescent="0.25">
      <c r="B436" s="104"/>
    </row>
    <row r="437" spans="2:2" x14ac:dyDescent="0.25">
      <c r="B437" s="104"/>
    </row>
    <row r="438" spans="2:2" x14ac:dyDescent="0.25">
      <c r="B438" s="104"/>
    </row>
    <row r="439" spans="2:2" x14ac:dyDescent="0.25">
      <c r="B439" s="104"/>
    </row>
    <row r="440" spans="2:2" x14ac:dyDescent="0.25">
      <c r="B440" s="104"/>
    </row>
    <row r="441" spans="2:2" x14ac:dyDescent="0.25">
      <c r="B441" s="104"/>
    </row>
    <row r="442" spans="2:2" x14ac:dyDescent="0.25">
      <c r="B442" s="104"/>
    </row>
    <row r="443" spans="2:2" x14ac:dyDescent="0.25">
      <c r="B443" s="104"/>
    </row>
    <row r="444" spans="2:2" x14ac:dyDescent="0.25">
      <c r="B444" s="104"/>
    </row>
    <row r="445" spans="2:2" x14ac:dyDescent="0.25">
      <c r="B445" s="104"/>
    </row>
    <row r="446" spans="2:2" x14ac:dyDescent="0.25">
      <c r="B446" s="104"/>
    </row>
    <row r="447" spans="2:2" x14ac:dyDescent="0.25">
      <c r="B447" s="104"/>
    </row>
    <row r="448" spans="2:2" x14ac:dyDescent="0.25">
      <c r="B448" s="104"/>
    </row>
    <row r="449" spans="2:2" x14ac:dyDescent="0.25">
      <c r="B449" s="104"/>
    </row>
    <row r="450" spans="2:2" x14ac:dyDescent="0.25">
      <c r="B450" s="104"/>
    </row>
    <row r="451" spans="2:2" x14ac:dyDescent="0.25">
      <c r="B451" s="104"/>
    </row>
    <row r="452" spans="2:2" x14ac:dyDescent="0.25">
      <c r="B452" s="104"/>
    </row>
    <row r="453" spans="2:2" x14ac:dyDescent="0.25">
      <c r="B453" s="104"/>
    </row>
    <row r="454" spans="2:2" x14ac:dyDescent="0.25">
      <c r="B454" s="104"/>
    </row>
    <row r="455" spans="2:2" x14ac:dyDescent="0.25">
      <c r="B455" s="104"/>
    </row>
  </sheetData>
  <autoFilter ref="A4:Q4">
    <sortState ref="A5:Q8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54:B75 B84:B1048576">
    <cfRule type="duplicateValues" dxfId="180" priority="373989"/>
  </conditionalFormatting>
  <conditionalFormatting sqref="B54:B75 B84:B1048576">
    <cfRule type="duplicateValues" dxfId="179" priority="373993"/>
  </conditionalFormatting>
  <conditionalFormatting sqref="B1:B4 B54:B75 B84:B1048576">
    <cfRule type="duplicateValues" dxfId="178" priority="373997"/>
    <cfRule type="duplicateValues" dxfId="177" priority="373998"/>
    <cfRule type="duplicateValues" dxfId="176" priority="373999"/>
  </conditionalFormatting>
  <conditionalFormatting sqref="B1:B4 B54:B75 B84:B1048576">
    <cfRule type="duplicateValues" dxfId="175" priority="374009"/>
    <cfRule type="duplicateValues" dxfId="174" priority="374010"/>
  </conditionalFormatting>
  <conditionalFormatting sqref="B54:B75 B84:B1048576">
    <cfRule type="duplicateValues" dxfId="173" priority="374017"/>
    <cfRule type="duplicateValues" dxfId="172" priority="374018"/>
    <cfRule type="duplicateValues" dxfId="171" priority="374019"/>
  </conditionalFormatting>
  <conditionalFormatting sqref="B54:B75 B84:B1048576">
    <cfRule type="duplicateValues" dxfId="170" priority="374029"/>
    <cfRule type="duplicateValues" dxfId="169" priority="374030"/>
  </conditionalFormatting>
  <conditionalFormatting sqref="B6:B16">
    <cfRule type="duplicateValues" dxfId="168" priority="100"/>
  </conditionalFormatting>
  <conditionalFormatting sqref="B6:B16">
    <cfRule type="duplicateValues" dxfId="167" priority="97"/>
    <cfRule type="duplicateValues" dxfId="166" priority="98"/>
    <cfRule type="duplicateValues" dxfId="165" priority="99"/>
  </conditionalFormatting>
  <conditionalFormatting sqref="B6:B16">
    <cfRule type="duplicateValues" dxfId="164" priority="95"/>
    <cfRule type="duplicateValues" dxfId="163" priority="96"/>
  </conditionalFormatting>
  <conditionalFormatting sqref="B6:B16">
    <cfRule type="duplicateValues" dxfId="162" priority="94"/>
  </conditionalFormatting>
  <conditionalFormatting sqref="B6:B16">
    <cfRule type="duplicateValues" dxfId="161" priority="90"/>
  </conditionalFormatting>
  <conditionalFormatting sqref="B1:B16 B54:B75 B84:B1048576">
    <cfRule type="duplicateValues" dxfId="160" priority="86"/>
  </conditionalFormatting>
  <conditionalFormatting sqref="B17">
    <cfRule type="duplicateValues" dxfId="159" priority="85"/>
  </conditionalFormatting>
  <conditionalFormatting sqref="B17">
    <cfRule type="duplicateValues" dxfId="158" priority="82"/>
    <cfRule type="duplicateValues" dxfId="157" priority="83"/>
    <cfRule type="duplicateValues" dxfId="156" priority="84"/>
  </conditionalFormatting>
  <conditionalFormatting sqref="B17">
    <cfRule type="duplicateValues" dxfId="155" priority="80"/>
    <cfRule type="duplicateValues" dxfId="154" priority="81"/>
  </conditionalFormatting>
  <conditionalFormatting sqref="B17">
    <cfRule type="duplicateValues" dxfId="153" priority="79"/>
  </conditionalFormatting>
  <conditionalFormatting sqref="B17">
    <cfRule type="duplicateValues" dxfId="152" priority="75"/>
  </conditionalFormatting>
  <conditionalFormatting sqref="B17">
    <cfRule type="duplicateValues" dxfId="151" priority="72"/>
  </conditionalFormatting>
  <conditionalFormatting sqref="B18:B20">
    <cfRule type="duplicateValues" dxfId="150" priority="71"/>
  </conditionalFormatting>
  <conditionalFormatting sqref="B18:B20">
    <cfRule type="duplicateValues" dxfId="149" priority="68"/>
    <cfRule type="duplicateValues" dxfId="148" priority="69"/>
    <cfRule type="duplicateValues" dxfId="147" priority="70"/>
  </conditionalFormatting>
  <conditionalFormatting sqref="B18:B20">
    <cfRule type="duplicateValues" dxfId="146" priority="66"/>
    <cfRule type="duplicateValues" dxfId="145" priority="67"/>
  </conditionalFormatting>
  <conditionalFormatting sqref="B18:B20">
    <cfRule type="duplicateValues" dxfId="144" priority="65"/>
  </conditionalFormatting>
  <conditionalFormatting sqref="B18:B20">
    <cfRule type="duplicateValues" dxfId="143" priority="64"/>
  </conditionalFormatting>
  <conditionalFormatting sqref="B18:B20">
    <cfRule type="duplicateValues" dxfId="142" priority="63"/>
  </conditionalFormatting>
  <conditionalFormatting sqref="B21:B46">
    <cfRule type="duplicateValues" dxfId="141" priority="62"/>
  </conditionalFormatting>
  <conditionalFormatting sqref="B21:B46">
    <cfRule type="duplicateValues" dxfId="140" priority="59"/>
    <cfRule type="duplicateValues" dxfId="139" priority="60"/>
    <cfRule type="duplicateValues" dxfId="138" priority="61"/>
  </conditionalFormatting>
  <conditionalFormatting sqref="B21:B46">
    <cfRule type="duplicateValues" dxfId="137" priority="57"/>
    <cfRule type="duplicateValues" dxfId="136" priority="58"/>
  </conditionalFormatting>
  <conditionalFormatting sqref="B21:B46">
    <cfRule type="duplicateValues" dxfId="135" priority="56"/>
  </conditionalFormatting>
  <conditionalFormatting sqref="B21:B46">
    <cfRule type="duplicateValues" dxfId="134" priority="55"/>
  </conditionalFormatting>
  <conditionalFormatting sqref="B21:B46">
    <cfRule type="duplicateValues" dxfId="133" priority="54"/>
  </conditionalFormatting>
  <conditionalFormatting sqref="B47:B75">
    <cfRule type="duplicateValues" dxfId="132" priority="53"/>
  </conditionalFormatting>
  <conditionalFormatting sqref="B47:B75">
    <cfRule type="duplicateValues" dxfId="131" priority="50"/>
    <cfRule type="duplicateValues" dxfId="130" priority="51"/>
    <cfRule type="duplicateValues" dxfId="129" priority="52"/>
  </conditionalFormatting>
  <conditionalFormatting sqref="B47:B75">
    <cfRule type="duplicateValues" dxfId="128" priority="48"/>
    <cfRule type="duplicateValues" dxfId="127" priority="49"/>
  </conditionalFormatting>
  <conditionalFormatting sqref="B47:B75">
    <cfRule type="duplicateValues" dxfId="126" priority="47"/>
  </conditionalFormatting>
  <conditionalFormatting sqref="B47:B75">
    <cfRule type="duplicateValues" dxfId="125" priority="46"/>
  </conditionalFormatting>
  <conditionalFormatting sqref="B47:B75">
    <cfRule type="duplicateValues" dxfId="124" priority="45"/>
  </conditionalFormatting>
  <conditionalFormatting sqref="B5">
    <cfRule type="duplicateValues" dxfId="123" priority="378085"/>
  </conditionalFormatting>
  <conditionalFormatting sqref="B5">
    <cfRule type="duplicateValues" dxfId="122" priority="378086"/>
    <cfRule type="duplicateValues" dxfId="121" priority="378087"/>
    <cfRule type="duplicateValues" dxfId="120" priority="378088"/>
  </conditionalFormatting>
  <conditionalFormatting sqref="B5">
    <cfRule type="duplicateValues" dxfId="119" priority="378089"/>
    <cfRule type="duplicateValues" dxfId="118" priority="378090"/>
  </conditionalFormatting>
  <conditionalFormatting sqref="B76:B80">
    <cfRule type="duplicateValues" dxfId="117" priority="44"/>
  </conditionalFormatting>
  <conditionalFormatting sqref="B76:B80">
    <cfRule type="duplicateValues" dxfId="116" priority="43"/>
  </conditionalFormatting>
  <conditionalFormatting sqref="B76:B80">
    <cfRule type="duplicateValues" dxfId="115" priority="40"/>
    <cfRule type="duplicateValues" dxfId="114" priority="41"/>
    <cfRule type="duplicateValues" dxfId="113" priority="42"/>
  </conditionalFormatting>
  <conditionalFormatting sqref="B76:B80">
    <cfRule type="duplicateValues" dxfId="112" priority="38"/>
    <cfRule type="duplicateValues" dxfId="111" priority="39"/>
  </conditionalFormatting>
  <conditionalFormatting sqref="B76:B80">
    <cfRule type="duplicateValues" dxfId="110" priority="35"/>
    <cfRule type="duplicateValues" dxfId="109" priority="36"/>
    <cfRule type="duplicateValues" dxfId="108" priority="37"/>
  </conditionalFormatting>
  <conditionalFormatting sqref="B76:B80">
    <cfRule type="duplicateValues" dxfId="107" priority="33"/>
    <cfRule type="duplicateValues" dxfId="106" priority="34"/>
  </conditionalFormatting>
  <conditionalFormatting sqref="B76:B80">
    <cfRule type="duplicateValues" dxfId="105" priority="32"/>
  </conditionalFormatting>
  <conditionalFormatting sqref="B76:B80">
    <cfRule type="duplicateValues" dxfId="104" priority="31"/>
  </conditionalFormatting>
  <conditionalFormatting sqref="B76:B80">
    <cfRule type="duplicateValues" dxfId="103" priority="28"/>
    <cfRule type="duplicateValues" dxfId="102" priority="29"/>
    <cfRule type="duplicateValues" dxfId="101" priority="30"/>
  </conditionalFormatting>
  <conditionalFormatting sqref="B76:B80">
    <cfRule type="duplicateValues" dxfId="100" priority="26"/>
    <cfRule type="duplicateValues" dxfId="99" priority="27"/>
  </conditionalFormatting>
  <conditionalFormatting sqref="B76:B80">
    <cfRule type="duplicateValues" dxfId="98" priority="25"/>
  </conditionalFormatting>
  <conditionalFormatting sqref="B76:B80">
    <cfRule type="duplicateValues" dxfId="97" priority="24"/>
  </conditionalFormatting>
  <conditionalFormatting sqref="B76:B80">
    <cfRule type="duplicateValues" dxfId="96" priority="23"/>
  </conditionalFormatting>
  <conditionalFormatting sqref="B81:B83">
    <cfRule type="duplicateValues" dxfId="95" priority="22"/>
  </conditionalFormatting>
  <conditionalFormatting sqref="B81:B83">
    <cfRule type="duplicateValues" dxfId="94" priority="21"/>
  </conditionalFormatting>
  <conditionalFormatting sqref="B81:B83">
    <cfRule type="duplicateValues" dxfId="93" priority="18"/>
    <cfRule type="duplicateValues" dxfId="92" priority="19"/>
    <cfRule type="duplicateValues" dxfId="91" priority="20"/>
  </conditionalFormatting>
  <conditionalFormatting sqref="B81:B83">
    <cfRule type="duplicateValues" dxfId="90" priority="16"/>
    <cfRule type="duplicateValues" dxfId="89" priority="17"/>
  </conditionalFormatting>
  <conditionalFormatting sqref="B81:B83">
    <cfRule type="duplicateValues" dxfId="88" priority="13"/>
    <cfRule type="duplicateValues" dxfId="87" priority="14"/>
    <cfRule type="duplicateValues" dxfId="86" priority="15"/>
  </conditionalFormatting>
  <conditionalFormatting sqref="B81:B83">
    <cfRule type="duplicateValues" dxfId="85" priority="11"/>
    <cfRule type="duplicateValues" dxfId="84" priority="12"/>
  </conditionalFormatting>
  <conditionalFormatting sqref="B81:B83">
    <cfRule type="duplicateValues" dxfId="83" priority="10"/>
  </conditionalFormatting>
  <conditionalFormatting sqref="B81:B83">
    <cfRule type="duplicateValues" dxfId="82" priority="9"/>
  </conditionalFormatting>
  <conditionalFormatting sqref="B81:B83">
    <cfRule type="duplicateValues" dxfId="81" priority="6"/>
    <cfRule type="duplicateValues" dxfId="80" priority="7"/>
    <cfRule type="duplicateValues" dxfId="79" priority="8"/>
  </conditionalFormatting>
  <conditionalFormatting sqref="B81:B83">
    <cfRule type="duplicateValues" dxfId="78" priority="4"/>
    <cfRule type="duplicateValues" dxfId="77" priority="5"/>
  </conditionalFormatting>
  <conditionalFormatting sqref="B81:B83">
    <cfRule type="duplicateValues" dxfId="76" priority="3"/>
  </conditionalFormatting>
  <conditionalFormatting sqref="B81:B83">
    <cfRule type="duplicateValues" dxfId="75" priority="2"/>
  </conditionalFormatting>
  <conditionalFormatting sqref="B81:B83">
    <cfRule type="duplicateValues" dxfId="74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37" t="s">
        <v>0</v>
      </c>
      <c r="B1" s="13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39" t="s">
        <v>8</v>
      </c>
      <c r="B9" s="14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41" t="s">
        <v>9</v>
      </c>
      <c r="B14" s="14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6:E112"/>
  <sheetViews>
    <sheetView topLeftCell="A52" zoomScale="80" zoomScaleNormal="80" workbookViewId="0">
      <selection activeCell="B86" sqref="B86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7.140625" style="104" customWidth="1"/>
    <col min="4" max="4" width="39.28515625" style="104" bestFit="1" customWidth="1"/>
    <col min="5" max="5" width="13" style="104" bestFit="1" customWidth="1"/>
    <col min="6" max="16384" width="52.7109375" style="104"/>
  </cols>
  <sheetData>
    <row r="56" spans="1:5" ht="22.5" x14ac:dyDescent="0.25">
      <c r="A56" s="130" t="s">
        <v>2475</v>
      </c>
      <c r="B56" s="131"/>
      <c r="C56" s="131"/>
      <c r="D56" s="131"/>
      <c r="E56" s="132"/>
    </row>
    <row r="57" spans="1:5" ht="22.5" x14ac:dyDescent="0.25">
      <c r="A57" s="130" t="s">
        <v>2158</v>
      </c>
      <c r="B57" s="131"/>
      <c r="C57" s="131"/>
      <c r="D57" s="131"/>
      <c r="E57" s="132"/>
    </row>
    <row r="58" spans="1:5" ht="25.5" x14ac:dyDescent="0.25">
      <c r="A58" s="127" t="s">
        <v>2475</v>
      </c>
      <c r="B58" s="128"/>
      <c r="C58" s="128"/>
      <c r="D58" s="128"/>
      <c r="E58" s="129"/>
    </row>
    <row r="59" spans="1:5" ht="18" x14ac:dyDescent="0.25">
      <c r="A59" s="143"/>
      <c r="B59" s="144"/>
      <c r="C59" s="144"/>
      <c r="D59" s="144"/>
      <c r="E59" s="164"/>
    </row>
    <row r="60" spans="1:5" ht="18.75" thickBot="1" x14ac:dyDescent="0.3">
      <c r="A60" s="161" t="s">
        <v>2423</v>
      </c>
      <c r="B60" s="163">
        <v>44246.708333333336</v>
      </c>
      <c r="C60" s="162"/>
      <c r="D60" s="144"/>
      <c r="E60" s="165"/>
    </row>
    <row r="61" spans="1:5" ht="18.75" thickBot="1" x14ac:dyDescent="0.3">
      <c r="A61" s="161" t="s">
        <v>2424</v>
      </c>
      <c r="B61" s="163">
        <v>44247.25</v>
      </c>
      <c r="C61" s="162"/>
      <c r="D61" s="144"/>
      <c r="E61" s="165"/>
    </row>
    <row r="62" spans="1:5" ht="18" x14ac:dyDescent="0.25">
      <c r="A62" s="143"/>
      <c r="B62" s="144"/>
      <c r="C62" s="144"/>
      <c r="D62" s="144"/>
      <c r="E62" s="167"/>
    </row>
    <row r="63" spans="1:5" ht="18" x14ac:dyDescent="0.25">
      <c r="A63" s="124" t="s">
        <v>2425</v>
      </c>
      <c r="B63" s="124"/>
      <c r="C63" s="124"/>
      <c r="D63" s="124"/>
      <c r="E63" s="124"/>
    </row>
    <row r="64" spans="1:5" ht="18" x14ac:dyDescent="0.25">
      <c r="A64" s="145" t="s">
        <v>15</v>
      </c>
      <c r="B64" s="145" t="s">
        <v>2426</v>
      </c>
      <c r="C64" s="146" t="s">
        <v>46</v>
      </c>
      <c r="D64" s="166" t="s">
        <v>2433</v>
      </c>
      <c r="E64" s="166" t="s">
        <v>2427</v>
      </c>
    </row>
    <row r="65" spans="1:5" ht="18" x14ac:dyDescent="0.25">
      <c r="A65" s="153" t="e">
        <f>VLOOKUP(B65,'[1]LISTADO ATM'!$A$2:$C$817,3,0)</f>
        <v>#N/A</v>
      </c>
      <c r="B65" s="147"/>
      <c r="C65" s="153" t="e">
        <f>VLOOKUP(B65,'[1]LISTADO ATM'!$A$2:$B$816,2,0)</f>
        <v>#N/A</v>
      </c>
      <c r="D65" s="159" t="s">
        <v>2491</v>
      </c>
      <c r="E65" s="157"/>
    </row>
    <row r="66" spans="1:5" ht="18.75" thickBot="1" x14ac:dyDescent="0.3">
      <c r="A66" s="150" t="s">
        <v>2428</v>
      </c>
      <c r="B66" s="158">
        <f>COUNT(B65:B65)</f>
        <v>0</v>
      </c>
      <c r="C66" s="125"/>
      <c r="D66" s="126"/>
      <c r="E66" s="114"/>
    </row>
    <row r="67" spans="1:5" ht="15.75" thickBot="1" x14ac:dyDescent="0.3">
      <c r="A67" s="143"/>
      <c r="B67" s="152"/>
      <c r="C67" s="143"/>
      <c r="D67" s="143"/>
      <c r="E67" s="152"/>
    </row>
    <row r="68" spans="1:5" ht="18.75" thickBot="1" x14ac:dyDescent="0.3">
      <c r="A68" s="115" t="s">
        <v>2430</v>
      </c>
      <c r="B68" s="116"/>
      <c r="C68" s="116"/>
      <c r="D68" s="116"/>
      <c r="E68" s="117"/>
    </row>
    <row r="69" spans="1:5" ht="18" x14ac:dyDescent="0.25">
      <c r="A69" s="145" t="s">
        <v>15</v>
      </c>
      <c r="B69" s="145" t="s">
        <v>2426</v>
      </c>
      <c r="C69" s="146" t="s">
        <v>46</v>
      </c>
      <c r="D69" s="146" t="s">
        <v>2433</v>
      </c>
      <c r="E69" s="146" t="s">
        <v>2427</v>
      </c>
    </row>
    <row r="70" spans="1:5" ht="18" x14ac:dyDescent="0.25">
      <c r="A70" s="153" t="str">
        <f>VLOOKUP(B70,'[1]LISTADO ATM'!$A$2:$C$817,3,0)</f>
        <v>DISTRITO NACIONAL</v>
      </c>
      <c r="B70" s="147">
        <v>24</v>
      </c>
      <c r="C70" s="153" t="str">
        <f>VLOOKUP(B70,'[1]LISTADO ATM'!$A$2:$B$816,2,0)</f>
        <v xml:space="preserve">ATM Oficina Eusebio Manzueta </v>
      </c>
      <c r="D70" s="154" t="s">
        <v>2455</v>
      </c>
      <c r="E70" s="157" t="s">
        <v>2501</v>
      </c>
    </row>
    <row r="71" spans="1:5" ht="18" x14ac:dyDescent="0.25">
      <c r="A71" s="153" t="str">
        <f>VLOOKUP(B71,'[1]LISTADO ATM'!$A$2:$C$817,3,0)</f>
        <v>DISTRITO NACIONAL</v>
      </c>
      <c r="B71" s="147">
        <v>658</v>
      </c>
      <c r="C71" s="153" t="str">
        <f>VLOOKUP(B71,'[1]LISTADO ATM'!$A$2:$B$816,2,0)</f>
        <v>ATM Cámara de Cuentas</v>
      </c>
      <c r="D71" s="154" t="s">
        <v>2455</v>
      </c>
      <c r="E71" s="157">
        <v>335797917</v>
      </c>
    </row>
    <row r="72" spans="1:5" ht="18" x14ac:dyDescent="0.25">
      <c r="A72" s="153" t="str">
        <f>VLOOKUP(B72,'[1]LISTADO ATM'!$A$2:$C$817,3,0)</f>
        <v>DISTRITO NACIONAL</v>
      </c>
      <c r="B72" s="147">
        <v>596</v>
      </c>
      <c r="C72" s="153" t="str">
        <f>VLOOKUP(B72,'[1]LISTADO ATM'!$A$2:$B$816,2,0)</f>
        <v xml:space="preserve">ATM Autobanco Malecón Center </v>
      </c>
      <c r="D72" s="154" t="s">
        <v>2455</v>
      </c>
      <c r="E72" s="157">
        <v>335798249</v>
      </c>
    </row>
    <row r="73" spans="1:5" ht="18" x14ac:dyDescent="0.25">
      <c r="A73" s="153" t="str">
        <f>VLOOKUP(B73,'[1]LISTADO ATM'!$A$2:$C$817,3,0)</f>
        <v>ESTE</v>
      </c>
      <c r="B73" s="147">
        <v>294</v>
      </c>
      <c r="C73" s="153" t="str">
        <f>VLOOKUP(B73,'[1]LISTADO ATM'!$A$2:$B$816,2,0)</f>
        <v xml:space="preserve">ATM Plaza Zaglul San Pedro II </v>
      </c>
      <c r="D73" s="154" t="s">
        <v>2455</v>
      </c>
      <c r="E73" s="157">
        <v>335798279</v>
      </c>
    </row>
    <row r="74" spans="1:5" ht="18" x14ac:dyDescent="0.25">
      <c r="A74" s="153" t="str">
        <f>VLOOKUP(B74,'[1]LISTADO ATM'!$A$2:$C$817,3,0)</f>
        <v>SUR</v>
      </c>
      <c r="B74" s="147">
        <v>301</v>
      </c>
      <c r="C74" s="153" t="str">
        <f>VLOOKUP(B74,'[1]LISTADO ATM'!$A$2:$B$816,2,0)</f>
        <v xml:space="preserve">ATM UNP Alfa y Omega (Barahona) </v>
      </c>
      <c r="D74" s="154" t="s">
        <v>2455</v>
      </c>
      <c r="E74" s="157">
        <v>335798398</v>
      </c>
    </row>
    <row r="75" spans="1:5" ht="18" x14ac:dyDescent="0.25">
      <c r="A75" s="153" t="str">
        <f>VLOOKUP(B75,'[1]LISTADO ATM'!$A$2:$C$817,3,0)</f>
        <v>NORTE</v>
      </c>
      <c r="B75" s="147">
        <v>151</v>
      </c>
      <c r="C75" s="153" t="str">
        <f>VLOOKUP(B75,'[1]LISTADO ATM'!$A$2:$B$816,2,0)</f>
        <v xml:space="preserve">ATM Oficina Nagua </v>
      </c>
      <c r="D75" s="154" t="s">
        <v>2455</v>
      </c>
      <c r="E75" s="157">
        <v>335798399</v>
      </c>
    </row>
    <row r="76" spans="1:5" ht="18" x14ac:dyDescent="0.25">
      <c r="A76" s="153" t="str">
        <f>VLOOKUP(B76,'[1]LISTADO ATM'!$A$2:$C$817,3,0)</f>
        <v>NORTE</v>
      </c>
      <c r="B76" s="147">
        <v>687</v>
      </c>
      <c r="C76" s="153" t="str">
        <f>VLOOKUP(B76,'[1]LISTADO ATM'!$A$2:$B$816,2,0)</f>
        <v>ATM Oficina Monterrico II</v>
      </c>
      <c r="D76" s="154" t="s">
        <v>2455</v>
      </c>
      <c r="E76" s="157">
        <v>335798419</v>
      </c>
    </row>
    <row r="77" spans="1:5" ht="18" x14ac:dyDescent="0.25">
      <c r="A77" s="153" t="str">
        <f>VLOOKUP(B77,'[1]LISTADO ATM'!$A$2:$C$817,3,0)</f>
        <v>DISTRITO NACIONAL</v>
      </c>
      <c r="B77" s="147">
        <v>744</v>
      </c>
      <c r="C77" s="153" t="str">
        <f>VLOOKUP(B77,'[1]LISTADO ATM'!$A$2:$B$816,2,0)</f>
        <v xml:space="preserve">ATM Multicentro La Sirena Venezuela </v>
      </c>
      <c r="D77" s="154" t="s">
        <v>2455</v>
      </c>
      <c r="E77" s="157">
        <v>335798396</v>
      </c>
    </row>
    <row r="78" spans="1:5" ht="18" x14ac:dyDescent="0.25">
      <c r="A78" s="153" t="str">
        <f>VLOOKUP(B78,'[1]LISTADO ATM'!$A$2:$C$817,3,0)</f>
        <v>NORTE</v>
      </c>
      <c r="B78" s="147">
        <v>950</v>
      </c>
      <c r="C78" s="153" t="str">
        <f>VLOOKUP(B78,'[1]LISTADO ATM'!$A$2:$B$816,2,0)</f>
        <v xml:space="preserve">ATM Oficina Monterrico </v>
      </c>
      <c r="D78" s="154" t="s">
        <v>2455</v>
      </c>
      <c r="E78" s="157">
        <v>335798407</v>
      </c>
    </row>
    <row r="79" spans="1:5" ht="18" x14ac:dyDescent="0.25">
      <c r="A79" s="153" t="str">
        <f>VLOOKUP(B79,'[1]LISTADO ATM'!$A$2:$C$817,3,0)</f>
        <v>DISTRITO NACIONAL</v>
      </c>
      <c r="B79" s="147">
        <v>738</v>
      </c>
      <c r="C79" s="153" t="str">
        <f>VLOOKUP(B79,'[1]LISTADO ATM'!$A$2:$B$816,2,0)</f>
        <v xml:space="preserve">ATM Zona Franca Los Alcarrizos </v>
      </c>
      <c r="D79" s="154" t="s">
        <v>2455</v>
      </c>
      <c r="E79" s="157">
        <v>335798397</v>
      </c>
    </row>
    <row r="80" spans="1:5" ht="18" x14ac:dyDescent="0.25">
      <c r="A80" s="153" t="str">
        <f>VLOOKUP(B80,'[1]LISTADO ATM'!$A$2:$C$817,3,0)</f>
        <v>DISTRITO NACIONAL</v>
      </c>
      <c r="B80" s="147">
        <v>377</v>
      </c>
      <c r="C80" s="153" t="str">
        <f>VLOOKUP(B80,'[1]LISTADO ATM'!$A$2:$B$816,2,0)</f>
        <v>ATM Estación del Metro Eduardo Brito</v>
      </c>
      <c r="D80" s="154" t="s">
        <v>2455</v>
      </c>
      <c r="E80" s="157">
        <v>335798400</v>
      </c>
    </row>
    <row r="81" spans="1:5" ht="18" x14ac:dyDescent="0.25">
      <c r="A81" s="153" t="str">
        <f>VLOOKUP(B81,'[1]LISTADO ATM'!$A$2:$C$817,3,0)</f>
        <v>SUR</v>
      </c>
      <c r="B81" s="147">
        <v>783</v>
      </c>
      <c r="C81" s="153" t="str">
        <f>VLOOKUP(B81,'[1]LISTADO ATM'!$A$2:$B$816,2,0)</f>
        <v xml:space="preserve">ATM Autobanco Alfa y Omega (Barahona) </v>
      </c>
      <c r="D81" s="154" t="s">
        <v>2455</v>
      </c>
      <c r="E81" s="157">
        <v>335798405</v>
      </c>
    </row>
    <row r="82" spans="1:5" ht="18" x14ac:dyDescent="0.25">
      <c r="A82" s="153" t="str">
        <f>VLOOKUP(B82,'[1]LISTADO ATM'!$A$2:$C$817,3,0)</f>
        <v>NORTE</v>
      </c>
      <c r="B82" s="147">
        <v>990</v>
      </c>
      <c r="C82" s="153" t="str">
        <f>VLOOKUP(B82,'[1]LISTADO ATM'!$A$2:$B$816,2,0)</f>
        <v xml:space="preserve">ATM Autoservicio Bonao II </v>
      </c>
      <c r="D82" s="154" t="s">
        <v>2455</v>
      </c>
      <c r="E82" s="157">
        <v>335798395</v>
      </c>
    </row>
    <row r="83" spans="1:5" ht="18" x14ac:dyDescent="0.25">
      <c r="A83" s="153" t="str">
        <f>VLOOKUP(B83,'[1]LISTADO ATM'!$A$2:$C$817,3,0)</f>
        <v>DISTRITO NACIONAL</v>
      </c>
      <c r="B83" s="147">
        <v>14</v>
      </c>
      <c r="C83" s="153" t="str">
        <f>VLOOKUP(B83,'[1]LISTADO ATM'!$A$2:$B$816,2,0)</f>
        <v xml:space="preserve">ATM Oficina Aeropuerto Las Américas I </v>
      </c>
      <c r="D83" s="154" t="s">
        <v>2455</v>
      </c>
      <c r="E83" s="157">
        <v>335798424</v>
      </c>
    </row>
    <row r="84" spans="1:5" ht="18" x14ac:dyDescent="0.25">
      <c r="A84" s="153" t="str">
        <f>VLOOKUP(B84,'[1]LISTADO ATM'!$A$2:$C$817,3,0)</f>
        <v>ESTE</v>
      </c>
      <c r="B84" s="147">
        <v>609</v>
      </c>
      <c r="C84" s="153" t="str">
        <f>VLOOKUP(B84,'[1]LISTADO ATM'!$A$2:$B$816,2,0)</f>
        <v xml:space="preserve">ATM S/M Jumbo (San Pedro) </v>
      </c>
      <c r="D84" s="154" t="s">
        <v>2455</v>
      </c>
      <c r="E84" s="157">
        <v>335798284</v>
      </c>
    </row>
    <row r="85" spans="1:5" ht="18.75" thickBot="1" x14ac:dyDescent="0.3">
      <c r="A85" s="155" t="s">
        <v>2428</v>
      </c>
      <c r="B85" s="158">
        <f>COUNT(B70:B84)</f>
        <v>15</v>
      </c>
      <c r="C85" s="156"/>
      <c r="D85" s="156"/>
      <c r="E85" s="156"/>
    </row>
    <row r="86" spans="1:5" ht="15.75" thickBot="1" x14ac:dyDescent="0.3">
      <c r="A86" s="143"/>
      <c r="B86" s="152"/>
      <c r="C86" s="143"/>
      <c r="D86" s="143"/>
      <c r="E86" s="152"/>
    </row>
    <row r="87" spans="1:5" ht="18.75" thickBot="1" x14ac:dyDescent="0.3">
      <c r="A87" s="115" t="s">
        <v>2431</v>
      </c>
      <c r="B87" s="116"/>
      <c r="C87" s="116"/>
      <c r="D87" s="116"/>
      <c r="E87" s="117"/>
    </row>
    <row r="88" spans="1:5" ht="18" x14ac:dyDescent="0.25">
      <c r="A88" s="145" t="s">
        <v>15</v>
      </c>
      <c r="B88" s="145" t="s">
        <v>2426</v>
      </c>
      <c r="C88" s="146" t="s">
        <v>46</v>
      </c>
      <c r="D88" s="146" t="s">
        <v>2433</v>
      </c>
      <c r="E88" s="146" t="s">
        <v>2427</v>
      </c>
    </row>
    <row r="89" spans="1:5" ht="18" x14ac:dyDescent="0.25">
      <c r="A89" s="153" t="str">
        <f>VLOOKUP(B89,'[1]LISTADO ATM'!$A$2:$C$817,3,0)</f>
        <v>DISTRITO NACIONAL</v>
      </c>
      <c r="B89" s="147">
        <v>577</v>
      </c>
      <c r="C89" s="153" t="str">
        <f>VLOOKUP(B89,'[1]LISTADO ATM'!$A$2:$B$816,2,0)</f>
        <v xml:space="preserve">ATM Olé Ave. Duarte </v>
      </c>
      <c r="D89" s="147" t="s">
        <v>2586</v>
      </c>
      <c r="E89" s="157" t="s">
        <v>2587</v>
      </c>
    </row>
    <row r="90" spans="1:5" ht="18" x14ac:dyDescent="0.25">
      <c r="A90" s="153" t="str">
        <f>VLOOKUP(B90,'[1]LISTADO ATM'!$A$2:$C$817,3,0)</f>
        <v>ESTE</v>
      </c>
      <c r="B90" s="147">
        <v>293</v>
      </c>
      <c r="C90" s="153" t="str">
        <f>VLOOKUP(B90,'[1]LISTADO ATM'!$A$2:$B$816,2,0)</f>
        <v xml:space="preserve">ATM S/M Nueva Visión (San Pedro) </v>
      </c>
      <c r="D90" s="147" t="s">
        <v>2586</v>
      </c>
      <c r="E90" s="169">
        <v>335798402</v>
      </c>
    </row>
    <row r="91" spans="1:5" ht="18" x14ac:dyDescent="0.25">
      <c r="A91" s="153" t="str">
        <f>VLOOKUP(B91,'[1]LISTADO ATM'!$A$2:$C$817,3,0)</f>
        <v>DISTRITO NACIONAL</v>
      </c>
      <c r="B91" s="147">
        <v>18</v>
      </c>
      <c r="C91" s="153" t="str">
        <f>VLOOKUP(B91,'[1]LISTADO ATM'!$A$2:$B$816,2,0)</f>
        <v xml:space="preserve">ATM Oficina Haina Occidental I </v>
      </c>
      <c r="D91" s="147" t="s">
        <v>2586</v>
      </c>
      <c r="E91" s="169">
        <v>335798137</v>
      </c>
    </row>
    <row r="92" spans="1:5" ht="18" x14ac:dyDescent="0.25">
      <c r="A92" s="153" t="str">
        <f>VLOOKUP(B92,'[1]LISTADO ATM'!$A$2:$C$817,3,0)</f>
        <v>NORTE</v>
      </c>
      <c r="B92" s="147">
        <v>703</v>
      </c>
      <c r="C92" s="153" t="str">
        <f>VLOOKUP(B92,'[1]LISTADO ATM'!$A$2:$B$816,2,0)</f>
        <v xml:space="preserve">ATM Oficina El Mamey Los Hidalgos </v>
      </c>
      <c r="D92" s="147" t="s">
        <v>2586</v>
      </c>
      <c r="E92" s="169">
        <v>335798403</v>
      </c>
    </row>
    <row r="93" spans="1:5" ht="18" x14ac:dyDescent="0.25">
      <c r="A93" s="153" t="str">
        <f>VLOOKUP(B93,'[1]LISTADO ATM'!$A$2:$C$817,3,0)</f>
        <v>DISTRITO NACIONAL</v>
      </c>
      <c r="B93" s="147">
        <v>281</v>
      </c>
      <c r="C93" s="153" t="str">
        <f>VLOOKUP(B93,'[1]LISTADO ATM'!$A$2:$B$816,2,0)</f>
        <v xml:space="preserve">ATM S/M Pola Independencia </v>
      </c>
      <c r="D93" s="147" t="s">
        <v>2586</v>
      </c>
      <c r="E93" s="169">
        <v>335798401</v>
      </c>
    </row>
    <row r="94" spans="1:5" ht="18" x14ac:dyDescent="0.25">
      <c r="A94" s="153" t="str">
        <f>VLOOKUP(B94,'[1]LISTADO ATM'!$A$2:$C$817,3,0)</f>
        <v>DISTRITO NACIONAL</v>
      </c>
      <c r="B94" s="147">
        <v>938</v>
      </c>
      <c r="C94" s="153" t="str">
        <f>VLOOKUP(B94,'[1]LISTADO ATM'!$A$2:$B$816,2,0)</f>
        <v xml:space="preserve">ATM Autobanco Oficina Filadelfia Plaza </v>
      </c>
      <c r="D94" s="147" t="s">
        <v>2586</v>
      </c>
      <c r="E94" s="169">
        <v>335798406</v>
      </c>
    </row>
    <row r="95" spans="1:5" ht="18" x14ac:dyDescent="0.25">
      <c r="A95" s="153" t="str">
        <f>VLOOKUP(B95,'[1]LISTADO ATM'!$A$2:$C$817,3,0)</f>
        <v>DISTRITO NACIONAL</v>
      </c>
      <c r="B95" s="147">
        <v>713</v>
      </c>
      <c r="C95" s="153" t="str">
        <f>VLOOKUP(B95,'[1]LISTADO ATM'!$A$2:$B$816,2,0)</f>
        <v xml:space="preserve">ATM Oficina Las Américas </v>
      </c>
      <c r="D95" s="147" t="s">
        <v>2586</v>
      </c>
      <c r="E95" s="169">
        <v>335798404</v>
      </c>
    </row>
    <row r="96" spans="1:5" ht="18" x14ac:dyDescent="0.25">
      <c r="A96" s="153" t="str">
        <f>VLOOKUP(B96,'[1]LISTADO ATM'!$A$2:$C$817,3,0)</f>
        <v>DISTRITO NACIONAL</v>
      </c>
      <c r="B96" s="147">
        <v>640</v>
      </c>
      <c r="C96" s="153" t="str">
        <f>VLOOKUP(B96,'[1]LISTADO ATM'!$A$2:$B$816,2,0)</f>
        <v xml:space="preserve">ATM Ministerio Obras Públicas </v>
      </c>
      <c r="D96" s="147" t="s">
        <v>2586</v>
      </c>
      <c r="E96" s="169">
        <v>335798394</v>
      </c>
    </row>
    <row r="97" spans="1:5" ht="18.75" thickBot="1" x14ac:dyDescent="0.3">
      <c r="A97" s="150" t="s">
        <v>2428</v>
      </c>
      <c r="B97" s="158">
        <f>COUNT(B89:B96)</f>
        <v>8</v>
      </c>
      <c r="C97" s="168"/>
      <c r="D97" s="148"/>
      <c r="E97" s="149"/>
    </row>
    <row r="98" spans="1:5" ht="15.75" thickBot="1" x14ac:dyDescent="0.3">
      <c r="A98" s="143"/>
      <c r="B98" s="152"/>
      <c r="C98" s="143"/>
      <c r="D98" s="143"/>
      <c r="E98" s="152"/>
    </row>
    <row r="99" spans="1:5" ht="18.75" thickBot="1" x14ac:dyDescent="0.3">
      <c r="A99" s="118" t="s">
        <v>2429</v>
      </c>
      <c r="B99" s="119"/>
      <c r="C99" s="143"/>
      <c r="D99" s="143"/>
      <c r="E99" s="152"/>
    </row>
    <row r="100" spans="1:5" ht="18.75" thickBot="1" x14ac:dyDescent="0.3">
      <c r="A100" s="120">
        <f>+B85+B97</f>
        <v>23</v>
      </c>
      <c r="B100" s="121"/>
      <c r="C100" s="143"/>
      <c r="D100" s="143"/>
      <c r="E100" s="152"/>
    </row>
    <row r="101" spans="1:5" ht="15.75" thickBot="1" x14ac:dyDescent="0.3">
      <c r="A101" s="143"/>
      <c r="B101" s="152"/>
      <c r="C101" s="143"/>
      <c r="D101" s="143"/>
      <c r="E101" s="152"/>
    </row>
    <row r="102" spans="1:5" ht="18.75" thickBot="1" x14ac:dyDescent="0.3">
      <c r="A102" s="115" t="s">
        <v>2432</v>
      </c>
      <c r="B102" s="116"/>
      <c r="C102" s="116"/>
      <c r="D102" s="116"/>
      <c r="E102" s="117"/>
    </row>
    <row r="103" spans="1:5" ht="18" x14ac:dyDescent="0.25">
      <c r="A103" s="160"/>
      <c r="B103" s="160" t="s">
        <v>2426</v>
      </c>
      <c r="C103" s="151" t="s">
        <v>46</v>
      </c>
      <c r="D103" s="122" t="s">
        <v>2433</v>
      </c>
      <c r="E103" s="123"/>
    </row>
    <row r="104" spans="1:5" ht="18" x14ac:dyDescent="0.25">
      <c r="A104" s="147" t="str">
        <f>VLOOKUP(B104,'[1]LISTADO ATM'!$A$2:$C$817,3,0)</f>
        <v>DISTRITO NACIONAL</v>
      </c>
      <c r="B104" s="147">
        <v>583</v>
      </c>
      <c r="C104" s="153" t="str">
        <f>VLOOKUP(B104,'[1]LISTADO ATM'!$A$2:$B$816,2,0)</f>
        <v xml:space="preserve">ATM Ministerio Fuerzas Armadas I </v>
      </c>
      <c r="D104" s="111" t="s">
        <v>2496</v>
      </c>
      <c r="E104" s="112"/>
    </row>
    <row r="105" spans="1:5" ht="18" x14ac:dyDescent="0.25">
      <c r="A105" s="147" t="str">
        <f>VLOOKUP(B105,'[1]LISTADO ATM'!$A$2:$C$817,3,0)</f>
        <v>DISTRITO NACIONAL</v>
      </c>
      <c r="B105" s="147">
        <v>355</v>
      </c>
      <c r="C105" s="153" t="str">
        <f>VLOOKUP(B105,'[1]LISTADO ATM'!$A$2:$B$816,2,0)</f>
        <v xml:space="preserve">ATM UNP Metro II </v>
      </c>
      <c r="D105" s="111" t="s">
        <v>2496</v>
      </c>
      <c r="E105" s="112"/>
    </row>
    <row r="106" spans="1:5" ht="18" x14ac:dyDescent="0.25">
      <c r="A106" s="147" t="str">
        <f>VLOOKUP(B106,'[1]LISTADO ATM'!$A$2:$C$817,3,0)</f>
        <v>DISTRITO NACIONAL</v>
      </c>
      <c r="B106" s="147">
        <v>722</v>
      </c>
      <c r="C106" s="153" t="str">
        <f>VLOOKUP(B106,'[1]LISTADO ATM'!$A$2:$B$816,2,0)</f>
        <v xml:space="preserve">ATM Oficina Charles de Gaulle III </v>
      </c>
      <c r="D106" s="111" t="s">
        <v>2496</v>
      </c>
      <c r="E106" s="112"/>
    </row>
    <row r="107" spans="1:5" ht="18" x14ac:dyDescent="0.25">
      <c r="A107" s="147" t="str">
        <f>VLOOKUP(B107,'[1]LISTADO ATM'!$A$2:$C$817,3,0)</f>
        <v>DISTRITO NACIONAL</v>
      </c>
      <c r="B107" s="147">
        <v>435</v>
      </c>
      <c r="C107" s="153" t="str">
        <f>VLOOKUP(B107,'[1]LISTADO ATM'!$A$2:$B$816,2,0)</f>
        <v xml:space="preserve">ATM Autobanco Torre I </v>
      </c>
      <c r="D107" s="111" t="s">
        <v>2588</v>
      </c>
      <c r="E107" s="112"/>
    </row>
    <row r="108" spans="1:5" ht="18" x14ac:dyDescent="0.25">
      <c r="A108" s="147" t="str">
        <f>VLOOKUP(B108,'[1]LISTADO ATM'!$A$2:$C$817,3,0)</f>
        <v>DISTRITO NACIONAL</v>
      </c>
      <c r="B108" s="147">
        <v>671</v>
      </c>
      <c r="C108" s="153" t="str">
        <f>VLOOKUP(B108,'[1]LISTADO ATM'!$A$2:$B$816,2,0)</f>
        <v>ATM Ayuntamiento Sto. Dgo. Norte</v>
      </c>
      <c r="D108" s="111" t="s">
        <v>2496</v>
      </c>
      <c r="E108" s="112"/>
    </row>
    <row r="109" spans="1:5" ht="18" x14ac:dyDescent="0.25">
      <c r="A109" s="147" t="str">
        <f>VLOOKUP(B109,'[1]LISTADO ATM'!$A$2:$C$817,3,0)</f>
        <v>SUR</v>
      </c>
      <c r="B109" s="147">
        <v>764</v>
      </c>
      <c r="C109" s="153" t="str">
        <f>VLOOKUP(B109,'[1]LISTADO ATM'!$A$2:$B$816,2,0)</f>
        <v xml:space="preserve">ATM Oficina Elías Piña </v>
      </c>
      <c r="D109" s="111" t="s">
        <v>2588</v>
      </c>
      <c r="E109" s="112"/>
    </row>
    <row r="110" spans="1:5" ht="18" x14ac:dyDescent="0.25">
      <c r="A110" s="147" t="str">
        <f>VLOOKUP(B110,'[1]LISTADO ATM'!$A$2:$C$817,3,0)</f>
        <v>DISTRITO NACIONAL</v>
      </c>
      <c r="B110" s="147">
        <v>911</v>
      </c>
      <c r="C110" s="153" t="str">
        <f>VLOOKUP(B110,'[1]LISTADO ATM'!$A$2:$B$816,2,0)</f>
        <v xml:space="preserve">ATM Oficina Venezuela II </v>
      </c>
      <c r="D110" s="111" t="s">
        <v>2588</v>
      </c>
      <c r="E110" s="112"/>
    </row>
    <row r="111" spans="1:5" ht="18" x14ac:dyDescent="0.25">
      <c r="A111" s="147" t="str">
        <f>VLOOKUP(B111,'[1]LISTADO ATM'!$A$2:$C$817,3,0)</f>
        <v>DISTRITO NACIONAL</v>
      </c>
      <c r="B111" s="147">
        <v>685</v>
      </c>
      <c r="C111" s="153" t="str">
        <f>VLOOKUP(B111,'[1]LISTADO ATM'!$A$2:$B$816,2,0)</f>
        <v>ATM Autoservicio UASD</v>
      </c>
      <c r="D111" s="111" t="s">
        <v>2496</v>
      </c>
      <c r="E111" s="112"/>
    </row>
    <row r="112" spans="1:5" ht="18.75" thickBot="1" x14ac:dyDescent="0.3">
      <c r="A112" s="150" t="s">
        <v>2428</v>
      </c>
      <c r="B112" s="158">
        <f>COUNT(B104:B111)</f>
        <v>8</v>
      </c>
      <c r="C112" s="168"/>
      <c r="D112" s="113"/>
      <c r="E112" s="114"/>
    </row>
  </sheetData>
  <mergeCells count="20">
    <mergeCell ref="D109:E109"/>
    <mergeCell ref="D110:E110"/>
    <mergeCell ref="D105:E105"/>
    <mergeCell ref="D107:E107"/>
    <mergeCell ref="D111:E111"/>
    <mergeCell ref="D112:E112"/>
    <mergeCell ref="A56:E56"/>
    <mergeCell ref="A57:E57"/>
    <mergeCell ref="A58:E58"/>
    <mergeCell ref="A63:E63"/>
    <mergeCell ref="A99:B99"/>
    <mergeCell ref="A100:B100"/>
    <mergeCell ref="A102:E102"/>
    <mergeCell ref="D103:E103"/>
    <mergeCell ref="C66:E66"/>
    <mergeCell ref="A68:E68"/>
    <mergeCell ref="A87:E87"/>
    <mergeCell ref="D104:E104"/>
    <mergeCell ref="D106:E106"/>
    <mergeCell ref="D108:E108"/>
  </mergeCells>
  <phoneticPr fontId="47" type="noConversion"/>
  <conditionalFormatting sqref="B112 B66:B68 B70 B56:B63 B85:B87 B89:B103">
    <cfRule type="duplicateValues" dxfId="18" priority="10"/>
  </conditionalFormatting>
  <conditionalFormatting sqref="B112">
    <cfRule type="duplicateValues" dxfId="17" priority="9"/>
  </conditionalFormatting>
  <conditionalFormatting sqref="E84">
    <cfRule type="duplicateValues" dxfId="16" priority="8"/>
  </conditionalFormatting>
  <conditionalFormatting sqref="B89:B112 B70:B87 B56:B63 B65:B68">
    <cfRule type="duplicateValues" dxfId="15" priority="11"/>
  </conditionalFormatting>
  <conditionalFormatting sqref="E112 E56:E63 E65:E68 E70 E85:E103">
    <cfRule type="duplicateValues" dxfId="14" priority="12"/>
  </conditionalFormatting>
  <conditionalFormatting sqref="E104 E111">
    <cfRule type="duplicateValues" dxfId="13" priority="13"/>
  </conditionalFormatting>
  <conditionalFormatting sqref="B65">
    <cfRule type="duplicateValues" dxfId="12" priority="14"/>
  </conditionalFormatting>
  <conditionalFormatting sqref="E105">
    <cfRule type="duplicateValues" dxfId="11" priority="7"/>
  </conditionalFormatting>
  <conditionalFormatting sqref="E107">
    <cfRule type="duplicateValues" dxfId="10" priority="6"/>
  </conditionalFormatting>
  <conditionalFormatting sqref="B104:B111">
    <cfRule type="duplicateValues" dxfId="9" priority="15"/>
  </conditionalFormatting>
  <conditionalFormatting sqref="B85:B87 B66:B68 B70 B56:B63 B89:B112">
    <cfRule type="duplicateValues" dxfId="8" priority="16"/>
  </conditionalFormatting>
  <conditionalFormatting sqref="B85:B87 B66:B68 B56:B63 B70 B89:B112">
    <cfRule type="duplicateValues" dxfId="7" priority="17"/>
  </conditionalFormatting>
  <conditionalFormatting sqref="E106">
    <cfRule type="duplicateValues" dxfId="6" priority="5"/>
  </conditionalFormatting>
  <conditionalFormatting sqref="E108">
    <cfRule type="duplicateValues" dxfId="5" priority="4"/>
  </conditionalFormatting>
  <conditionalFormatting sqref="E109">
    <cfRule type="duplicateValues" dxfId="4" priority="3"/>
  </conditionalFormatting>
  <conditionalFormatting sqref="E110">
    <cfRule type="duplicateValues" dxfId="3" priority="2"/>
  </conditionalFormatting>
  <conditionalFormatting sqref="E83">
    <cfRule type="duplicateValues" dxfId="2" priority="1"/>
  </conditionalFormatting>
  <conditionalFormatting sqref="B71:B84">
    <cfRule type="duplicateValues" dxfId="1" priority="18"/>
  </conditionalFormatting>
  <conditionalFormatting sqref="E71:E82 E84">
    <cfRule type="duplicateValues" dxfId="0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2497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2494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33" t="s">
        <v>2437</v>
      </c>
      <c r="B1" s="134"/>
      <c r="C1" s="134"/>
      <c r="D1" s="13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33" t="s">
        <v>2447</v>
      </c>
      <c r="B25" s="134"/>
      <c r="C25" s="134"/>
      <c r="D25" s="13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3" priority="119152"/>
  </conditionalFormatting>
  <conditionalFormatting sqref="A7:A11">
    <cfRule type="duplicateValues" dxfId="72" priority="119156"/>
    <cfRule type="duplicateValues" dxfId="71" priority="119157"/>
  </conditionalFormatting>
  <conditionalFormatting sqref="A7:A11">
    <cfRule type="duplicateValues" dxfId="70" priority="119160"/>
    <cfRule type="duplicateValues" dxfId="69" priority="119161"/>
  </conditionalFormatting>
  <conditionalFormatting sqref="B37:B39">
    <cfRule type="duplicateValues" dxfId="68" priority="219"/>
    <cfRule type="duplicateValues" dxfId="67" priority="220"/>
  </conditionalFormatting>
  <conditionalFormatting sqref="B37:B39">
    <cfRule type="duplicateValues" dxfId="66" priority="218"/>
  </conditionalFormatting>
  <conditionalFormatting sqref="B37:B39">
    <cfRule type="duplicateValues" dxfId="65" priority="217"/>
  </conditionalFormatting>
  <conditionalFormatting sqref="B37:B39">
    <cfRule type="duplicateValues" dxfId="64" priority="215"/>
    <cfRule type="duplicateValues" dxfId="63" priority="216"/>
  </conditionalFormatting>
  <conditionalFormatting sqref="B3">
    <cfRule type="duplicateValues" dxfId="62" priority="193"/>
    <cfRule type="duplicateValues" dxfId="61" priority="194"/>
  </conditionalFormatting>
  <conditionalFormatting sqref="B3">
    <cfRule type="duplicateValues" dxfId="60" priority="192"/>
  </conditionalFormatting>
  <conditionalFormatting sqref="B3">
    <cfRule type="duplicateValues" dxfId="59" priority="191"/>
  </conditionalFormatting>
  <conditionalFormatting sqref="B3">
    <cfRule type="duplicateValues" dxfId="58" priority="189"/>
    <cfRule type="duplicateValues" dxfId="57" priority="190"/>
  </conditionalFormatting>
  <conditionalFormatting sqref="A4:A6">
    <cfRule type="duplicateValues" dxfId="56" priority="188"/>
  </conditionalFormatting>
  <conditionalFormatting sqref="A4:A6">
    <cfRule type="duplicateValues" dxfId="55" priority="186"/>
    <cfRule type="duplicateValues" dxfId="54" priority="187"/>
  </conditionalFormatting>
  <conditionalFormatting sqref="A4:A6">
    <cfRule type="duplicateValues" dxfId="53" priority="184"/>
    <cfRule type="duplicateValues" dxfId="52" priority="185"/>
  </conditionalFormatting>
  <conditionalFormatting sqref="A3:A6">
    <cfRule type="duplicateValues" dxfId="51" priority="165"/>
  </conditionalFormatting>
  <conditionalFormatting sqref="A3:A6">
    <cfRule type="duplicateValues" dxfId="50" priority="163"/>
    <cfRule type="duplicateValues" dxfId="49" priority="164"/>
  </conditionalFormatting>
  <conditionalFormatting sqref="A3:A6">
    <cfRule type="duplicateValues" dxfId="48" priority="161"/>
    <cfRule type="duplicateValues" dxfId="47" priority="162"/>
  </conditionalFormatting>
  <conditionalFormatting sqref="B4:B6">
    <cfRule type="duplicateValues" dxfId="46" priority="158"/>
    <cfRule type="duplicateValues" dxfId="45" priority="159"/>
  </conditionalFormatting>
  <conditionalFormatting sqref="B4:B6">
    <cfRule type="duplicateValues" dxfId="44" priority="157"/>
  </conditionalFormatting>
  <conditionalFormatting sqref="B4:B6">
    <cfRule type="duplicateValues" dxfId="43" priority="156"/>
  </conditionalFormatting>
  <conditionalFormatting sqref="B4:B6">
    <cfRule type="duplicateValues" dxfId="42" priority="154"/>
    <cfRule type="duplicateValues" dxfId="4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35" t="s">
        <v>58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93.5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92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92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98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51"/>
  </conditionalFormatting>
  <conditionalFormatting sqref="E9:E1048576 E1:E2">
    <cfRule type="duplicateValues" dxfId="39" priority="99232"/>
  </conditionalFormatting>
  <conditionalFormatting sqref="E4">
    <cfRule type="duplicateValues" dxfId="38" priority="44"/>
  </conditionalFormatting>
  <conditionalFormatting sqref="E5:E8">
    <cfRule type="duplicateValues" dxfId="37" priority="42"/>
  </conditionalFormatting>
  <conditionalFormatting sqref="B12">
    <cfRule type="duplicateValues" dxfId="36" priority="16"/>
    <cfRule type="duplicateValues" dxfId="35" priority="17"/>
    <cfRule type="duplicateValues" dxfId="34" priority="18"/>
  </conditionalFormatting>
  <conditionalFormatting sqref="B12">
    <cfRule type="duplicateValues" dxfId="33" priority="15"/>
  </conditionalFormatting>
  <conditionalFormatting sqref="B12">
    <cfRule type="duplicateValues" dxfId="32" priority="13"/>
    <cfRule type="duplicateValues" dxfId="31" priority="14"/>
  </conditionalFormatting>
  <conditionalFormatting sqref="B12">
    <cfRule type="duplicateValues" dxfId="30" priority="10"/>
    <cfRule type="duplicateValues" dxfId="29" priority="11"/>
    <cfRule type="duplicateValues" dxfId="28" priority="12"/>
  </conditionalFormatting>
  <conditionalFormatting sqref="B12">
    <cfRule type="duplicateValues" dxfId="27" priority="9"/>
  </conditionalFormatting>
  <conditionalFormatting sqref="B12">
    <cfRule type="duplicateValues" dxfId="26" priority="7"/>
    <cfRule type="duplicateValues" dxfId="25" priority="8"/>
  </conditionalFormatting>
  <conditionalFormatting sqref="B12">
    <cfRule type="duplicateValues" dxfId="24" priority="6"/>
  </conditionalFormatting>
  <conditionalFormatting sqref="B12">
    <cfRule type="duplicateValues" dxfId="23" priority="3"/>
    <cfRule type="duplicateValues" dxfId="22" priority="4"/>
    <cfRule type="duplicateValues" dxfId="21" priority="5"/>
  </conditionalFormatting>
  <conditionalFormatting sqref="B12">
    <cfRule type="duplicateValues" dxfId="20" priority="2"/>
  </conditionalFormatting>
  <conditionalFormatting sqref="B12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2021-02-20T12:27:37Z</dcterms:modified>
</cp:coreProperties>
</file>