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1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89" i="1" l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C89" i="16" l="1"/>
  <c r="C90" i="16"/>
  <c r="C91" i="16"/>
  <c r="C92" i="16"/>
  <c r="A89" i="16"/>
  <c r="A90" i="16"/>
  <c r="A91" i="16"/>
  <c r="A92" i="16"/>
  <c r="B94" i="16"/>
  <c r="C84" i="16"/>
  <c r="C85" i="16"/>
  <c r="C86" i="16"/>
  <c r="C87" i="16"/>
  <c r="C88" i="16"/>
  <c r="A84" i="16"/>
  <c r="A85" i="16"/>
  <c r="A86" i="16"/>
  <c r="A87" i="16"/>
  <c r="A88" i="16"/>
  <c r="B60" i="16"/>
  <c r="C36" i="16"/>
  <c r="C37" i="16"/>
  <c r="C38" i="16"/>
  <c r="C39" i="16"/>
  <c r="C40" i="16"/>
  <c r="C41" i="16"/>
  <c r="A36" i="16"/>
  <c r="A37" i="16"/>
  <c r="A38" i="16"/>
  <c r="A39" i="16"/>
  <c r="A40" i="16"/>
  <c r="A41" i="16"/>
  <c r="C78" i="16"/>
  <c r="C79" i="16"/>
  <c r="C80" i="16"/>
  <c r="C81" i="16"/>
  <c r="C82" i="16"/>
  <c r="C83" i="16"/>
  <c r="A78" i="16"/>
  <c r="A79" i="16"/>
  <c r="A80" i="16"/>
  <c r="A81" i="16"/>
  <c r="A82" i="16"/>
  <c r="A83" i="16"/>
  <c r="C73" i="16"/>
  <c r="C74" i="16"/>
  <c r="C75" i="16"/>
  <c r="C76" i="16"/>
  <c r="C77" i="16"/>
  <c r="A73" i="16"/>
  <c r="A74" i="16"/>
  <c r="A75" i="16"/>
  <c r="A76" i="16"/>
  <c r="A77" i="16"/>
  <c r="A25" i="1"/>
  <c r="F25" i="1"/>
  <c r="G25" i="1"/>
  <c r="H25" i="1"/>
  <c r="I25" i="1"/>
  <c r="J25" i="1"/>
  <c r="K25" i="1"/>
  <c r="A53" i="16"/>
  <c r="A54" i="16"/>
  <c r="A55" i="16"/>
  <c r="A56" i="16"/>
  <c r="A57" i="16"/>
  <c r="A58" i="16"/>
  <c r="A59" i="16"/>
  <c r="C53" i="16"/>
  <c r="C54" i="16"/>
  <c r="C55" i="16"/>
  <c r="C56" i="16"/>
  <c r="C57" i="16"/>
  <c r="C58" i="16"/>
  <c r="C59" i="16"/>
  <c r="B43" i="16"/>
  <c r="C31" i="16"/>
  <c r="C32" i="16"/>
  <c r="C33" i="16"/>
  <c r="C34" i="16"/>
  <c r="C35" i="16"/>
  <c r="C42" i="16"/>
  <c r="A31" i="16"/>
  <c r="A32" i="16"/>
  <c r="A33" i="16"/>
  <c r="A34" i="16"/>
  <c r="A35" i="16"/>
  <c r="A42" i="16"/>
  <c r="C29" i="16" l="1"/>
  <c r="C30" i="16"/>
  <c r="A29" i="16"/>
  <c r="A30" i="16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2" i="1"/>
  <c r="A71" i="1"/>
  <c r="A70" i="1"/>
  <c r="A69" i="1"/>
  <c r="C93" i="16" l="1"/>
  <c r="A9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A6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B13" i="16"/>
  <c r="C12" i="16"/>
  <c r="A12" i="16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68" i="1"/>
  <c r="A67" i="1"/>
  <c r="A66" i="1"/>
  <c r="A65" i="1"/>
  <c r="A64" i="1"/>
  <c r="A63" i="1"/>
  <c r="A62" i="1"/>
  <c r="A61" i="1"/>
  <c r="A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9" i="1"/>
  <c r="A58" i="1"/>
  <c r="A57" i="1"/>
  <c r="A56" i="1" l="1"/>
  <c r="A55" i="1"/>
  <c r="F56" i="1"/>
  <c r="G56" i="1"/>
  <c r="H56" i="1"/>
  <c r="I56" i="1"/>
  <c r="J56" i="1"/>
  <c r="K56" i="1"/>
  <c r="F55" i="1"/>
  <c r="G55" i="1"/>
  <c r="H55" i="1"/>
  <c r="I55" i="1"/>
  <c r="J55" i="1"/>
  <c r="K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 l="1"/>
  <c r="A35" i="1"/>
  <c r="A34" i="1"/>
  <c r="A33" i="1"/>
  <c r="A32" i="1"/>
  <c r="A31" i="1"/>
  <c r="A30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29" i="1" l="1"/>
  <c r="F29" i="1"/>
  <c r="G29" i="1"/>
  <c r="H29" i="1"/>
  <c r="I29" i="1"/>
  <c r="J29" i="1"/>
  <c r="K29" i="1"/>
  <c r="F28" i="1" l="1"/>
  <c r="G28" i="1"/>
  <c r="H28" i="1"/>
  <c r="I28" i="1"/>
  <c r="J28" i="1"/>
  <c r="K28" i="1"/>
  <c r="A28" i="1"/>
  <c r="F27" i="1" l="1"/>
  <c r="G27" i="1"/>
  <c r="H27" i="1"/>
  <c r="I27" i="1"/>
  <c r="J27" i="1"/>
  <c r="K27" i="1"/>
  <c r="F26" i="1"/>
  <c r="G26" i="1"/>
  <c r="H26" i="1"/>
  <c r="I26" i="1"/>
  <c r="J26" i="1"/>
  <c r="K26" i="1"/>
  <c r="A27" i="1"/>
  <c r="A26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4" i="1"/>
  <c r="A23" i="1"/>
  <c r="A22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7" i="1"/>
  <c r="A16" i="1"/>
  <c r="A15" i="1"/>
  <c r="A14" i="1"/>
  <c r="A13" i="1"/>
  <c r="A12" i="1"/>
  <c r="A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7" i="1"/>
  <c r="J7" i="1"/>
  <c r="I7" i="1"/>
  <c r="H7" i="1"/>
  <c r="G7" i="1"/>
  <c r="F7" i="1"/>
  <c r="A7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<sst xmlns="http://schemas.openxmlformats.org/spreadsheetml/2006/main" count="13289" uniqueCount="2509">
  <si>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</si>
  <si>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</si>
  <si>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</si>
  <si>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</si>
  <si>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</si>
  <si>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</si>
  <si>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</si>
  <si>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</si>
  <si>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</si>
  <si>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</si>
  <si>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</si>
  <si>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</si>
  <si>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</si>
  <si>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</si>
  <si>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</si>
  <si>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</si>
  <si>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</si>
  <si>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</si>
  <si>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</si>
  <si>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</si>
  <si>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</si>
  <si>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</si>
  <si>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</si>
  <si>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</si>
  <si>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</si>
  <si>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</si>
  <si>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</si>
  <si>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</si>
  <si>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</si>
  <si>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</si>
  <si>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</si>
  <si>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</si>
  <si>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</si>
  <si>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</si>
  <si>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</si>
  <si>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</si>
  <si>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</si>
  <si>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</si>
  <si>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</si>
  <si>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</si>
  <si>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</si>
  <si>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</si>
  <si>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</si>
  <si>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</si>
  <si>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</si>
  <si>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</si>
  <si>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</si>
  <si>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</si>
  <si>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</si>
  <si>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</si>
  <si>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</si>
  <si>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</si>
  <si>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</si>
  <si>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</si>
  <si>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</si>
  <si>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</si>
  <si>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</si>
  <si>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</si>
  <si>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</si>
  <si>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</si>
  <si>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</si>
  <si>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</si>
  <si>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</si>
  <si>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</si>
  <si>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</si>
  <si>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</si>
  <si>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</si>
  <si>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</si>
  <si>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</si>
  <si>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</si>
  <si>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</si>
  <si>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</si>
  <si>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</si>
  <si>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</si>
  <si>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</si>
  <si>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</si>
  <si>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</si>
  <si>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</si>
  <si>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</si>
  <si>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</si>
  <si>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</si>
  <si>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</si>
  <si>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</si>
  <si>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</si>
  <si>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</si>
  <si>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</si>
  <si>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</si>
  <si>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</si>
  <si>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</si>
  <si>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</si>
  <si>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</si>
  <si>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</si>
  <si>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</si>
  <si>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</si>
  <si>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</si>
  <si>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</si>
  <si>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</si>
  <si>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</si>
  <si>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</si>
  <si>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</si>
  <si>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</si>
  <si>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</si>
  <si>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</si>
  <si>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</si>
  <si>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</si>
  <si>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</si>
  <si>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</si>
  <si>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</si>
  <si>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</si>
  <si>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</si>
  <si>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</si>
  <si>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</si>
  <si>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</si>
  <si>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</si>
  <si>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</si>
  <si>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</si>
  <si>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</si>
  <si>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</si>
  <si>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</si>
  <si>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</si>
  <si>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</si>
  <si>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</si>
  <si>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</si>
  <si>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</si>
  <si>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</si>
  <si>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</si>
  <si>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</si>
  <si>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</si>
  <si>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</si>
  <si>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</si>
  <si>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</si>
  <si>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</si>
  <si>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</si>
  <si>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</si>
  <si>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</si>
  <si>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</si>
  <si>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</si>
  <si>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</si>
  <si>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</si>
  <si>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</si>
  <si>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</si>
  <si>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</si>
  <si>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</si>
  <si>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</si>
  <si>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</si>
  <si>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</si>
  <si>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</si>
  <si>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</si>
  <si>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</si>
  <si>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</si>
  <si>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</si>
  <si>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</si>
  <si>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</si>
  <si>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</si>
  <si>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</si>
  <si>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</si>
  <si>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</si>
  <si>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</si>
  <si>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</si>
  <si>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</si>
  <si>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</si>
  <si>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</si>
  <si>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</si>
  <si>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</si>
  <si>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</si>
  <si>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</si>
  <si>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</si>
  <si>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</si>
  <si>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</si>
  <si>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</si>
  <si>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</si>
  <si>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</si>
  <si>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</si>
  <si>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</si>
  <si>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</si>
  <si>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</si>
  <si>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</si>
  <si>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</si>
  <si>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</si>
  <si>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</si>
  <si>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</si>
  <si>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</si>
  <si>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</si>
  <si>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</si>
  <si>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</si>
  <si>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</si>
  <si>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</si>
  <si>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</si>
  <si>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</si>
  <si>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</si>
  <si>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</si>
  <si>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</si>
  <si>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</si>
  <si>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</si>
  <si>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</si>
  <si>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</si>
  <si>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</si>
  <si>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</si>
  <si>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</si>
  <si>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</si>
  <si>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</si>
  <si>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</si>
  <si>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</si>
  <si>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</si>
  <si>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</si>
  <si>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</si>
  <si>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</si>
  <si>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</si>
  <si>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</si>
  <si>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</si>
  <si>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</si>
  <si>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</si>
  <si>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</si>
  <si>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</si>
  <si>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</si>
  <si>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</si>
  <si>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</si>
  <si>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</si>
  <si>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</si>
  <si>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</si>
  <si>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</si>
  <si>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</si>
  <si>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</si>
  <si>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</si>
  <si>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</si>
  <si>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</si>
  <si>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</si>
  <si>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</si>
  <si>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</si>
  <si>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</si>
  <si>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</si>
  <si>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</si>
  <si>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</si>
  <si>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</si>
  <si>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</si>
  <si>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</si>
  <si>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</si>
  <si>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</si>
  <si>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</si>
  <si>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</si>
  <si>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</si>
  <si>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</si>
  <si>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</si>
  <si>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</si>
  <si>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</si>
  <si>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</si>
  <si>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</si>
  <si>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</si>
  <si>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</si>
  <si>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</si>
  <si>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</si>
  <si>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</si>
  <si>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</si>
  <si>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</si>
  <si>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</si>
  <si>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</si>
  <si>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</si>
  <si>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</si>
  <si>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</si>
  <si>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</si>
  <si>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</si>
  <si>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</si>
  <si>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</si>
  <si>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</si>
  <si>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</si>
  <si>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</si>
  <si>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</si>
  <si>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</si>
  <si>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</si>
  <si>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</si>
  <si>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</si>
  <si>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</si>
  <si>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</si>
  <si>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</si>
  <si>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</si>
  <si>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</si>
  <si>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</si>
  <si>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</si>
  <si>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</si>
  <si>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</si>
  <si>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</si>
  <si>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</si>
  <si>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</si>
  <si>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</si>
  <si>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</si>
  <si>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</si>
  <si>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</si>
  <si>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</si>
  <si>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</si>
  <si>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</si>
  <si>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</si>
  <si>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</si>
  <si>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</si>
  <si>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</si>
  <si>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</si>
  <si>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</si>
  <si>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</si>
  <si>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</si>
  <si>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</si>
  <si>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</si>
  <si>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</si>
  <si>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</si>
  <si>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</si>
  <si>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</si>
  <si>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</si>
  <si>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</si>
  <si>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</si>
  <si>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</si>
  <si>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</si>
  <si>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</si>
  <si>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</si>
  <si>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</si>
  <si>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</si>
  <si>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</si>
  <si>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</si>
  <si>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</si>
  <si>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</si>
  <si>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</si>
  <si>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</si>
  <si>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</si>
  <si>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</si>
  <si>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</si>
  <si>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</si>
  <si>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</si>
  <si>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</si>
  <si>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</si>
  <si>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</si>
  <si>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</si>
  <si>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</si>
  <si>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</si>
  <si>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</si>
  <si>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</si>
  <si>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</si>
  <si>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</si>
  <si>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</si>
  <si>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</si>
  <si>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</si>
  <si>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</si>
  <si>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</si>
  <si>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</si>
  <si>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</si>
  <si>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</si>
  <si>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</si>
  <si>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</si>
  <si>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</si>
  <si>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</si>
  <si>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</si>
  <si>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</si>
  <si>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</si>
  <si>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</si>
  <si>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</si>
  <si>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</si>
  <si>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</si>
  <si>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</si>
  <si>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</si>
  <si>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</si>
  <si>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</si>
  <si>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</si>
  <si>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</si>
  <si>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</si>
  <si>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</si>
  <si>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</si>
  <si>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</si>
  <si>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</si>
  <si>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</si>
  <si>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</si>
  <si>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</si>
  <si>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</si>
  <si>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</si>
  <si>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</si>
  <si>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</si>
  <si>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</si>
  <si>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</si>
  <si>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</si>
  <si>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</si>
  <si>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</si>
  <si>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</si>
  <si>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</si>
  <si>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</si>
  <si>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</si>
  <si>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</si>
  <si>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</si>
  <si>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</si>
  <si>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</si>
  <si>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</si>
  <si>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</si>
  <si>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</si>
  <si>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</si>
  <si>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</si>
  <si>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</si>
  <si>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</si>
  <si>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</si>
  <si>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</si>
  <si>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</si>
  <si>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</si>
  <si>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</si>
  <si>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</si>
  <si>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</si>
  <si>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</si>
  <si>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</si>
  <si>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</si>
  <si>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</si>
  <si>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</si>
  <si>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</si>
  <si>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</si>
  <si>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</si>
  <si>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</si>
  <si>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</si>
  <si>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</si>
  <si>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</si>
  <si>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</si>
  <si>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</si>
  <si>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</si>
  <si>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</si>
  <si>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</si>
  <si>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</si>
  <si>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</si>
  <si>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</si>
  <si>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</si>
  <si>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</si>
  <si>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</si>
  <si>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</si>
  <si>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</si>
  <si>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</si>
  <si>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</si>
  <si>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</si>
  <si>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</si>
  <si>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</si>
  <si>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</si>
  <si>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</si>
  <si>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</si>
  <si>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</si>
  <si>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</si>
  <si>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</si>
  <si>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</si>
  <si>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</si>
  <si>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</si>
  <si>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</si>
  <si>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</si>
  <si>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</si>
  <si>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</si>
  <si>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</si>
  <si>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</si>
  <si>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</si>
  <si>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</si>
  <si>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</si>
  <si>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</si>
  <si>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</si>
  <si>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</si>
  <si>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</si>
  <si>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</si>
  <si>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</si>
  <si>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</si>
  <si>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</si>
  <si>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</si>
  <si>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</si>
  <si>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</si>
  <si>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</si>
  <si>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</si>
  <si>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</si>
  <si>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</si>
  <si>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</si>
  <si>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</si>
  <si>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</si>
  <si>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</si>
  <si>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</si>
  <si>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</si>
  <si>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</si>
  <si>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</si>
  <si>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</si>
  <si>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</si>
  <si>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</si>
  <si>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</si>
  <si>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</si>
  <si>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</si>
  <si>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</si>
  <si>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</si>
  <si>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</si>
  <si>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</si>
  <si>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</si>
  <si>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</si>
  <si>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</si>
  <si>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</si>
  <si>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</si>
  <si>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</si>
  <si>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</si>
  <si>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</si>
  <si>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</si>
  <si>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</si>
  <si>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</si>
  <si>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</si>
  <si>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</si>
  <si>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</si>
  <si>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</si>
  <si>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</si>
  <si>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</si>
  <si>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</si>
  <si>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</si>
  <si>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</si>
  <si>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</si>
  <si>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</si>
  <si>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</si>
  <si>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</si>
  <si>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</si>
  <si>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</si>
  <si>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</si>
  <si>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</si>
  <si>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</si>
  <si>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</si>
  <si>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</si>
  <si>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</si>
  <si>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</si>
  <si>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</si>
  <si>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</si>
  <si>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</si>
  <si>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</si>
  <si>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</si>
  <si>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</si>
  <si>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</si>
  <si>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</si>
  <si>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</si>
  <si>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</si>
  <si>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</si>
  <si>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</si>
  <si>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</si>
  <si>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</si>
  <si>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</si>
  <si>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</si>
  <si>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</si>
  <si>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</si>
  <si>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</si>
  <si>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</si>
  <si>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</si>
  <si>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</si>
  <si>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</si>
  <si>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</si>
  <si>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</si>
  <si>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</si>
  <si>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</si>
  <si>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</si>
  <si>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</si>
  <si>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</si>
  <si>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</si>
  <si>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</si>
  <si>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</si>
  <si>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</si>
  <si>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</si>
  <si>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</si>
  <si>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</si>
  <si>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</si>
  <si>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</si>
  <si>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</si>
  <si>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</si>
  <si>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</si>
  <si>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</si>
  <si>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</si>
  <si>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</si>
  <si>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</si>
  <si>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</si>
  <si>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</si>
  <si>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</si>
  <si>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</si>
  <si>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</si>
  <si>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</si>
  <si>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</si>
  <si>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</si>
  <si>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</si>
  <si>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</si>
  <si>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</si>
  <si>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</si>
  <si>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</si>
  <si>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</si>
  <si>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</si>
  <si>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</si>
  <si>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</si>
  <si>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</si>
  <si>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</si>
  <si>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</si>
  <si>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</si>
  <si>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</si>
  <si>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</si>
  <si>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</si>
  <si>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</si>
  <si>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</si>
  <si>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</si>
  <si>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</si>
  <si>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</si>
  <si>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</si>
  <si>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</si>
  <si>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</si>
  <si>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</si>
  <si>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</si>
  <si>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</si>
  <si>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</si>
  <si>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</si>
  <si>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</si>
  <si>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</si>
  <si>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</si>
  <si>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</si>
  <si>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</si>
  <si>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</si>
  <si>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</si>
  <si>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</si>
  <si>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</si>
  <si>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</si>
  <si>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</si>
  <si>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</si>
  <si>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</si>
  <si>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</si>
  <si>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</si>
  <si>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</si>
  <si>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</si>
  <si>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</si>
  <si>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</si>
  <si>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</si>
  <si>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</si>
  <si>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</si>
  <si>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</si>
  <si>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</si>
  <si>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</si>
  <si>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</si>
  <si>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</si>
  <si>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</si>
  <si>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</si>
  <si>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</si>
  <si>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</si>
  <si>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</si>
  <si>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</si>
  <si>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</si>
  <si>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</si>
  <si>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</si>
  <si>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</si>
  <si>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</si>
  <si>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</si>
  <si>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</si>
  <si>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</si>
  <si>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</si>
  <si>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</si>
  <si>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</si>
  <si>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</si>
  <si>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</si>
  <si>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</si>
  <si>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</si>
  <si>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</si>
  <si>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</si>
  <si>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</si>
  <si>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</si>
  <si>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</si>
  <si>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</si>
  <si>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</si>
  <si>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</si>
  <si>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</si>
  <si>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</si>
  <si>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</si>
  <si>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</si>
  <si>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</si>
  <si>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</si>
  <si>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</si>
  <si>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</si>
  <si>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</si>
  <si>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</si>
  <si>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</si>
  <si>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</si>
  <si>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</si>
  <si>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</si>
  <si>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</si>
  <si>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</si>
  <si>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</si>
  <si>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</si>
  <si>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</si>
  <si>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</si>
  <si>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</si>
  <si>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</si>
  <si>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</si>
  <si>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</si>
  <si>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</si>
  <si>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</si>
  <si>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</si>
  <si>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</si>
  <si>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</si>
  <si>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</si>
  <si>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</si>
  <si>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</si>
  <si>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</si>
  <si>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</si>
  <si>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</si>
  <si>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</si>
  <si>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</si>
  <si>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</si>
  <si>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</si>
  <si>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</si>
  <si>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</si>
  <si>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</si>
  <si>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</si>
  <si>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</si>
  <si>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</si>
  <si>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</si>
  <si>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</si>
  <si>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</si>
  <si>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</si>
  <si>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</si>
  <si>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</si>
  <si>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</si>
  <si>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</si>
  <si>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</si>
  <si>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</si>
  <si>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</si>
  <si>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</si>
  <si>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</si>
  <si>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</si>
  <si>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</si>
  <si>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</si>
  <si>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</si>
  <si>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</si>
  <si>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</si>
  <si>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</si>
  <si>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</si>
  <si>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</si>
  <si>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</si>
  <si>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</si>
  <si>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</si>
  <si>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</si>
  <si>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</si>
  <si>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</si>
  <si>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</si>
  <si>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</si>
  <si>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</si>
  <si>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</si>
  <si>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</si>
  <si>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</si>
  <si>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</si>
  <si>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</si>
  <si>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</si>
  <si>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</si>
  <si>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</si>
  <si>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</si>
  <si>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</si>
  <si>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</si>
  <si>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</si>
  <si>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</si>
  <si>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</si>
  <si>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</si>
  <si>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</si>
  <si>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</si>
  <si>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</si>
  <si>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</si>
  <si>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</si>
  <si>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</si>
  <si>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</si>
  <si>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</si>
  <si>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</si>
  <si>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</si>
  <si>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</si>
  <si>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</si>
  <si>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</si>
  <si>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</si>
  <si>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</si>
  <si>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</si>
  <si>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</si>
  <si>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</si>
  <si>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</si>
  <si>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</si>
  <si>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</si>
  <si>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</si>
  <si>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</si>
  <si>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</si>
  <si>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</si>
  <si>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</si>
  <si>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</si>
  <si>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</si>
  <si>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</si>
  <si>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</si>
  <si>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</si>
  <si>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</si>
  <si>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</si>
  <si>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</si>
  <si>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</si>
  <si>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</si>
  <si>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</si>
  <si>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</si>
  <si>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</si>
  <si>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</si>
  <si>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</si>
  <si>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</si>
  <si>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</si>
  <si>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</si>
  <si>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</si>
  <si>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</si>
  <si>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</si>
  <si>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</si>
  <si>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</si>
  <si>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</si>
  <si>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</si>
  <si>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</si>
  <si>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</si>
  <si>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</si>
  <si>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</si>
  <si>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</si>
  <si>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</si>
  <si>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</si>
  <si>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</si>
  <si>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</si>
  <si>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</si>
  <si>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</si>
  <si>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</si>
  <si>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</si>
  <si>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</si>
  <si>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</si>
  <si>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</si>
  <si>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</si>
  <si>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</si>
  <si>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</si>
  <si>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</si>
  <si>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</si>
  <si>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</si>
  <si>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</si>
  <si>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</si>
  <si>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</si>
  <si>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</si>
  <si>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</si>
  <si>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</si>
  <si>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</si>
  <si>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</si>
  <si>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</si>
  <si>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</si>
  <si>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</si>
  <si>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</si>
  <si>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</si>
  <si>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</si>
  <si>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</si>
  <si>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</si>
  <si>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</si>
  <si>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</si>
  <si>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</si>
  <si>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</si>
  <si>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</si>
  <si>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</si>
  <si>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</si>
  <si>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</si>
  <si>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</si>
  <si>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</si>
  <si>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</si>
  <si>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</si>
  <si>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</si>
  <si>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</si>
  <si>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</si>
  <si>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</si>
  <si>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</si>
  <si>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</si>
  <si>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</si>
  <si>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</si>
  <si>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</si>
  <si>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</si>
  <si>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</si>
  <si>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</si>
  <si>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</si>
  <si>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</si>
  <si>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</si>
  <si>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</si>
  <si>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</si>
  <si>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</si>
  <si>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</si>
  <si>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</si>
  <si>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</si>
  <si>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</si>
  <si>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</si>
  <si>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</si>
  <si>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</si>
  <si>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</si>
  <si>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</si>
  <si>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</si>
  <si>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</si>
  <si>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</si>
  <si>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</si>
  <si>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</si>
  <si>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</si>
  <si>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</si>
  <si>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</si>
  <si>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</si>
  <si>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</si>
  <si>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</si>
  <si>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</si>
  <si>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</si>
  <si>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</si>
  <si>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</si>
  <si>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</si>
  <si>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</si>
  <si>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</si>
  <si>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</si>
  <si>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</si>
  <si>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</si>
  <si>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</si>
  <si>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</si>
  <si>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</si>
  <si>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</si>
  <si>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</si>
  <si>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</si>
  <si>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</si>
  <si>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</si>
  <si>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</si>
  <si>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</si>
  <si>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</si>
  <si>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</si>
  <si>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</si>
  <si>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</si>
  <si>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</si>
  <si>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</si>
  <si>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</si>
  <si>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</si>
  <si>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</si>
  <si>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</si>
  <si>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</si>
  <si>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</si>
  <si>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</si>
  <si>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</si>
  <si>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</si>
  <si>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</si>
  <si>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</si>
  <si>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</si>
  <si>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</si>
  <si>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</si>
  <si>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</si>
  <si>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</si>
  <si>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</si>
  <si>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</si>
  <si>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</si>
  <si>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</si>
  <si>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</si>
  <si>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</si>
  <si>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</si>
  <si>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</si>
  <si>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</si>
  <si>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</si>
  <si>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</si>
  <si>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</si>
  <si>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</si>
  <si>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</si>
  <si>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</si>
  <si>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</si>
  <si>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</si>
  <si>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</si>
  <si>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</si>
  <si>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</si>
  <si>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</si>
  <si>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</si>
  <si>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</si>
  <si>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</si>
  <si>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</si>
  <si>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</si>
  <si>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</si>
  <si>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</si>
  <si>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</si>
  <si>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</si>
  <si>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</si>
  <si>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</si>
  <si>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</si>
  <si>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</si>
  <si>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</si>
  <si>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</si>
  <si>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</si>
  <si>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</si>
  <si>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</si>
  <si>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</si>
  <si>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</si>
  <si>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</si>
  <si>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</si>
  <si>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</si>
  <si>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</si>
  <si>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</si>
  <si>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</si>
  <si>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</si>
  <si>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</si>
  <si>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</si>
  <si>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</si>
  <si>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</si>
  <si>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</si>
  <si>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</si>
  <si>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</si>
  <si>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</si>
  <si>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</si>
  <si>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</si>
  <si>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</si>
  <si>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</si>
  <si>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</si>
  <si>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</si>
  <si>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</si>
  <si>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</si>
  <si>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</si>
  <si>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</si>
  <si>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</si>
  <si>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</si>
  <si>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</si>
  <si>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</si>
  <si>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</si>
  <si>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</si>
  <si>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</si>
  <si>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</si>
  <si>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</si>
  <si>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</si>
  <si>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</si>
  <si>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</si>
  <si>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</si>
  <si>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</si>
  <si>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</si>
  <si>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</si>
  <si>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</si>
  <si>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</si>
  <si>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</si>
  <si>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</si>
  <si>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</si>
  <si>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</si>
  <si>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</si>
  <si>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</si>
  <si>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</si>
  <si>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</si>
  <si>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</si>
  <si>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</si>
  <si>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</si>
  <si>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</si>
  <si>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</si>
  <si>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</si>
  <si>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</si>
  <si>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</si>
  <si>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</si>
  <si>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</si>
  <si>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</si>
  <si>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</si>
  <si>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</si>
  <si>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</si>
  <si>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</si>
  <si>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</si>
  <si>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</si>
  <si>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</si>
  <si>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</si>
  <si>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</si>
  <si>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</si>
  <si>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</si>
  <si>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</si>
  <si>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</si>
  <si>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</si>
  <si>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</si>
  <si>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</si>
  <si>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</si>
  <si>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</si>
  <si>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</si>
  <si>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</si>
  <si>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</si>
  <si>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</si>
  <si>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</si>
  <si>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</si>
  <si>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</si>
  <si>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</si>
  <si>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</si>
  <si>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</si>
  <si>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</si>
  <si>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</si>
  <si>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</si>
  <si>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</si>
  <si>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</si>
  <si>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</si>
  <si>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</si>
  <si>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</si>
  <si>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</si>
  <si>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</si>
  <si>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</si>
  <si>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</si>
  <si>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</si>
  <si>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</si>
  <si>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</si>
  <si>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</si>
  <si>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</si>
  <si>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</si>
  <si>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</si>
  <si>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</si>
  <si>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</si>
  <si>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</si>
  <si>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</si>
  <si>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</si>
  <si>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</si>
  <si>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</si>
  <si>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</si>
  <si>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</si>
  <si>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</si>
  <si>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</si>
  <si>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</si>
  <si>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</si>
  <si>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</si>
  <si>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</si>
  <si>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</si>
  <si>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</si>
  <si>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</si>
  <si>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</si>
  <si>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</si>
  <si>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</si>
  <si>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</si>
  <si>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</si>
  <si>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</si>
  <si>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</si>
  <si>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</si>
  <si>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</si>
  <si>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</si>
  <si>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</si>
  <si>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</si>
  <si>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</si>
  <si>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</si>
  <si>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</si>
  <si>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</si>
  <si>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</si>
  <si>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</si>
  <si>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</si>
  <si>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</si>
  <si>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</si>
  <si>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</si>
  <si>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</si>
  <si>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</si>
  <si>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</si>
  <si>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</si>
  <si>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</si>
  <si>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</si>
  <si>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</si>
  <si>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</si>
  <si>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</si>
  <si>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</si>
  <si>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</si>
  <si>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</si>
  <si>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</si>
  <si>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</si>
  <si>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</si>
  <si>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</si>
  <si>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</si>
  <si>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</si>
  <si>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</si>
  <si>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</si>
  <si>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</si>
  <si>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</si>
  <si>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</si>
  <si>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</si>
  <si>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</si>
  <si>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</si>
  <si>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</si>
  <si>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</si>
  <si>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</si>
  <si>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</si>
  <si>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</si>
  <si>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</si>
  <si>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</si>
  <si>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</si>
  <si>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</si>
  <si>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</si>
  <si>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</si>
  <si>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</si>
  <si>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</si>
  <si>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</si>
  <si>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</si>
  <si>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</si>
  <si>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</si>
  <si>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</si>
  <si>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</si>
  <si>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</si>
  <si>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</si>
  <si>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</si>
  <si>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</si>
  <si>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</si>
  <si>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</si>
  <si>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</si>
  <si>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</si>
  <si>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</si>
  <si>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</si>
  <si>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</si>
  <si>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</si>
  <si>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</si>
  <si>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</si>
  <si>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</si>
  <si>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</si>
  <si>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</si>
  <si>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</si>
  <si>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</si>
  <si>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</si>
  <si>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</si>
  <si>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</si>
  <si>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</si>
  <si>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</si>
  <si>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</si>
  <si>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</si>
  <si>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</si>
  <si>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</si>
  <si>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</si>
  <si>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</si>
  <si>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</si>
  <si>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</si>
  <si>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</si>
  <si>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</si>
  <si>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</si>
  <si>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</si>
  <si>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</si>
  <si>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</si>
  <si>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</si>
  <si>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</si>
  <si>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</si>
  <si>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</si>
  <si>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</si>
  <si>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</si>
  <si>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</si>
  <si>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</si>
  <si>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</si>
  <si>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</si>
  <si>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</si>
  <si>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</si>
  <si>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</si>
  <si>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</si>
  <si>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</si>
  <si>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</si>
  <si>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</si>
  <si>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</si>
  <si>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</si>
  <si>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</si>
  <si>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</si>
  <si>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</si>
  <si>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</si>
  <si>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</si>
  <si>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</si>
  <si>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</si>
  <si>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</si>
  <si>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</si>
  <si>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</si>
  <si>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</si>
  <si>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</si>
  <si>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</si>
  <si>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</si>
  <si>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</si>
  <si>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</si>
  <si>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</si>
  <si>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</si>
  <si>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</si>
  <si>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</si>
  <si>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</si>
  <si>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</si>
  <si>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</si>
  <si>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</si>
  <si>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</si>
  <si>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</si>
  <si>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</si>
  <si>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</si>
  <si>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</si>
  <si>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</si>
  <si>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</si>
  <si>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</si>
  <si>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</si>
  <si>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</si>
  <si>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</si>
  <si>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</si>
  <si>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</si>
  <si>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</si>
  <si>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</si>
  <si>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</si>
  <si>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</si>
  <si>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</si>
  <si>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</si>
  <si>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</si>
  <si>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</si>
  <si>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</si>
  <si>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</si>
  <si>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</si>
  <si>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</si>
  <si>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</si>
  <si>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</si>
  <si>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</si>
  <si>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</si>
  <si>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</si>
  <si>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</si>
  <si>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</si>
  <si>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</si>
  <si>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</si>
  <si>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</si>
  <si>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</si>
  <si>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</si>
  <si>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</si>
  <si>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</si>
  <si>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</si>
  <si>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</si>
  <si>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</si>
  <si>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</si>
  <si>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</si>
  <si>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</si>
  <si>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</si>
  <si>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</si>
  <si>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</si>
  <si>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</si>
  <si>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</si>
  <si>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</si>
  <si>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</si>
  <si>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</si>
  <si>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</si>
  <si>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</si>
  <si>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</si>
  <si>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</si>
  <si>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</si>
  <si>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</si>
  <si>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</si>
  <si>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</si>
  <si>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</si>
  <si>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</si>
  <si>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</si>
  <si>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</si>
  <si>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</si>
  <si>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</si>
  <si>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</si>
  <si>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</si>
  <si>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</si>
  <si>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</si>
  <si>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</si>
  <si>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</si>
  <si>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</si>
  <si>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</si>
  <si>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</si>
  <si>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</si>
  <si>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</si>
  <si>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</si>
  <si>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</si>
  <si>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</si>
  <si>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</si>
  <si>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</si>
  <si>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</si>
  <si>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</si>
  <si>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</si>
  <si>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</si>
  <si>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</si>
  <si>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</si>
  <si>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</si>
  <si>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</si>
  <si>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</si>
  <si>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</si>
  <si>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</si>
  <si>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</si>
  <si>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</si>
  <si>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</si>
  <si>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</si>
  <si>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</si>
  <si>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</si>
  <si>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</si>
  <si>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</si>
  <si>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</si>
  <si>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</si>
  <si>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</si>
  <si>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</si>
  <si>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</si>
  <si>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</si>
  <si>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</si>
  <si>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</si>
  <si>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</si>
  <si>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</si>
  <si>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</si>
  <si>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</si>
  <si>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</si>
  <si>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</si>
  <si>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</si>
  <si>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</si>
  <si>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</si>
  <si>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</si>
  <si>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</si>
  <si>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</si>
  <si>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</si>
  <si>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</si>
  <si>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</si>
  <si>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</si>
  <si>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</si>
  <si>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</si>
  <si>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</si>
  <si>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</si>
  <si>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</si>
  <si>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</si>
  <si>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</si>
  <si>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</si>
  <si>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</si>
  <si>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</si>
  <si>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</si>
  <si>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</si>
  <si>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</si>
  <si>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</si>
  <si>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</si>
  <si>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</si>
  <si>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</si>
  <si>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</si>
  <si>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</si>
  <si>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</si>
  <si>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</si>
  <si>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</si>
  <si>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</si>
  <si>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</si>
  <si>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</si>
  <si>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</si>
  <si>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</si>
  <si>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</si>
  <si>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</si>
  <si>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</si>
  <si>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</si>
  <si>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</si>
  <si>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</si>
  <si>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</si>
  <si>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</si>
  <si>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</si>
  <si>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</si>
  <si>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</si>
  <si>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</si>
  <si>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</si>
  <si>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</si>
  <si>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</si>
  <si>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</si>
  <si>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</si>
  <si>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</si>
  <si>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</si>
  <si>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</si>
  <si>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</si>
  <si>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</si>
  <si>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</si>
  <si>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</si>
  <si>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</si>
  <si>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</si>
  <si>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</si>
  <si>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</si>
  <si>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</si>
  <si>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</si>
  <si>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</si>
  <si>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</si>
  <si>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</si>
  <si>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</si>
  <si>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</si>
  <si>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</si>
  <si>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</si>
  <si>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</si>
  <si>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</si>
  <si>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</si>
  <si>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</si>
  <si>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</si>
  <si>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</si>
  <si>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</si>
  <si>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</si>
  <si>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</si>
  <si>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</si>
  <si>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</si>
  <si>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</si>
  <si>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</si>
  <si>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</si>
  <si>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</si>
  <si>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</si>
  <si>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</si>
  <si>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</si>
  <si>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</si>
  <si>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</si>
  <si>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</si>
  <si>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</si>
  <si>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</si>
  <si>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</si>
  <si>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</si>
  <si>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</si>
  <si>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</si>
  <si>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</si>
  <si>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</si>
  <si>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</si>
  <si>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</si>
  <si>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</si>
  <si>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</si>
  <si>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</si>
  <si>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</si>
  <si>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</si>
  <si>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</si>
  <si>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</si>
  <si>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</si>
  <si>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</si>
  <si>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</si>
  <si>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</si>
  <si>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</si>
  <si>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</si>
  <si>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</si>
  <si>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</si>
  <si>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</si>
  <si>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</si>
  <si>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</si>
  <si>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</si>
  <si>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</si>
  <si>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</si>
  <si>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</si>
  <si>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</si>
  <si>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</si>
  <si>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</si>
  <si>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</si>
  <si>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</si>
  <si>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</si>
  <si>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</si>
  <si>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</si>
  <si>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</si>
  <si>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</si>
  <si>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</si>
  <si>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</si>
  <si>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</si>
  <si>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</si>
  <si>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</si>
  <si>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</si>
  <si>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</si>
  <si>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</si>
  <si>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</si>
  <si>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</si>
  <si>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</si>
  <si>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</si>
  <si>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</si>
  <si>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</si>
  <si>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</si>
  <si>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</si>
  <si>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</si>
  <si>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</si>
  <si>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</si>
  <si>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</si>
  <si>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</si>
  <si>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</si>
  <si>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</si>
  <si>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</si>
  <si>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</si>
  <si>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</si>
  <si>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</si>
  <si>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</si>
  <si>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</si>
  <si>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</si>
  <si>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</si>
  <si>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</si>
  <si>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</si>
  <si>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</si>
  <si>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</si>
  <si>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</si>
  <si>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</si>
  <si>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</si>
  <si>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</si>
  <si>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</si>
  <si>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</si>
  <si>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</si>
  <si>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</si>
  <si>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</si>
  <si>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</si>
  <si>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</si>
  <si>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</si>
  <si>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</si>
  <si>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</si>
  <si>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</si>
  <si>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</si>
  <si>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</si>
  <si>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</si>
  <si>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</si>
  <si>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</si>
  <si>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</si>
  <si>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</si>
  <si>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</si>
  <si>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</si>
  <si>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</si>
  <si>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</si>
  <si>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</si>
  <si>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</si>
  <si>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</si>
  <si>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</si>
  <si>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</si>
  <si>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</si>
  <si>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</si>
  <si>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</si>
  <si>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</si>
  <si>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</si>
  <si>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</si>
  <si>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</si>
  <si>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</si>
  <si>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</si>
  <si>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</si>
  <si>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</si>
  <si>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</si>
  <si>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</si>
  <si>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</si>
  <si>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</si>
  <si>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</si>
  <si>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</si>
  <si>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</si>
  <si>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</si>
  <si>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</si>
  <si>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</si>
  <si>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</si>
  <si>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</si>
  <si>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</si>
  <si>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</si>
  <si>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</si>
  <si>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</si>
  <si>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</si>
  <si>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</si>
  <si>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</si>
  <si>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</si>
  <si>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</si>
  <si>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</si>
  <si>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</si>
  <si>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</si>
  <si>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</si>
  <si>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</si>
  <si>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</si>
  <si>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</si>
  <si>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</si>
  <si>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</si>
  <si>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</si>
  <si>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</si>
  <si>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</si>
  <si>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</si>
  <si>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</si>
  <si>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</si>
  <si>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</si>
  <si>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</si>
  <si>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</si>
  <si>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</si>
  <si>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</si>
  <si>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</si>
  <si>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</si>
  <si>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</si>
  <si>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</si>
  <si>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</si>
  <si>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</si>
  <si>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</si>
  <si>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</si>
  <si>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</si>
  <si>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</si>
  <si>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</si>
  <si>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</si>
  <si>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</si>
  <si>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</si>
  <si>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</si>
  <si>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</si>
  <si>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</si>
  <si>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</si>
  <si>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</si>
  <si>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</si>
  <si>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</si>
  <si>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</si>
  <si>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</si>
  <si>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</si>
  <si>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</si>
  <si>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</si>
  <si>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</si>
  <si>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</si>
  <si>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</si>
  <si>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</si>
  <si>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</si>
  <si>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</si>
  <si>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</si>
  <si>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</si>
  <si>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</si>
  <si>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</si>
  <si>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</si>
  <si>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</si>
  <si>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</si>
  <si>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</si>
  <si>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</si>
  <si>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</si>
  <si>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</si>
  <si>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</si>
  <si>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</si>
  <si>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</si>
  <si>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</si>
  <si>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</si>
  <si>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</si>
  <si>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</si>
  <si>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</si>
  <si>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</si>
  <si>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</si>
  <si>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</si>
  <si>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</si>
  <si>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</si>
  <si>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</si>
  <si>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</si>
  <si>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</si>
  <si>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</si>
  <si>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</si>
  <si>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</si>
  <si>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</si>
  <si>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</si>
  <si>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</si>
  <si>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</si>
  <si>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</si>
  <si>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</si>
  <si>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</si>
  <si>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</si>
  <si>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</si>
  <si>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</si>
  <si>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</si>
  <si>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</si>
  <si>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</si>
  <si>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</si>
  <si>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</si>
  <si>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</si>
  <si>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</si>
  <si>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</si>
  <si>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</si>
  <si>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</si>
  <si>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</si>
  <si>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</si>
  <si>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</si>
  <si>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</si>
  <si>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</si>
  <si>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</si>
  <si>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</si>
  <si>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</si>
  <si>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</si>
  <si>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</si>
  <si>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</si>
  <si>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</si>
  <si>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</si>
  <si>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</si>
  <si>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</si>
  <si>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</si>
  <si>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</si>
  <si>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</si>
  <si>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</si>
  <si>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</si>
  <si>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</si>
  <si>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</si>
  <si>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</si>
  <si>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</si>
  <si>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</si>
  <si>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</si>
  <si>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</si>
  <si>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</si>
  <si>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</si>
  <si>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</si>
  <si>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</si>
  <si>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</si>
  <si>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</si>
  <si>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</si>
  <si>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</si>
  <si>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</si>
  <si>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</si>
  <si>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</si>
  <si>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</si>
  <si>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</si>
  <si>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</si>
  <si>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</si>
  <si>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</si>
  <si>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</si>
  <si>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</si>
  <si>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</si>
  <si>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</si>
  <si>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</si>
  <si>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</si>
  <si>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</si>
  <si>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</si>
  <si>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</si>
  <si>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</si>
  <si>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</si>
  <si>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</si>
  <si>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</si>
  <si>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</si>
  <si>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</si>
  <si>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</si>
  <si>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</si>
  <si>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</si>
  <si>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</si>
  <si>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</si>
  <si>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</si>
  <si>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</si>
  <si>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</si>
  <si>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</si>
  <si>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</si>
  <si>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</si>
  <si>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</si>
  <si>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</si>
  <si>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</si>
  <si>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</si>
  <si>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</si>
  <si>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</si>
  <si>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</si>
  <si>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</si>
  <si>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</si>
  <si>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</si>
  <si>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</si>
  <si>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</si>
  <si>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</si>
  <si>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</si>
  <si>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</si>
  <si>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</si>
  <si>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</si>
  <si>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</si>
  <si>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</si>
  <si>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</si>
  <si>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</si>
  <si>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</si>
  <si>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</si>
  <si>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</si>
  <si>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</si>
  <si>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</si>
  <si>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</si>
  <si>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</si>
  <si>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</si>
  <si>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</si>
  <si>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</si>
  <si>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</si>
  <si>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</si>
  <si>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</si>
  <si>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</si>
  <si>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</si>
  <si>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</si>
  <si>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</si>
  <si>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</si>
  <si>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</si>
  <si>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</si>
  <si>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</si>
  <si>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</si>
  <si>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</si>
  <si>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</si>
  <si>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</si>
  <si>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</si>
  <si>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</si>
  <si>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</si>
  <si>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</si>
  <si>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</si>
  <si>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</si>
  <si>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</si>
  <si>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</si>
  <si>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</si>
  <si>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</si>
  <si>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</si>
  <si>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</si>
  <si>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</si>
  <si>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</si>
  <si>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</si>
  <si>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</si>
  <si>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</si>
  <si>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</si>
  <si>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</si>
  <si>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</si>
  <si>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</si>
  <si>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</si>
  <si>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</si>
  <si>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</si>
  <si>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</si>
  <si>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</si>
  <si>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</si>
  <si>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</si>
  <si>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</si>
  <si>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</si>
  <si>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</si>
  <si>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</si>
  <si>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</si>
  <si>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</si>
  <si>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</si>
  <si>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</si>
  <si>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</si>
  <si>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</si>
  <si>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</si>
  <si>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</si>
  <si>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</si>
  <si>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</si>
  <si>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</si>
  <si>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</si>
  <si>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</si>
  <si>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</si>
  <si>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</si>
  <si>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</si>
  <si>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</si>
  <si>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</si>
  <si>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</si>
  <si>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</si>
  <si>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</si>
  <si>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</si>
  <si>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</si>
  <si>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</si>
  <si>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</si>
  <si>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</si>
  <si>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</si>
  <si>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</si>
  <si>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</si>
  <si>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</si>
  <si>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</si>
  <si>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</si>
  <si>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</si>
  <si>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</si>
  <si>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</si>
  <si>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</si>
  <si>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</si>
  <si>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</si>
  <si>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</si>
  <si>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</si>
  <si>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</si>
  <si>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</si>
  <si>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</si>
  <si>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</si>
  <si>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</si>
  <si>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</si>
  <si>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</si>
  <si>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</si>
  <si>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</si>
  <si>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</si>
  <si>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</si>
  <si>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</si>
  <si>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</si>
  <si>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</si>
  <si>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</si>
  <si>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</si>
  <si>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</si>
  <si>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</si>
  <si>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</si>
  <si>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</si>
  <si>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</si>
  <si>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</si>
  <si>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</si>
  <si>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</si>
  <si>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</si>
  <si>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</si>
  <si>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</si>
  <si>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</si>
  <si>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</si>
  <si>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</si>
  <si>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</si>
  <si>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</si>
  <si>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</si>
  <si>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</si>
  <si>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</si>
  <si>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</si>
  <si>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</si>
  <si>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</si>
  <si>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</si>
  <si>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</si>
  <si>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</si>
  <si>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</si>
  <si>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</si>
  <si>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</si>
  <si>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</si>
  <si>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</si>
  <si>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</si>
  <si>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</si>
  <si>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</si>
  <si>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</si>
  <si>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</si>
  <si>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</si>
  <si>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</si>
  <si>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</si>
  <si>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</si>
  <si>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</si>
  <si>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</si>
  <si>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</si>
  <si>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</si>
  <si>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</si>
  <si>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</si>
  <si>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</si>
  <si>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</si>
  <si>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</si>
  <si>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</si>
  <si>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</si>
  <si>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</si>
  <si>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</si>
  <si>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</si>
  <si>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</si>
  <si>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</si>
  <si>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</si>
  <si>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</si>
  <si>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</si>
  <si>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</si>
  <si>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</si>
  <si>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</si>
  <si>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</si>
  <si>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</si>
  <si>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</si>
  <si>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</si>
  <si>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</si>
  <si>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</si>
  <si>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</si>
  <si>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</si>
  <si>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</si>
  <si>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</si>
  <si>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</si>
  <si>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</si>
  <si>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</si>
  <si>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</si>
  <si>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</si>
  <si>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</si>
  <si>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</si>
  <si>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</si>
  <si>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</si>
  <si>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</si>
  <si>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</si>
  <si>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</si>
  <si>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</si>
  <si>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</si>
  <si>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</si>
  <si>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</si>
  <si>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</si>
  <si>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</si>
  <si>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</si>
  <si>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</si>
  <si>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</si>
  <si>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</si>
  <si>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</si>
  <si>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</si>
  <si>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</si>
  <si>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</si>
  <si>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</si>
  <si>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</si>
  <si>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</si>
  <si>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</si>
  <si>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</si>
  <si>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</si>
  <si>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</si>
  <si>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</si>
  <si>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</si>
  <si>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</si>
  <si>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</si>
  <si>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</si>
  <si>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</si>
  <si>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</si>
  <si>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</si>
  <si>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</si>
  <si>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</si>
  <si>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</si>
  <si>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</si>
  <si>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</si>
  <si>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</si>
  <si>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</si>
  <si>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</si>
  <si>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</si>
  <si>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</si>
  <si>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</si>
  <si>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</si>
  <si>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</si>
  <si>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</si>
  <si>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</si>
  <si>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</si>
  <si>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</si>
  <si>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</si>
  <si>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</si>
  <si>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</si>
  <si>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</si>
  <si>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</si>
  <si>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</si>
  <si>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</si>
  <si>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</si>
  <si>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</si>
  <si>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</si>
  <si>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</si>
  <si>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</si>
  <si>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</si>
  <si>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</si>
  <si>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</si>
  <si>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</si>
  <si>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</si>
  <si>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</si>
  <si>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</si>
  <si>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</si>
  <si>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</si>
  <si>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</si>
  <si>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</si>
  <si>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</si>
  <si>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</si>
  <si>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</si>
  <si>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</si>
  <si>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</si>
  <si>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</si>
  <si>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</si>
  <si>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</si>
  <si>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</si>
  <si>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</si>
  <si>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</si>
  <si>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</si>
  <si>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</si>
  <si>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</si>
  <si>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</si>
  <si>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</si>
  <si>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</si>
  <si>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</si>
  <si>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</si>
  <si>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</si>
  <si>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</si>
  <si>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</si>
  <si>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</si>
  <si>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</si>
  <si>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</si>
  <si>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</si>
  <si>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</si>
  <si>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</si>
  <si>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</si>
  <si>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</si>
  <si>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</si>
  <si>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</si>
  <si>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</si>
  <si>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</si>
  <si>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</si>
  <si>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</si>
  <si>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</si>
  <si>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</si>
  <si>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</si>
  <si>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</si>
  <si>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</si>
  <si>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</si>
  <si>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</si>
  <si>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</si>
  <si>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</si>
  <si>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</si>
  <si>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</si>
  <si>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</si>
  <si>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</si>
  <si>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</si>
  <si>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</si>
  <si>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</si>
  <si>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</si>
  <si>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</si>
  <si>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</si>
  <si>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</si>
  <si>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</si>
  <si>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</si>
  <si>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</si>
  <si>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</si>
  <si>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</si>
  <si>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</si>
  <si>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</si>
  <si>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</si>
  <si>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</si>
  <si>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</si>
  <si>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</si>
  <si>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</si>
  <si>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</si>
  <si>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</si>
  <si>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</si>
  <si>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</si>
  <si>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</si>
  <si>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</si>
  <si>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</si>
  <si>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</si>
  <si>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</si>
  <si>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</si>
  <si>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</si>
  <si>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</si>
  <si>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</si>
  <si>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</si>
  <si>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</si>
  <si>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</si>
  <si>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</si>
  <si>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</si>
  <si>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</si>
  <si>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</si>
  <si>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</si>
  <si>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</si>
  <si>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</si>
  <si>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</si>
  <si>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</si>
  <si>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</si>
  <si>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</si>
  <si>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</si>
  <si>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</si>
  <si>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</si>
  <si>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</si>
  <si>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</si>
  <si>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</si>
  <si>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</si>
  <si>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</si>
  <si>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</si>
  <si>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</si>
  <si>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</si>
  <si>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</si>
  <si>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</si>
  <si>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</si>
  <si>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</si>
  <si>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</si>
  <si>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</si>
  <si>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</si>
  <si>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</si>
  <si>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</si>
  <si>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</si>
  <si>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</si>
  <si>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</si>
  <si>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</si>
  <si>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</si>
  <si>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</si>
  <si>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</si>
  <si>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</si>
  <si>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</si>
  <si>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</si>
  <si>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</si>
  <si>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</si>
  <si>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</si>
  <si>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</si>
  <si>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</si>
  <si>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</si>
  <si>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</si>
  <si>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</si>
  <si>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</si>
  <si>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</si>
  <si>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</si>
  <si>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</si>
  <si>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</si>
  <si>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</si>
  <si>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</si>
  <si>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</si>
  <si>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</si>
  <si>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</si>
  <si>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</si>
  <si>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</si>
  <si>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</si>
  <si>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</si>
  <si>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</si>
  <si>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</si>
  <si>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</si>
  <si>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</si>
  <si>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</si>
  <si>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</si>
  <si>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</si>
  <si>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</si>
  <si>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</si>
  <si>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</si>
  <si>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</si>
  <si>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</si>
  <si>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</si>
  <si>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</si>
  <si>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</si>
  <si>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</si>
  <si>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</si>
  <si>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</si>
  <si>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</si>
  <si>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</si>
  <si>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</si>
  <si>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</si>
  <si>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</si>
  <si>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</si>
  <si>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</si>
  <si>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</si>
  <si>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</si>
  <si>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</si>
  <si>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</si>
  <si>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</si>
  <si>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</si>
  <si>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</si>
  <si>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</si>
  <si>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</si>
  <si>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</si>
  <si>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</si>
  <si>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</si>
  <si>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</si>
  <si>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</si>
  <si>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</si>
  <si>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</si>
  <si>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</si>
  <si>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</si>
  <si>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</si>
  <si>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</si>
  <si>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</si>
  <si>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</si>
  <si>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</si>
  <si>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</si>
  <si>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</si>
  <si>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</si>
  <si>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</si>
  <si>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</si>
  <si>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</si>
  <si>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</si>
  <si>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</si>
  <si>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</si>
  <si>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</si>
  <si>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</si>
  <si>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</si>
  <si>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</si>
  <si>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</si>
  <si>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</si>
  <si>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</si>
  <si>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</si>
  <si>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</si>
  <si>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</si>
  <si>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</si>
  <si>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</si>
  <si>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</si>
  <si>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</si>
  <si>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</si>
  <si>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</si>
  <si>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</si>
  <si>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</si>
  <si>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</si>
  <si>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</si>
  <si>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</si>
  <si>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</si>
  <si>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</si>
  <si>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</si>
  <si>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</si>
  <si>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</si>
  <si>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</si>
  <si>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</si>
  <si>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</si>
  <si>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</si>
  <si>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</si>
  <si>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</si>
  <si>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</si>
  <si>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</si>
  <si>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</si>
  <si>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</si>
  <si>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</si>
  <si>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</si>
  <si>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</si>
  <si>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</si>
  <si>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</si>
  <si>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</si>
  <si>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</si>
  <si>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</si>
  <si>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</si>
  <si>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</si>
  <si>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</si>
  <si>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</si>
  <si>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</si>
  <si>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</si>
  <si>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</si>
  <si>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</si>
  <si>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</si>
  <si>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</si>
  <si>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</si>
  <si>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</si>
  <si>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</si>
  <si>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</si>
  <si>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</si>
  <si>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</si>
  <si>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</si>
  <si>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</si>
  <si>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</si>
  <si>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</si>
  <si>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</si>
  <si>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</si>
  <si>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</si>
  <si>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</si>
  <si>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</si>
  <si>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</si>
  <si>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</si>
  <si>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</si>
  <si>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</si>
  <si>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</si>
  <si>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</si>
  <si>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</si>
  <si>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</si>
  <si>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</si>
  <si>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</si>
  <si>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</si>
  <si>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</si>
  <si>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</si>
  <si>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</si>
  <si>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</si>
  <si>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</si>
  <si>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</si>
  <si>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</si>
  <si>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</si>
  <si>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</si>
  <si>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</si>
  <si>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</si>
  <si>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</si>
  <si>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</si>
  <si>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</si>
  <si>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</si>
  <si>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</si>
  <si>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</si>
  <si>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</si>
  <si>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</si>
  <si>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</si>
  <si>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</si>
  <si>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</si>
  <si>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</si>
  <si>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</si>
  <si>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</si>
  <si>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</si>
  <si>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</si>
  <si>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</si>
  <si>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</si>
  <si>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</si>
  <si>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</si>
  <si>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</si>
  <si>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</si>
  <si>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</si>
  <si>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</si>
  <si>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</si>
  <si>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</si>
  <si>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</si>
  <si>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</si>
  <si>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</si>
  <si>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</si>
  <si>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</si>
  <si>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</si>
  <si>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</si>
  <si>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</si>
  <si>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</si>
  <si>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</si>
  <si>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</si>
  <si>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</si>
  <si>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</si>
  <si>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</si>
  <si>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</si>
  <si>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</si>
  <si>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</si>
  <si>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</si>
  <si>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</si>
  <si>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</si>
  <si>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</si>
  <si>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</si>
  <si>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</si>
  <si>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</si>
  <si>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</si>
  <si>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</si>
  <si>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</si>
  <si>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</si>
  <si>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</si>
  <si>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</si>
  <si>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</si>
  <si>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</si>
  <si>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</si>
  <si>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</si>
  <si>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</si>
  <si>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</si>
  <si>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</si>
  <si>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</si>
  <si>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</si>
  <si>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</si>
  <si>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</si>
  <si>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</si>
  <si>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</si>
  <si>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</si>
  <si>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</si>
  <si>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</si>
  <si>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</si>
  <si>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</si>
  <si>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</si>
  <si>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</si>
  <si>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</si>
  <si>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</si>
  <si>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</si>
  <si>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</si>
  <si>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</si>
  <si>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</si>
  <si>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</si>
  <si>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</si>
  <si>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</si>
  <si>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</si>
  <si>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</si>
  <si>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</si>
  <si>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</si>
  <si>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</si>
  <si>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</si>
  <si>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</si>
  <si>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</si>
  <si>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</si>
  <si>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</si>
  <si>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</si>
  <si>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</si>
  <si>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</si>
  <si>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</si>
  <si>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</si>
  <si>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</si>
  <si>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</si>
  <si>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</si>
  <si>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</si>
  <si>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</si>
  <si>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</si>
  <si>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</si>
  <si>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</si>
  <si>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</si>
  <si>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</si>
  <si>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</si>
  <si>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</si>
  <si>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</si>
  <si>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</si>
  <si>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</si>
  <si>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</si>
  <si>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</si>
  <si>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</si>
  <si>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</si>
  <si>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</si>
  <si>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</si>
  <si>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</si>
  <si>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</si>
  <si>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</si>
  <si>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</si>
  <si>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</si>
  <si>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</si>
  <si>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</si>
  <si>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</si>
  <si>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</si>
  <si>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</si>
  <si>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</si>
  <si>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</si>
  <si>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</si>
  <si>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</si>
  <si>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</si>
  <si>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</si>
  <si>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</si>
  <si>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</si>
  <si>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</si>
  <si>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</si>
  <si>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</si>
  <si>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</si>
  <si>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</si>
  <si>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</si>
  <si>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</si>
  <si>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</si>
  <si>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</si>
  <si>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</si>
  <si>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</si>
  <si>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</si>
  <si>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</si>
  <si>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</si>
  <si>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</si>
  <si>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</si>
  <si>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</si>
  <si>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</si>
  <si>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Acevedo Dominguez, Victor Leonardo</t>
  </si>
  <si>
    <t>20 Febrero de 2021</t>
  </si>
  <si>
    <t xml:space="preserve">Gil Carrera, Santiago </t>
  </si>
  <si>
    <t>GAVETA DE DEPOSITO LLENA</t>
  </si>
  <si>
    <t>Gavetas Vacías + Gavetas Fallando</t>
  </si>
  <si>
    <t>GAVETA DE RECHAZO LLENA</t>
  </si>
  <si>
    <t>GAVETAS FALLANDO + GAVETA VACIAS</t>
  </si>
  <si>
    <t>GAVETAS VACIAS + GAVETAS VACIAS</t>
  </si>
  <si>
    <t>2 Gavetas Vacías y 1 Fallando</t>
  </si>
  <si>
    <t>GAVETA DE DEPOSITOS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</si>
</sst>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Border="1"/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6"/>
      <tableStyleElement type="headerRow" dxfId="395"/>
      <tableStyleElement type="totalRow" dxfId="394"/>
      <tableStyleElement type="firstColumn" dxfId="393"/>
      <tableStyleElement type="lastColumn" dxfId="392"/>
      <tableStyleElement type="firstRowStripe" dxfId="391"/>
      <tableStyleElement type="firstColumnStripe" dxfId="39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377"/>
  <sheetViews>
    <sheetView tabSelected="1" zoomScale="85" zoomScaleNormal="85" workbookViewId="0">
      <pane ySplit="4" topLeftCell="A5" activePane="bottomLeft" state="frozen"/>
      <selection pane="bottomLeft" activeCell="D21" sqref="D21"/>
    </sheetView>
  </sheetViews>
  <sheetFormatPr baseColWidth="10" defaultColWidth="25.7109375" defaultRowHeight="15" x14ac:dyDescent="0.25"/>
  <cols>
    <col min="1" max="1" width="27.140625" style="104" bestFit="1" customWidth="1"/>
    <col min="2" max="2" width="20.140625" style="99" bestFit="1" customWidth="1"/>
    <col min="3" max="3" width="17" style="47" bestFit="1" customWidth="1"/>
    <col min="4" max="4" width="29.28515625" style="104" bestFit="1" customWidth="1"/>
    <col min="5" max="5" width="12.140625" style="98" bestFit="1" customWidth="1"/>
    <col min="6" max="6" width="11.7109375" style="48" bestFit="1" customWidth="1"/>
    <col min="7" max="7" width="55" style="48" bestFit="1" customWidth="1"/>
    <col min="8" max="11" width="6.85546875" style="48" bestFit="1" customWidth="1"/>
    <col min="12" max="12" width="51.85546875" style="48" bestFit="1" customWidth="1"/>
    <col min="13" max="13" width="20" style="104" bestFit="1" customWidth="1"/>
    <col min="14" max="14" width="17.5703125" style="104" bestFit="1" customWidth="1"/>
    <col min="15" max="15" width="42.85546875" style="104" customWidth="1"/>
    <col min="16" max="16" width="23" style="74" bestFit="1" customWidth="1"/>
    <col min="17" max="17" width="51.85546875" style="83" bestFit="1" customWidth="1"/>
    <col min="18" max="18" width="0" style="45" hidden="1" customWidth="1"/>
    <col min="19" max="16384" width="25.7109375" style="45"/>
  </cols>
  <sheetData>
    <row r="1" spans="1:17" ht="18" x14ac:dyDescent="0.25">
      <c r="A1" s="142" t="s">
        <v>2161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</row>
    <row r="2" spans="1:17" ht="18" x14ac:dyDescent="0.25">
      <c r="A2" s="141" t="s">
        <v>2158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1:17" ht="18.75" thickBot="1" x14ac:dyDescent="0.3">
      <c r="A3" s="143" t="s">
        <v>2500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s="104" customFormat="1" ht="18" x14ac:dyDescent="0.25">
      <c r="A5" s="102" t="str">
        <f>VLOOKUP(E5,'LISTADO ATM'!$A$2:$C$898,3,0)</f>
        <v>DISTRITO NACIONAL</v>
      </c>
      <c r="B5" s="96">
        <v>335796795</v>
      </c>
      <c r="C5" s="90">
        <v>44245.584108796298</v>
      </c>
      <c r="D5" s="102" t="s">
        <v>2488</v>
      </c>
      <c r="E5" s="88">
        <v>24</v>
      </c>
      <c r="F5" s="84" t="str">
        <f>VLOOKUP(E5,VIP!$A$2:$O11430,2,0)</f>
        <v>DRBR024</v>
      </c>
      <c r="G5" s="87" t="str">
        <f>VLOOKUP(E5,'LISTADO ATM'!$A$2:$B$897,2,0)</f>
        <v xml:space="preserve">ATM Oficina Eusebio Manzueta </v>
      </c>
      <c r="H5" s="87" t="str">
        <f>VLOOKUP(E5,VIP!$A$2:$O16351,7,FALSE)</f>
        <v>No</v>
      </c>
      <c r="I5" s="87" t="str">
        <f>VLOOKUP(E5,VIP!$A$2:$O8316,8,FALSE)</f>
        <v>No</v>
      </c>
      <c r="J5" s="87" t="str">
        <f>VLOOKUP(E5,VIP!$A$2:$O8266,8,FALSE)</f>
        <v>No</v>
      </c>
      <c r="K5" s="87" t="str">
        <f>VLOOKUP(E5,VIP!$A$2:$O11840,6,0)</f>
        <v>NO</v>
      </c>
      <c r="L5" s="92" t="s">
        <v>2430</v>
      </c>
      <c r="M5" s="91" t="s">
        <v>2470</v>
      </c>
      <c r="N5" s="107" t="s">
        <v>2477</v>
      </c>
      <c r="O5" s="106" t="s">
        <v>2491</v>
      </c>
      <c r="P5" s="103"/>
      <c r="Q5" s="91" t="s">
        <v>2430</v>
      </c>
    </row>
    <row r="6" spans="1:17" s="104" customFormat="1" ht="18" x14ac:dyDescent="0.25">
      <c r="A6" s="102" t="str">
        <f>VLOOKUP(E6,'LISTADO ATM'!$A$2:$C$898,3,0)</f>
        <v>DISTRITO NACIONAL</v>
      </c>
      <c r="B6" s="96">
        <v>335796871</v>
      </c>
      <c r="C6" s="90">
        <v>44245.615381944444</v>
      </c>
      <c r="D6" s="102" t="s">
        <v>2189</v>
      </c>
      <c r="E6" s="88">
        <v>70</v>
      </c>
      <c r="F6" s="84" t="str">
        <f>VLOOKUP(E6,VIP!$A$2:$O11425,2,0)</f>
        <v>DRBR070</v>
      </c>
      <c r="G6" s="87" t="str">
        <f>VLOOKUP(E6,'LISTADO ATM'!$A$2:$B$897,2,0)</f>
        <v xml:space="preserve">ATM Autoservicio Plaza Lama Zona Oriental </v>
      </c>
      <c r="H6" s="87" t="str">
        <f>VLOOKUP(E6,VIP!$A$2:$O16346,7,FALSE)</f>
        <v>Si</v>
      </c>
      <c r="I6" s="87" t="str">
        <f>VLOOKUP(E6,VIP!$A$2:$O8311,8,FALSE)</f>
        <v>Si</v>
      </c>
      <c r="J6" s="87" t="str">
        <f>VLOOKUP(E6,VIP!$A$2:$O8261,8,FALSE)</f>
        <v>Si</v>
      </c>
      <c r="K6" s="87" t="str">
        <f>VLOOKUP(E6,VIP!$A$2:$O11835,6,0)</f>
        <v>NO</v>
      </c>
      <c r="L6" s="92" t="s">
        <v>2228</v>
      </c>
      <c r="M6" s="91" t="s">
        <v>2470</v>
      </c>
      <c r="N6" s="107" t="s">
        <v>2477</v>
      </c>
      <c r="O6" s="106" t="s">
        <v>2479</v>
      </c>
      <c r="P6" s="103"/>
      <c r="Q6" s="91" t="s">
        <v>2228</v>
      </c>
    </row>
    <row r="7" spans="1:17" s="104" customFormat="1" ht="18" x14ac:dyDescent="0.25">
      <c r="A7" s="102" t="str">
        <f>VLOOKUP(E7,'LISTADO ATM'!$A$2:$C$898,3,0)</f>
        <v>DISTRITO NACIONAL</v>
      </c>
      <c r="B7" s="96">
        <v>335797160</v>
      </c>
      <c r="C7" s="90">
        <v>44245.731296296297</v>
      </c>
      <c r="D7" s="102" t="s">
        <v>2189</v>
      </c>
      <c r="E7" s="88">
        <v>686</v>
      </c>
      <c r="F7" s="84" t="str">
        <f>VLOOKUP(E7,VIP!$A$2:$O11454,2,0)</f>
        <v>DRBR686</v>
      </c>
      <c r="G7" s="87" t="str">
        <f>VLOOKUP(E7,'LISTADO ATM'!$A$2:$B$897,2,0)</f>
        <v>ATM Autoservicio Oficina Máximo Gómez</v>
      </c>
      <c r="H7" s="87" t="str">
        <f>VLOOKUP(E7,VIP!$A$2:$O16375,7,FALSE)</f>
        <v>Si</v>
      </c>
      <c r="I7" s="87" t="str">
        <f>VLOOKUP(E7,VIP!$A$2:$O8340,8,FALSE)</f>
        <v>Si</v>
      </c>
      <c r="J7" s="87" t="str">
        <f>VLOOKUP(E7,VIP!$A$2:$O8290,8,FALSE)</f>
        <v>Si</v>
      </c>
      <c r="K7" s="87" t="str">
        <f>VLOOKUP(E7,VIP!$A$2:$O11864,6,0)</f>
        <v>NO</v>
      </c>
      <c r="L7" s="92" t="s">
        <v>2228</v>
      </c>
      <c r="M7" s="91" t="s">
        <v>2470</v>
      </c>
      <c r="N7" s="107" t="s">
        <v>2477</v>
      </c>
      <c r="O7" s="106" t="s">
        <v>2479</v>
      </c>
      <c r="P7" s="103"/>
      <c r="Q7" s="91" t="s">
        <v>2228</v>
      </c>
    </row>
    <row r="8" spans="1:17" s="108" customFormat="1" ht="18" x14ac:dyDescent="0.25">
      <c r="A8" s="102" t="str">
        <f>VLOOKUP(E8,'LISTADO ATM'!$A$2:$C$898,3,0)</f>
        <v>SUR</v>
      </c>
      <c r="B8" s="96">
        <v>335797673</v>
      </c>
      <c r="C8" s="90">
        <v>44246.460011574076</v>
      </c>
      <c r="D8" s="102" t="s">
        <v>2190</v>
      </c>
      <c r="E8" s="88">
        <v>873</v>
      </c>
      <c r="F8" s="84" t="str">
        <f>VLOOKUP(E8,VIP!$A$2:$O11449,2,0)</f>
        <v>DRBR873</v>
      </c>
      <c r="G8" s="87" t="str">
        <f>VLOOKUP(E8,'LISTADO ATM'!$A$2:$B$897,2,0)</f>
        <v xml:space="preserve">ATM Centro de Caja San Cristóbal II </v>
      </c>
      <c r="H8" s="87" t="str">
        <f>VLOOKUP(E8,VIP!$A$2:$O16370,7,FALSE)</f>
        <v>Si</v>
      </c>
      <c r="I8" s="87" t="str">
        <f>VLOOKUP(E8,VIP!$A$2:$O8335,8,FALSE)</f>
        <v>Si</v>
      </c>
      <c r="J8" s="87" t="str">
        <f>VLOOKUP(E8,VIP!$A$2:$O8285,8,FALSE)</f>
        <v>Si</v>
      </c>
      <c r="K8" s="87" t="str">
        <f>VLOOKUP(E8,VIP!$A$2:$O11859,6,0)</f>
        <v>SI</v>
      </c>
      <c r="L8" s="92" t="s">
        <v>2228</v>
      </c>
      <c r="M8" s="91" t="s">
        <v>2470</v>
      </c>
      <c r="N8" s="107" t="s">
        <v>2477</v>
      </c>
      <c r="O8" s="106" t="s">
        <v>2497</v>
      </c>
      <c r="P8" s="103"/>
      <c r="Q8" s="91" t="s">
        <v>2228</v>
      </c>
    </row>
    <row r="9" spans="1:17" s="108" customFormat="1" ht="18" x14ac:dyDescent="0.25">
      <c r="A9" s="102" t="str">
        <f>VLOOKUP(E9,'LISTADO ATM'!$A$2:$C$898,3,0)</f>
        <v>DISTRITO NACIONAL</v>
      </c>
      <c r="B9" s="96">
        <v>335797917</v>
      </c>
      <c r="C9" s="90">
        <v>44246.539085648146</v>
      </c>
      <c r="D9" s="102" t="s">
        <v>2473</v>
      </c>
      <c r="E9" s="88">
        <v>658</v>
      </c>
      <c r="F9" s="84" t="str">
        <f>VLOOKUP(E9,VIP!$A$2:$O11456,2,0)</f>
        <v>DRBR658</v>
      </c>
      <c r="G9" s="87" t="str">
        <f>VLOOKUP(E9,'LISTADO ATM'!$A$2:$B$897,2,0)</f>
        <v>ATM Cámara de Cuentas</v>
      </c>
      <c r="H9" s="87" t="str">
        <f>VLOOKUP(E9,VIP!$A$2:$O16377,7,FALSE)</f>
        <v>Si</v>
      </c>
      <c r="I9" s="87" t="str">
        <f>VLOOKUP(E9,VIP!$A$2:$O8342,8,FALSE)</f>
        <v>Si</v>
      </c>
      <c r="J9" s="87" t="str">
        <f>VLOOKUP(E9,VIP!$A$2:$O8292,8,FALSE)</f>
        <v>Si</v>
      </c>
      <c r="K9" s="87" t="str">
        <f>VLOOKUP(E9,VIP!$A$2:$O11866,6,0)</f>
        <v>NO</v>
      </c>
      <c r="L9" s="92" t="s">
        <v>2430</v>
      </c>
      <c r="M9" s="91" t="s">
        <v>2470</v>
      </c>
      <c r="N9" s="107" t="s">
        <v>2477</v>
      </c>
      <c r="O9" s="106" t="s">
        <v>2478</v>
      </c>
      <c r="P9" s="103"/>
      <c r="Q9" s="91" t="s">
        <v>2430</v>
      </c>
    </row>
    <row r="10" spans="1:17" s="108" customFormat="1" ht="18" x14ac:dyDescent="0.25">
      <c r="A10" s="102" t="str">
        <f>VLOOKUP(E10,'LISTADO ATM'!$A$2:$C$898,3,0)</f>
        <v>ESTE</v>
      </c>
      <c r="B10" s="96">
        <v>335798133</v>
      </c>
      <c r="C10" s="90">
        <v>44246.649629629632</v>
      </c>
      <c r="D10" s="102" t="s">
        <v>2189</v>
      </c>
      <c r="E10" s="88">
        <v>462</v>
      </c>
      <c r="F10" s="84" t="str">
        <f>VLOOKUP(E10,VIP!$A$2:$O11453,2,0)</f>
        <v>DRBR462</v>
      </c>
      <c r="G10" s="87" t="str">
        <f>VLOOKUP(E10,'LISTADO ATM'!$A$2:$B$897,2,0)</f>
        <v>ATM Agrocafe Del Caribe</v>
      </c>
      <c r="H10" s="87" t="str">
        <f>VLOOKUP(E10,VIP!$A$2:$O16374,7,FALSE)</f>
        <v>Si</v>
      </c>
      <c r="I10" s="87" t="str">
        <f>VLOOKUP(E10,VIP!$A$2:$O8339,8,FALSE)</f>
        <v>Si</v>
      </c>
      <c r="J10" s="87" t="str">
        <f>VLOOKUP(E10,VIP!$A$2:$O8289,8,FALSE)</f>
        <v>Si</v>
      </c>
      <c r="K10" s="87" t="str">
        <f>VLOOKUP(E10,VIP!$A$2:$O11863,6,0)</f>
        <v>NO</v>
      </c>
      <c r="L10" s="92" t="s">
        <v>2441</v>
      </c>
      <c r="M10" s="91" t="s">
        <v>2470</v>
      </c>
      <c r="N10" s="107" t="s">
        <v>2477</v>
      </c>
      <c r="O10" s="106" t="s">
        <v>2479</v>
      </c>
      <c r="P10" s="103"/>
      <c r="Q10" s="91" t="s">
        <v>2441</v>
      </c>
    </row>
    <row r="11" spans="1:17" s="108" customFormat="1" ht="18" x14ac:dyDescent="0.25">
      <c r="A11" s="102" t="str">
        <f>VLOOKUP(E11,'LISTADO ATM'!$A$2:$C$898,3,0)</f>
        <v>DISTRITO NACIONAL</v>
      </c>
      <c r="B11" s="96">
        <v>335798238</v>
      </c>
      <c r="C11" s="90">
        <v>44246.690636574072</v>
      </c>
      <c r="D11" s="102" t="s">
        <v>2473</v>
      </c>
      <c r="E11" s="88">
        <v>577</v>
      </c>
      <c r="F11" s="84" t="str">
        <f>VLOOKUP(E11,VIP!$A$2:$O11478,2,0)</f>
        <v>DRBR173</v>
      </c>
      <c r="G11" s="87" t="str">
        <f>VLOOKUP(E11,'LISTADO ATM'!$A$2:$B$897,2,0)</f>
        <v xml:space="preserve">ATM Olé Ave. Duarte </v>
      </c>
      <c r="H11" s="87" t="str">
        <f>VLOOKUP(E11,VIP!$A$2:$O16399,7,FALSE)</f>
        <v>Si</v>
      </c>
      <c r="I11" s="87" t="str">
        <f>VLOOKUP(E11,VIP!$A$2:$O8364,8,FALSE)</f>
        <v>Si</v>
      </c>
      <c r="J11" s="87" t="str">
        <f>VLOOKUP(E11,VIP!$A$2:$O8314,8,FALSE)</f>
        <v>Si</v>
      </c>
      <c r="K11" s="87" t="str">
        <f>VLOOKUP(E11,VIP!$A$2:$O11888,6,0)</f>
        <v>SI</v>
      </c>
      <c r="L11" s="92" t="s">
        <v>2463</v>
      </c>
      <c r="M11" s="91" t="s">
        <v>2470</v>
      </c>
      <c r="N11" s="107" t="s">
        <v>2477</v>
      </c>
      <c r="O11" s="106" t="s">
        <v>2478</v>
      </c>
      <c r="P11" s="103"/>
      <c r="Q11" s="91" t="s">
        <v>2463</v>
      </c>
    </row>
    <row r="12" spans="1:17" s="108" customFormat="1" ht="18" x14ac:dyDescent="0.25">
      <c r="A12" s="102" t="str">
        <f>VLOOKUP(E12,'LISTADO ATM'!$A$2:$C$898,3,0)</f>
        <v>DISTRITO NACIONAL</v>
      </c>
      <c r="B12" s="96">
        <v>335798256</v>
      </c>
      <c r="C12" s="90">
        <v>44246.700046296297</v>
      </c>
      <c r="D12" s="102" t="s">
        <v>2189</v>
      </c>
      <c r="E12" s="88">
        <v>797</v>
      </c>
      <c r="F12" s="84" t="e">
        <f>VLOOKUP(E12,VIP!$A$2:$O11476,2,0)</f>
        <v>#N/A</v>
      </c>
      <c r="G12" s="87" t="str">
        <f>VLOOKUP(E12,'LISTADO ATM'!$A$2:$B$897,2,0)</f>
        <v>ATM Dirección de Pensiones y Jubilaciones</v>
      </c>
      <c r="H12" s="87" t="e">
        <f>VLOOKUP(E12,VIP!$A$2:$O16397,7,FALSE)</f>
        <v>#N/A</v>
      </c>
      <c r="I12" s="87" t="e">
        <f>VLOOKUP(E12,VIP!$A$2:$O8362,8,FALSE)</f>
        <v>#N/A</v>
      </c>
      <c r="J12" s="87" t="e">
        <f>VLOOKUP(E12,VIP!$A$2:$O8312,8,FALSE)</f>
        <v>#N/A</v>
      </c>
      <c r="K12" s="87" t="e">
        <f>VLOOKUP(E12,VIP!$A$2:$O11886,6,0)</f>
        <v>#N/A</v>
      </c>
      <c r="L12" s="92" t="s">
        <v>2498</v>
      </c>
      <c r="M12" s="91" t="s">
        <v>2470</v>
      </c>
      <c r="N12" s="107" t="s">
        <v>2477</v>
      </c>
      <c r="O12" s="106" t="s">
        <v>2479</v>
      </c>
      <c r="P12" s="103"/>
      <c r="Q12" s="91" t="s">
        <v>2498</v>
      </c>
    </row>
    <row r="13" spans="1:17" s="108" customFormat="1" ht="18" x14ac:dyDescent="0.25">
      <c r="A13" s="102" t="str">
        <f>VLOOKUP(E13,'LISTADO ATM'!$A$2:$C$898,3,0)</f>
        <v>DISTRITO NACIONAL</v>
      </c>
      <c r="B13" s="96">
        <v>335798291</v>
      </c>
      <c r="C13" s="90">
        <v>44246.714814814812</v>
      </c>
      <c r="D13" s="102" t="s">
        <v>2189</v>
      </c>
      <c r="E13" s="88">
        <v>915</v>
      </c>
      <c r="F13" s="84" t="str">
        <f>VLOOKUP(E13,VIP!$A$2:$O11467,2,0)</f>
        <v>DRBR24F</v>
      </c>
      <c r="G13" s="87" t="str">
        <f>VLOOKUP(E13,'LISTADO ATM'!$A$2:$B$897,2,0)</f>
        <v xml:space="preserve">ATM Multicentro La Sirena Aut. Duarte </v>
      </c>
      <c r="H13" s="87" t="str">
        <f>VLOOKUP(E13,VIP!$A$2:$O16388,7,FALSE)</f>
        <v>Si</v>
      </c>
      <c r="I13" s="87" t="str">
        <f>VLOOKUP(E13,VIP!$A$2:$O8353,8,FALSE)</f>
        <v>Si</v>
      </c>
      <c r="J13" s="87" t="str">
        <f>VLOOKUP(E13,VIP!$A$2:$O8303,8,FALSE)</f>
        <v>Si</v>
      </c>
      <c r="K13" s="87" t="str">
        <f>VLOOKUP(E13,VIP!$A$2:$O11877,6,0)</f>
        <v>SI</v>
      </c>
      <c r="L13" s="92" t="s">
        <v>2228</v>
      </c>
      <c r="M13" s="91" t="s">
        <v>2470</v>
      </c>
      <c r="N13" s="107" t="s">
        <v>2477</v>
      </c>
      <c r="O13" s="106" t="s">
        <v>2479</v>
      </c>
      <c r="P13" s="103"/>
      <c r="Q13" s="91" t="s">
        <v>2228</v>
      </c>
    </row>
    <row r="14" spans="1:17" s="108" customFormat="1" ht="18" x14ac:dyDescent="0.25">
      <c r="A14" s="102" t="str">
        <f>VLOOKUP(E14,'LISTADO ATM'!$A$2:$C$898,3,0)</f>
        <v>DISTRITO NACIONAL</v>
      </c>
      <c r="B14" s="96">
        <v>335798302</v>
      </c>
      <c r="C14" s="90">
        <v>44246.718506944446</v>
      </c>
      <c r="D14" s="102" t="s">
        <v>2189</v>
      </c>
      <c r="E14" s="88">
        <v>264</v>
      </c>
      <c r="F14" s="84" t="str">
        <f>VLOOKUP(E14,VIP!$A$2:$O11465,2,0)</f>
        <v>DRBR264</v>
      </c>
      <c r="G14" s="87" t="str">
        <f>VLOOKUP(E14,'LISTADO ATM'!$A$2:$B$897,2,0)</f>
        <v xml:space="preserve">ATM S/M Nacional Independencia </v>
      </c>
      <c r="H14" s="87" t="str">
        <f>VLOOKUP(E14,VIP!$A$2:$O16386,7,FALSE)</f>
        <v>Si</v>
      </c>
      <c r="I14" s="87" t="str">
        <f>VLOOKUP(E14,VIP!$A$2:$O8351,8,FALSE)</f>
        <v>Si</v>
      </c>
      <c r="J14" s="87" t="str">
        <f>VLOOKUP(E14,VIP!$A$2:$O8301,8,FALSE)</f>
        <v>Si</v>
      </c>
      <c r="K14" s="87" t="str">
        <f>VLOOKUP(E14,VIP!$A$2:$O11875,6,0)</f>
        <v>SI</v>
      </c>
      <c r="L14" s="92" t="s">
        <v>2228</v>
      </c>
      <c r="M14" s="91" t="s">
        <v>2470</v>
      </c>
      <c r="N14" s="107" t="s">
        <v>2477</v>
      </c>
      <c r="O14" s="106" t="s">
        <v>2479</v>
      </c>
      <c r="P14" s="103"/>
      <c r="Q14" s="91" t="s">
        <v>2228</v>
      </c>
    </row>
    <row r="15" spans="1:17" s="108" customFormat="1" ht="18" x14ac:dyDescent="0.25">
      <c r="A15" s="102" t="str">
        <f>VLOOKUP(E15,'LISTADO ATM'!$A$2:$C$898,3,0)</f>
        <v>NORTE</v>
      </c>
      <c r="B15" s="96">
        <v>335798306</v>
      </c>
      <c r="C15" s="90">
        <v>44246.719641203701</v>
      </c>
      <c r="D15" s="102" t="s">
        <v>2190</v>
      </c>
      <c r="E15" s="88">
        <v>518</v>
      </c>
      <c r="F15" s="84" t="str">
        <f>VLOOKUP(E15,VIP!$A$2:$O11463,2,0)</f>
        <v>DRBR518</v>
      </c>
      <c r="G15" s="87" t="str">
        <f>VLOOKUP(E15,'LISTADO ATM'!$A$2:$B$897,2,0)</f>
        <v xml:space="preserve">ATM Autobanco Los Alamos </v>
      </c>
      <c r="H15" s="87" t="str">
        <f>VLOOKUP(E15,VIP!$A$2:$O16384,7,FALSE)</f>
        <v>Si</v>
      </c>
      <c r="I15" s="87" t="str">
        <f>VLOOKUP(E15,VIP!$A$2:$O8349,8,FALSE)</f>
        <v>Si</v>
      </c>
      <c r="J15" s="87" t="str">
        <f>VLOOKUP(E15,VIP!$A$2:$O8299,8,FALSE)</f>
        <v>Si</v>
      </c>
      <c r="K15" s="87" t="str">
        <f>VLOOKUP(E15,VIP!$A$2:$O11873,6,0)</f>
        <v>NO</v>
      </c>
      <c r="L15" s="92" t="s">
        <v>2228</v>
      </c>
      <c r="M15" s="91" t="s">
        <v>2470</v>
      </c>
      <c r="N15" s="107" t="s">
        <v>2477</v>
      </c>
      <c r="O15" s="106" t="s">
        <v>2499</v>
      </c>
      <c r="P15" s="103"/>
      <c r="Q15" s="91" t="s">
        <v>2228</v>
      </c>
    </row>
    <row r="16" spans="1:17" s="108" customFormat="1" ht="18" x14ac:dyDescent="0.25">
      <c r="A16" s="102" t="str">
        <f>VLOOKUP(E16,'LISTADO ATM'!$A$2:$C$898,3,0)</f>
        <v>ESTE</v>
      </c>
      <c r="B16" s="96">
        <v>335798310</v>
      </c>
      <c r="C16" s="90">
        <v>44246.720300925925</v>
      </c>
      <c r="D16" s="102" t="s">
        <v>2189</v>
      </c>
      <c r="E16" s="88">
        <v>867</v>
      </c>
      <c r="F16" s="84" t="str">
        <f>VLOOKUP(E16,VIP!$A$2:$O11462,2,0)</f>
        <v>DRBR867</v>
      </c>
      <c r="G16" s="87" t="str">
        <f>VLOOKUP(E16,'LISTADO ATM'!$A$2:$B$897,2,0)</f>
        <v xml:space="preserve">ATM Estación Combustible Autopista El Coral </v>
      </c>
      <c r="H16" s="87" t="str">
        <f>VLOOKUP(E16,VIP!$A$2:$O16383,7,FALSE)</f>
        <v>Si</v>
      </c>
      <c r="I16" s="87" t="str">
        <f>VLOOKUP(E16,VIP!$A$2:$O8348,8,FALSE)</f>
        <v>Si</v>
      </c>
      <c r="J16" s="87" t="str">
        <f>VLOOKUP(E16,VIP!$A$2:$O8298,8,FALSE)</f>
        <v>Si</v>
      </c>
      <c r="K16" s="87" t="str">
        <f>VLOOKUP(E16,VIP!$A$2:$O11872,6,0)</f>
        <v>NO</v>
      </c>
      <c r="L16" s="92" t="s">
        <v>2228</v>
      </c>
      <c r="M16" s="91" t="s">
        <v>2470</v>
      </c>
      <c r="N16" s="107" t="s">
        <v>2477</v>
      </c>
      <c r="O16" s="106" t="s">
        <v>2479</v>
      </c>
      <c r="P16" s="103"/>
      <c r="Q16" s="91" t="s">
        <v>2228</v>
      </c>
    </row>
    <row r="17" spans="1:17" s="108" customFormat="1" ht="18" x14ac:dyDescent="0.25">
      <c r="A17" s="102" t="str">
        <f>VLOOKUP(E17,'LISTADO ATM'!$A$2:$C$898,3,0)</f>
        <v>DISTRITO NACIONAL</v>
      </c>
      <c r="B17" s="96">
        <v>335798366</v>
      </c>
      <c r="C17" s="90">
        <v>44246.752511574072</v>
      </c>
      <c r="D17" s="102" t="s">
        <v>2189</v>
      </c>
      <c r="E17" s="88">
        <v>225</v>
      </c>
      <c r="F17" s="84" t="str">
        <f>VLOOKUP(E17,VIP!$A$2:$O11454,2,0)</f>
        <v>DRBR225</v>
      </c>
      <c r="G17" s="87" t="str">
        <f>VLOOKUP(E17,'LISTADO ATM'!$A$2:$B$897,2,0)</f>
        <v xml:space="preserve">ATM S/M Nacional Arroyo Hondo </v>
      </c>
      <c r="H17" s="87" t="str">
        <f>VLOOKUP(E17,VIP!$A$2:$O16375,7,FALSE)</f>
        <v>Si</v>
      </c>
      <c r="I17" s="87" t="str">
        <f>VLOOKUP(E17,VIP!$A$2:$O8340,8,FALSE)</f>
        <v>Si</v>
      </c>
      <c r="J17" s="87" t="str">
        <f>VLOOKUP(E17,VIP!$A$2:$O8290,8,FALSE)</f>
        <v>Si</v>
      </c>
      <c r="K17" s="87" t="str">
        <f>VLOOKUP(E17,VIP!$A$2:$O11864,6,0)</f>
        <v>NO</v>
      </c>
      <c r="L17" s="92" t="s">
        <v>2228</v>
      </c>
      <c r="M17" s="91" t="s">
        <v>2470</v>
      </c>
      <c r="N17" s="107" t="s">
        <v>2477</v>
      </c>
      <c r="O17" s="106" t="s">
        <v>2479</v>
      </c>
      <c r="P17" s="103"/>
      <c r="Q17" s="91" t="s">
        <v>2228</v>
      </c>
    </row>
    <row r="18" spans="1:17" s="108" customFormat="1" ht="18" x14ac:dyDescent="0.25">
      <c r="A18" s="102" t="str">
        <f>VLOOKUP(E18,'LISTADO ATM'!$A$2:$C$898,3,0)</f>
        <v>SUR</v>
      </c>
      <c r="B18" s="96">
        <v>335798381</v>
      </c>
      <c r="C18" s="90">
        <v>44246.780069444445</v>
      </c>
      <c r="D18" s="102" t="s">
        <v>2189</v>
      </c>
      <c r="E18" s="88">
        <v>296</v>
      </c>
      <c r="F18" s="84" t="str">
        <f>VLOOKUP(E18,VIP!$A$2:$O11458,2,0)</f>
        <v>DRBR296</v>
      </c>
      <c r="G18" s="87" t="str">
        <f>VLOOKUP(E18,'LISTADO ATM'!$A$2:$B$897,2,0)</f>
        <v>ATM Estación BANICOMB (Baní)  ECO Petroleo</v>
      </c>
      <c r="H18" s="87" t="str">
        <f>VLOOKUP(E18,VIP!$A$2:$O16379,7,FALSE)</f>
        <v>Si</v>
      </c>
      <c r="I18" s="87" t="str">
        <f>VLOOKUP(E18,VIP!$A$2:$O8344,8,FALSE)</f>
        <v>Si</v>
      </c>
      <c r="J18" s="87" t="str">
        <f>VLOOKUP(E18,VIP!$A$2:$O8294,8,FALSE)</f>
        <v>Si</v>
      </c>
      <c r="K18" s="87" t="str">
        <f>VLOOKUP(E18,VIP!$A$2:$O11868,6,0)</f>
        <v>NO</v>
      </c>
      <c r="L18" s="92" t="s">
        <v>2228</v>
      </c>
      <c r="M18" s="91" t="s">
        <v>2470</v>
      </c>
      <c r="N18" s="107" t="s">
        <v>2477</v>
      </c>
      <c r="O18" s="106" t="s">
        <v>2479</v>
      </c>
      <c r="P18" s="103"/>
      <c r="Q18" s="91" t="s">
        <v>2228</v>
      </c>
    </row>
    <row r="19" spans="1:17" s="108" customFormat="1" ht="18" x14ac:dyDescent="0.25">
      <c r="A19" s="102" t="str">
        <f>VLOOKUP(E19,'LISTADO ATM'!$A$2:$C$898,3,0)</f>
        <v>NORTE</v>
      </c>
      <c r="B19" s="96">
        <v>335798383</v>
      </c>
      <c r="C19" s="90">
        <v>44246.780798611115</v>
      </c>
      <c r="D19" s="102" t="s">
        <v>2189</v>
      </c>
      <c r="E19" s="88">
        <v>691</v>
      </c>
      <c r="F19" s="84" t="str">
        <f>VLOOKUP(E19,VIP!$A$2:$O11456,2,0)</f>
        <v>DRBR691</v>
      </c>
      <c r="G19" s="87" t="str">
        <f>VLOOKUP(E19,'LISTADO ATM'!$A$2:$B$897,2,0)</f>
        <v>ATM Eco Petroleo Manzanillo</v>
      </c>
      <c r="H19" s="87" t="str">
        <f>VLOOKUP(E19,VIP!$A$2:$O16377,7,FALSE)</f>
        <v>Si</v>
      </c>
      <c r="I19" s="87" t="str">
        <f>VLOOKUP(E19,VIP!$A$2:$O8342,8,FALSE)</f>
        <v>Si</v>
      </c>
      <c r="J19" s="87" t="str">
        <f>VLOOKUP(E19,VIP!$A$2:$O8292,8,FALSE)</f>
        <v>Si</v>
      </c>
      <c r="K19" s="87" t="str">
        <f>VLOOKUP(E19,VIP!$A$2:$O11866,6,0)</f>
        <v>NO</v>
      </c>
      <c r="L19" s="92" t="s">
        <v>2498</v>
      </c>
      <c r="M19" s="91" t="s">
        <v>2470</v>
      </c>
      <c r="N19" s="107" t="s">
        <v>2477</v>
      </c>
      <c r="O19" s="106" t="s">
        <v>2479</v>
      </c>
      <c r="P19" s="103"/>
      <c r="Q19" s="91" t="s">
        <v>2498</v>
      </c>
    </row>
    <row r="20" spans="1:17" s="108" customFormat="1" ht="18" x14ac:dyDescent="0.25">
      <c r="A20" s="102" t="str">
        <f>VLOOKUP(E20,'LISTADO ATM'!$A$2:$C$898,3,0)</f>
        <v>DISTRITO NACIONAL</v>
      </c>
      <c r="B20" s="96">
        <v>335798394</v>
      </c>
      <c r="C20" s="90">
        <v>44246.818090277775</v>
      </c>
      <c r="D20" s="102" t="s">
        <v>2473</v>
      </c>
      <c r="E20" s="88">
        <v>640</v>
      </c>
      <c r="F20" s="84" t="str">
        <f>VLOOKUP(E20,VIP!$A$2:$O11472,2,0)</f>
        <v>DRBR640</v>
      </c>
      <c r="G20" s="87" t="str">
        <f>VLOOKUP(E20,'LISTADO ATM'!$A$2:$B$897,2,0)</f>
        <v xml:space="preserve">ATM Ministerio Obras Públicas </v>
      </c>
      <c r="H20" s="87" t="str">
        <f>VLOOKUP(E20,VIP!$A$2:$O16393,7,FALSE)</f>
        <v>Si</v>
      </c>
      <c r="I20" s="87" t="str">
        <f>VLOOKUP(E20,VIP!$A$2:$O8358,8,FALSE)</f>
        <v>Si</v>
      </c>
      <c r="J20" s="87" t="str">
        <f>VLOOKUP(E20,VIP!$A$2:$O8308,8,FALSE)</f>
        <v>Si</v>
      </c>
      <c r="K20" s="87" t="str">
        <f>VLOOKUP(E20,VIP!$A$2:$O11882,6,0)</f>
        <v>NO</v>
      </c>
      <c r="L20" s="92" t="s">
        <v>2463</v>
      </c>
      <c r="M20" s="91" t="s">
        <v>2470</v>
      </c>
      <c r="N20" s="107" t="s">
        <v>2477</v>
      </c>
      <c r="O20" s="106" t="s">
        <v>2478</v>
      </c>
      <c r="P20" s="103"/>
      <c r="Q20" s="91" t="s">
        <v>2463</v>
      </c>
    </row>
    <row r="21" spans="1:17" s="108" customFormat="1" ht="18" x14ac:dyDescent="0.25">
      <c r="A21" s="102" t="str">
        <f>VLOOKUP(E21,'LISTADO ATM'!$A$2:$C$898,3,0)</f>
        <v>DISTRITO NACIONAL</v>
      </c>
      <c r="B21" s="96">
        <v>335798397</v>
      </c>
      <c r="C21" s="90">
        <v>44246.831226851849</v>
      </c>
      <c r="D21" s="102" t="s">
        <v>2473</v>
      </c>
      <c r="E21" s="88">
        <v>738</v>
      </c>
      <c r="F21" s="84" t="str">
        <f>VLOOKUP(E21,VIP!$A$2:$O11469,2,0)</f>
        <v>DRBR24S</v>
      </c>
      <c r="G21" s="87" t="str">
        <f>VLOOKUP(E21,'LISTADO ATM'!$A$2:$B$897,2,0)</f>
        <v xml:space="preserve">ATM Zona Franca Los Alcarrizos </v>
      </c>
      <c r="H21" s="87" t="str">
        <f>VLOOKUP(E21,VIP!$A$2:$O16390,7,FALSE)</f>
        <v>Si</v>
      </c>
      <c r="I21" s="87" t="str">
        <f>VLOOKUP(E21,VIP!$A$2:$O8355,8,FALSE)</f>
        <v>Si</v>
      </c>
      <c r="J21" s="87" t="str">
        <f>VLOOKUP(E21,VIP!$A$2:$O8305,8,FALSE)</f>
        <v>Si</v>
      </c>
      <c r="K21" s="87" t="str">
        <f>VLOOKUP(E21,VIP!$A$2:$O11879,6,0)</f>
        <v>NO</v>
      </c>
      <c r="L21" s="92" t="s">
        <v>2430</v>
      </c>
      <c r="M21" s="91" t="s">
        <v>2470</v>
      </c>
      <c r="N21" s="107" t="s">
        <v>2477</v>
      </c>
      <c r="O21" s="106" t="s">
        <v>2478</v>
      </c>
      <c r="P21" s="103"/>
      <c r="Q21" s="91" t="s">
        <v>2430</v>
      </c>
    </row>
    <row r="22" spans="1:17" s="108" customFormat="1" ht="18" x14ac:dyDescent="0.25">
      <c r="A22" s="102" t="str">
        <f>VLOOKUP(E22,'LISTADO ATM'!$A$2:$C$898,3,0)</f>
        <v>NORTE</v>
      </c>
      <c r="B22" s="96">
        <v>335798403</v>
      </c>
      <c r="C22" s="90">
        <v>44246.859027777777</v>
      </c>
      <c r="D22" s="102" t="s">
        <v>2488</v>
      </c>
      <c r="E22" s="88">
        <v>703</v>
      </c>
      <c r="F22" s="84" t="str">
        <f>VLOOKUP(E22,VIP!$A$2:$O11463,2,0)</f>
        <v>DRBR703</v>
      </c>
      <c r="G22" s="87" t="str">
        <f>VLOOKUP(E22,'LISTADO ATM'!$A$2:$B$897,2,0)</f>
        <v xml:space="preserve">ATM Oficina El Mamey Los Hidalgos </v>
      </c>
      <c r="H22" s="87" t="str">
        <f>VLOOKUP(E22,VIP!$A$2:$O16384,7,FALSE)</f>
        <v>Si</v>
      </c>
      <c r="I22" s="87" t="str">
        <f>VLOOKUP(E22,VIP!$A$2:$O8349,8,FALSE)</f>
        <v>Si</v>
      </c>
      <c r="J22" s="87" t="str">
        <f>VLOOKUP(E22,VIP!$A$2:$O8299,8,FALSE)</f>
        <v>Si</v>
      </c>
      <c r="K22" s="87" t="str">
        <f>VLOOKUP(E22,VIP!$A$2:$O11873,6,0)</f>
        <v>NO</v>
      </c>
      <c r="L22" s="92" t="s">
        <v>2463</v>
      </c>
      <c r="M22" s="91" t="s">
        <v>2470</v>
      </c>
      <c r="N22" s="107" t="s">
        <v>2477</v>
      </c>
      <c r="O22" s="106" t="s">
        <v>2491</v>
      </c>
      <c r="P22" s="103"/>
      <c r="Q22" s="91" t="s">
        <v>2463</v>
      </c>
    </row>
    <row r="23" spans="1:17" s="108" customFormat="1" ht="18" x14ac:dyDescent="0.25">
      <c r="A23" s="102" t="str">
        <f>VLOOKUP(E23,'LISTADO ATM'!$A$2:$C$898,3,0)</f>
        <v>SUR</v>
      </c>
      <c r="B23" s="96">
        <v>335798408</v>
      </c>
      <c r="C23" s="90">
        <v>44246.869027777779</v>
      </c>
      <c r="D23" s="102" t="s">
        <v>2189</v>
      </c>
      <c r="E23" s="88">
        <v>582</v>
      </c>
      <c r="F23" s="84" t="e">
        <f>VLOOKUP(E23,VIP!$A$2:$O11458,2,0)</f>
        <v>#N/A</v>
      </c>
      <c r="G23" s="87" t="str">
        <f>VLOOKUP(E23,'LISTADO ATM'!$A$2:$B$897,2,0)</f>
        <v>ATM Estación Sabana Yegua</v>
      </c>
      <c r="H23" s="87" t="e">
        <f>VLOOKUP(E23,VIP!$A$2:$O16379,7,FALSE)</f>
        <v>#N/A</v>
      </c>
      <c r="I23" s="87" t="e">
        <f>VLOOKUP(E23,VIP!$A$2:$O8344,8,FALSE)</f>
        <v>#N/A</v>
      </c>
      <c r="J23" s="87" t="e">
        <f>VLOOKUP(E23,VIP!$A$2:$O8294,8,FALSE)</f>
        <v>#N/A</v>
      </c>
      <c r="K23" s="87" t="e">
        <f>VLOOKUP(E23,VIP!$A$2:$O11868,6,0)</f>
        <v>#N/A</v>
      </c>
      <c r="L23" s="92" t="s">
        <v>2228</v>
      </c>
      <c r="M23" s="91" t="s">
        <v>2470</v>
      </c>
      <c r="N23" s="107" t="s">
        <v>2477</v>
      </c>
      <c r="O23" s="106" t="s">
        <v>2479</v>
      </c>
      <c r="P23" s="103"/>
      <c r="Q23" s="91" t="s">
        <v>2228</v>
      </c>
    </row>
    <row r="24" spans="1:17" s="108" customFormat="1" ht="18" x14ac:dyDescent="0.25">
      <c r="A24" s="102" t="str">
        <f>VLOOKUP(E24,'LISTADO ATM'!$A$2:$C$898,3,0)</f>
        <v>DISTRITO NACIONAL</v>
      </c>
      <c r="B24" s="96">
        <v>335798410</v>
      </c>
      <c r="C24" s="90">
        <v>44246.870983796296</v>
      </c>
      <c r="D24" s="102" t="s">
        <v>2189</v>
      </c>
      <c r="E24" s="88">
        <v>194</v>
      </c>
      <c r="F24" s="84" t="str">
        <f>VLOOKUP(E24,VIP!$A$2:$O11457,2,0)</f>
        <v>DRBR194</v>
      </c>
      <c r="G24" s="87" t="str">
        <f>VLOOKUP(E24,'LISTADO ATM'!$A$2:$B$897,2,0)</f>
        <v xml:space="preserve">ATM UNP Pantoja </v>
      </c>
      <c r="H24" s="87" t="str">
        <f>VLOOKUP(E24,VIP!$A$2:$O16378,7,FALSE)</f>
        <v>Si</v>
      </c>
      <c r="I24" s="87" t="str">
        <f>VLOOKUP(E24,VIP!$A$2:$O8343,8,FALSE)</f>
        <v>No</v>
      </c>
      <c r="J24" s="87" t="str">
        <f>VLOOKUP(E24,VIP!$A$2:$O8293,8,FALSE)</f>
        <v>No</v>
      </c>
      <c r="K24" s="87" t="str">
        <f>VLOOKUP(E24,VIP!$A$2:$O11867,6,0)</f>
        <v>NO</v>
      </c>
      <c r="L24" s="92" t="s">
        <v>2228</v>
      </c>
      <c r="M24" s="91" t="s">
        <v>2470</v>
      </c>
      <c r="N24" s="107" t="s">
        <v>2477</v>
      </c>
      <c r="O24" s="106" t="s">
        <v>2479</v>
      </c>
      <c r="P24" s="103"/>
      <c r="Q24" s="91" t="s">
        <v>2228</v>
      </c>
    </row>
    <row r="25" spans="1:17" s="108" customFormat="1" ht="18" x14ac:dyDescent="0.25">
      <c r="A25" s="102" t="str">
        <f>VLOOKUP(E25,'LISTADO ATM'!$A$2:$C$898,3,0)</f>
        <v>DISTRITO NACIONAL</v>
      </c>
      <c r="B25" s="96">
        <v>335798416</v>
      </c>
      <c r="C25" s="90">
        <v>44246.904166666667</v>
      </c>
      <c r="D25" s="102" t="s">
        <v>2189</v>
      </c>
      <c r="E25" s="88">
        <v>722</v>
      </c>
      <c r="F25" s="84" t="str">
        <f>VLOOKUP(E25,VIP!$A$2:$O11426,2,0)</f>
        <v>DRBR393</v>
      </c>
      <c r="G25" s="87" t="str">
        <f>VLOOKUP(E25,'LISTADO ATM'!$A$2:$B$897,2,0)</f>
        <v xml:space="preserve">ATM Oficina Charles de Gaulle III </v>
      </c>
      <c r="H25" s="87" t="str">
        <f>VLOOKUP(E25,VIP!$A$2:$O16347,7,FALSE)</f>
        <v>Si</v>
      </c>
      <c r="I25" s="87" t="str">
        <f>VLOOKUP(E25,VIP!$A$2:$O8312,8,FALSE)</f>
        <v>Si</v>
      </c>
      <c r="J25" s="87" t="str">
        <f>VLOOKUP(E25,VIP!$A$2:$O8262,8,FALSE)</f>
        <v>Si</v>
      </c>
      <c r="K25" s="87" t="str">
        <f>VLOOKUP(E25,VIP!$A$2:$O11836,6,0)</f>
        <v>SI</v>
      </c>
      <c r="L25" s="92" t="s">
        <v>2228</v>
      </c>
      <c r="M25" s="91" t="s">
        <v>2470</v>
      </c>
      <c r="N25" s="107" t="s">
        <v>2477</v>
      </c>
      <c r="O25" s="106" t="s">
        <v>2479</v>
      </c>
      <c r="P25" s="103"/>
      <c r="Q25" s="91" t="s">
        <v>2228</v>
      </c>
    </row>
    <row r="26" spans="1:17" s="108" customFormat="1" ht="18" x14ac:dyDescent="0.25">
      <c r="A26" s="102" t="str">
        <f>VLOOKUP(E26,'LISTADO ATM'!$A$2:$C$898,3,0)</f>
        <v>DISTRITO NACIONAL</v>
      </c>
      <c r="B26" s="96">
        <v>335798418</v>
      </c>
      <c r="C26" s="90">
        <v>44246.950787037036</v>
      </c>
      <c r="D26" s="102" t="s">
        <v>2189</v>
      </c>
      <c r="E26" s="88">
        <v>628</v>
      </c>
      <c r="F26" s="84" t="str">
        <f>VLOOKUP(E26,VIP!$A$2:$O11458,2,0)</f>
        <v>DRBR086</v>
      </c>
      <c r="G26" s="87" t="str">
        <f>VLOOKUP(E26,'LISTADO ATM'!$A$2:$B$897,2,0)</f>
        <v xml:space="preserve">ATM Autobanco San Isidro </v>
      </c>
      <c r="H26" s="87" t="str">
        <f>VLOOKUP(E26,VIP!$A$2:$O16379,7,FALSE)</f>
        <v>Si</v>
      </c>
      <c r="I26" s="87" t="str">
        <f>VLOOKUP(E26,VIP!$A$2:$O8344,8,FALSE)</f>
        <v>Si</v>
      </c>
      <c r="J26" s="87" t="str">
        <f>VLOOKUP(E26,VIP!$A$2:$O8294,8,FALSE)</f>
        <v>Si</v>
      </c>
      <c r="K26" s="87" t="str">
        <f>VLOOKUP(E26,VIP!$A$2:$O11868,6,0)</f>
        <v>SI</v>
      </c>
      <c r="L26" s="92" t="s">
        <v>2435</v>
      </c>
      <c r="M26" s="91" t="s">
        <v>2470</v>
      </c>
      <c r="N26" s="107" t="s">
        <v>2477</v>
      </c>
      <c r="O26" s="106" t="s">
        <v>2479</v>
      </c>
      <c r="P26" s="103"/>
      <c r="Q26" s="91" t="s">
        <v>2435</v>
      </c>
    </row>
    <row r="27" spans="1:17" s="108" customFormat="1" ht="18" x14ac:dyDescent="0.25">
      <c r="A27" s="102" t="str">
        <f>VLOOKUP(E27,'LISTADO ATM'!$A$2:$C$898,3,0)</f>
        <v>DISTRITO NACIONAL</v>
      </c>
      <c r="B27" s="96">
        <v>335798421</v>
      </c>
      <c r="C27" s="90">
        <v>44246.97587962963</v>
      </c>
      <c r="D27" s="102" t="s">
        <v>2189</v>
      </c>
      <c r="E27" s="88">
        <v>115</v>
      </c>
      <c r="F27" s="84" t="str">
        <f>VLOOKUP(E27,VIP!$A$2:$O11456,2,0)</f>
        <v>DRBR115</v>
      </c>
      <c r="G27" s="87" t="str">
        <f>VLOOKUP(E27,'LISTADO ATM'!$A$2:$B$897,2,0)</f>
        <v xml:space="preserve">ATM Oficina Megacentro I </v>
      </c>
      <c r="H27" s="87" t="str">
        <f>VLOOKUP(E27,VIP!$A$2:$O16377,7,FALSE)</f>
        <v>Si</v>
      </c>
      <c r="I27" s="87" t="str">
        <f>VLOOKUP(E27,VIP!$A$2:$O8342,8,FALSE)</f>
        <v>Si</v>
      </c>
      <c r="J27" s="87" t="str">
        <f>VLOOKUP(E27,VIP!$A$2:$O8292,8,FALSE)</f>
        <v>Si</v>
      </c>
      <c r="K27" s="87" t="str">
        <f>VLOOKUP(E27,VIP!$A$2:$O11866,6,0)</f>
        <v>SI</v>
      </c>
      <c r="L27" s="92" t="s">
        <v>2228</v>
      </c>
      <c r="M27" s="91" t="s">
        <v>2470</v>
      </c>
      <c r="N27" s="107" t="s">
        <v>2477</v>
      </c>
      <c r="O27" s="106" t="s">
        <v>2479</v>
      </c>
      <c r="P27" s="103"/>
      <c r="Q27" s="91" t="s">
        <v>2228</v>
      </c>
    </row>
    <row r="28" spans="1:17" s="108" customFormat="1" ht="18" x14ac:dyDescent="0.25">
      <c r="A28" s="102" t="str">
        <f>VLOOKUP(E28,'LISTADO ATM'!$A$2:$C$898,3,0)</f>
        <v>SUR</v>
      </c>
      <c r="B28" s="96">
        <v>335798426</v>
      </c>
      <c r="C28" s="90">
        <v>44247.250590277778</v>
      </c>
      <c r="D28" s="102" t="s">
        <v>2189</v>
      </c>
      <c r="E28" s="88">
        <v>615</v>
      </c>
      <c r="F28" s="84" t="str">
        <f>VLOOKUP(E28,VIP!$A$2:$O11459,2,0)</f>
        <v>DRBR418</v>
      </c>
      <c r="G28" s="87" t="str">
        <f>VLOOKUP(E28,'LISTADO ATM'!$A$2:$B$897,2,0)</f>
        <v xml:space="preserve">ATM Estación Sunix Cabral (Barahona) </v>
      </c>
      <c r="H28" s="87" t="str">
        <f>VLOOKUP(E28,VIP!$A$2:$O16380,7,FALSE)</f>
        <v>Si</v>
      </c>
      <c r="I28" s="87" t="str">
        <f>VLOOKUP(E28,VIP!$A$2:$O8345,8,FALSE)</f>
        <v>Si</v>
      </c>
      <c r="J28" s="87" t="str">
        <f>VLOOKUP(E28,VIP!$A$2:$O8295,8,FALSE)</f>
        <v>Si</v>
      </c>
      <c r="K28" s="87" t="str">
        <f>VLOOKUP(E28,VIP!$A$2:$O11869,6,0)</f>
        <v>NO</v>
      </c>
      <c r="L28" s="92" t="s">
        <v>2228</v>
      </c>
      <c r="M28" s="91" t="s">
        <v>2470</v>
      </c>
      <c r="N28" s="107" t="s">
        <v>2477</v>
      </c>
      <c r="O28" s="106" t="s">
        <v>2479</v>
      </c>
      <c r="P28" s="103"/>
      <c r="Q28" s="91" t="s">
        <v>2228</v>
      </c>
    </row>
    <row r="29" spans="1:17" s="108" customFormat="1" ht="18" x14ac:dyDescent="0.25">
      <c r="A29" s="102" t="str">
        <f>VLOOKUP(E29,'LISTADO ATM'!$A$2:$C$898,3,0)</f>
        <v>ESTE</v>
      </c>
      <c r="B29" s="96">
        <v>335798430</v>
      </c>
      <c r="C29" s="90">
        <v>44247.326805555553</v>
      </c>
      <c r="D29" s="102" t="s">
        <v>2473</v>
      </c>
      <c r="E29" s="88">
        <v>219</v>
      </c>
      <c r="F29" s="84" t="str">
        <f>VLOOKUP(E29,VIP!$A$2:$O11459,2,0)</f>
        <v>DRBR219</v>
      </c>
      <c r="G29" s="87" t="str">
        <f>VLOOKUP(E29,'LISTADO ATM'!$A$2:$B$897,2,0)</f>
        <v xml:space="preserve">ATM Oficina La Altagracia (Higuey) </v>
      </c>
      <c r="H29" s="87" t="str">
        <f>VLOOKUP(E29,VIP!$A$2:$O16380,7,FALSE)</f>
        <v>Si</v>
      </c>
      <c r="I29" s="87" t="str">
        <f>VLOOKUP(E29,VIP!$A$2:$O8345,8,FALSE)</f>
        <v>Si</v>
      </c>
      <c r="J29" s="87" t="str">
        <f>VLOOKUP(E29,VIP!$A$2:$O8295,8,FALSE)</f>
        <v>Si</v>
      </c>
      <c r="K29" s="87" t="str">
        <f>VLOOKUP(E29,VIP!$A$2:$O11869,6,0)</f>
        <v>NO</v>
      </c>
      <c r="L29" s="92" t="s">
        <v>2502</v>
      </c>
      <c r="M29" s="91" t="s">
        <v>2470</v>
      </c>
      <c r="N29" s="107" t="s">
        <v>2477</v>
      </c>
      <c r="O29" s="106" t="s">
        <v>2478</v>
      </c>
      <c r="P29" s="103"/>
      <c r="Q29" s="91" t="s">
        <v>2502</v>
      </c>
    </row>
    <row r="30" spans="1:17" s="108" customFormat="1" ht="18" x14ac:dyDescent="0.25">
      <c r="A30" s="102" t="str">
        <f>VLOOKUP(E30,'LISTADO ATM'!$A$2:$C$898,3,0)</f>
        <v>NORTE</v>
      </c>
      <c r="B30" s="96">
        <v>335798433</v>
      </c>
      <c r="C30" s="90">
        <v>44247.349398148152</v>
      </c>
      <c r="D30" s="102" t="s">
        <v>2190</v>
      </c>
      <c r="E30" s="88">
        <v>747</v>
      </c>
      <c r="F30" s="84" t="str">
        <f>VLOOKUP(E30,VIP!$A$2:$O11475,2,0)</f>
        <v>DRBR200</v>
      </c>
      <c r="G30" s="87" t="str">
        <f>VLOOKUP(E30,'LISTADO ATM'!$A$2:$B$897,2,0)</f>
        <v xml:space="preserve">ATM Club BR (Santiago) </v>
      </c>
      <c r="H30" s="87" t="str">
        <f>VLOOKUP(E30,VIP!$A$2:$O16396,7,FALSE)</f>
        <v>Si</v>
      </c>
      <c r="I30" s="87" t="str">
        <f>VLOOKUP(E30,VIP!$A$2:$O8361,8,FALSE)</f>
        <v>Si</v>
      </c>
      <c r="J30" s="87" t="str">
        <f>VLOOKUP(E30,VIP!$A$2:$O8311,8,FALSE)</f>
        <v>Si</v>
      </c>
      <c r="K30" s="87" t="str">
        <f>VLOOKUP(E30,VIP!$A$2:$O11885,6,0)</f>
        <v>SI</v>
      </c>
      <c r="L30" s="92" t="s">
        <v>2228</v>
      </c>
      <c r="M30" s="91" t="s">
        <v>2470</v>
      </c>
      <c r="N30" s="107" t="s">
        <v>2477</v>
      </c>
      <c r="O30" s="106" t="s">
        <v>2501</v>
      </c>
      <c r="P30" s="103"/>
      <c r="Q30" s="91" t="s">
        <v>2228</v>
      </c>
    </row>
    <row r="31" spans="1:17" s="108" customFormat="1" ht="18" x14ac:dyDescent="0.25">
      <c r="A31" s="102" t="str">
        <f>VLOOKUP(E31,'LISTADO ATM'!$A$2:$C$898,3,0)</f>
        <v>SUR</v>
      </c>
      <c r="B31" s="96">
        <v>335798488</v>
      </c>
      <c r="C31" s="90">
        <v>44247.395543981482</v>
      </c>
      <c r="D31" s="102" t="s">
        <v>2473</v>
      </c>
      <c r="E31" s="88">
        <v>252</v>
      </c>
      <c r="F31" s="84" t="str">
        <f>VLOOKUP(E31,VIP!$A$2:$O11471,2,0)</f>
        <v>DRBR252</v>
      </c>
      <c r="G31" s="87" t="str">
        <f>VLOOKUP(E31,'LISTADO ATM'!$A$2:$B$897,2,0)</f>
        <v xml:space="preserve">ATM Banco Agrícola (Barahona) </v>
      </c>
      <c r="H31" s="87" t="str">
        <f>VLOOKUP(E31,VIP!$A$2:$O16392,7,FALSE)</f>
        <v>Si</v>
      </c>
      <c r="I31" s="87" t="str">
        <f>VLOOKUP(E31,VIP!$A$2:$O8357,8,FALSE)</f>
        <v>Si</v>
      </c>
      <c r="J31" s="87" t="str">
        <f>VLOOKUP(E31,VIP!$A$2:$O8307,8,FALSE)</f>
        <v>Si</v>
      </c>
      <c r="K31" s="87" t="str">
        <f>VLOOKUP(E31,VIP!$A$2:$O11881,6,0)</f>
        <v>NO</v>
      </c>
      <c r="L31" s="92" t="s">
        <v>2430</v>
      </c>
      <c r="M31" s="91" t="s">
        <v>2470</v>
      </c>
      <c r="N31" s="107" t="s">
        <v>2477</v>
      </c>
      <c r="O31" s="106" t="s">
        <v>2478</v>
      </c>
      <c r="P31" s="103"/>
      <c r="Q31" s="107" t="s">
        <v>2430</v>
      </c>
    </row>
    <row r="32" spans="1:17" s="108" customFormat="1" ht="18" x14ac:dyDescent="0.25">
      <c r="A32" s="102" t="str">
        <f>VLOOKUP(E32,'LISTADO ATM'!$A$2:$C$898,3,0)</f>
        <v>DISTRITO NACIONAL</v>
      </c>
      <c r="B32" s="96">
        <v>335798491</v>
      </c>
      <c r="C32" s="90">
        <v>44247.397766203707</v>
      </c>
      <c r="D32" s="102" t="s">
        <v>2189</v>
      </c>
      <c r="E32" s="88">
        <v>414</v>
      </c>
      <c r="F32" s="84" t="str">
        <f>VLOOKUP(E32,VIP!$A$2:$O11469,2,0)</f>
        <v>DRBR414</v>
      </c>
      <c r="G32" s="87" t="str">
        <f>VLOOKUP(E32,'LISTADO ATM'!$A$2:$B$897,2,0)</f>
        <v>ATM Villa Francisca II</v>
      </c>
      <c r="H32" s="87" t="str">
        <f>VLOOKUP(E32,VIP!$A$2:$O16390,7,FALSE)</f>
        <v>Si</v>
      </c>
      <c r="I32" s="87" t="str">
        <f>VLOOKUP(E32,VIP!$A$2:$O8355,8,FALSE)</f>
        <v>Si</v>
      </c>
      <c r="J32" s="87" t="str">
        <f>VLOOKUP(E32,VIP!$A$2:$O8305,8,FALSE)</f>
        <v>Si</v>
      </c>
      <c r="K32" s="87" t="str">
        <f>VLOOKUP(E32,VIP!$A$2:$O11879,6,0)</f>
        <v>SI</v>
      </c>
      <c r="L32" s="92" t="s">
        <v>2254</v>
      </c>
      <c r="M32" s="91" t="s">
        <v>2470</v>
      </c>
      <c r="N32" s="107" t="s">
        <v>2477</v>
      </c>
      <c r="O32" s="106" t="s">
        <v>2479</v>
      </c>
      <c r="P32" s="103"/>
      <c r="Q32" s="107" t="s">
        <v>2254</v>
      </c>
    </row>
    <row r="33" spans="1:17" s="108" customFormat="1" ht="18" x14ac:dyDescent="0.25">
      <c r="A33" s="102" t="str">
        <f>VLOOKUP(E33,'LISTADO ATM'!$A$2:$C$898,3,0)</f>
        <v>DISTRITO NACIONAL</v>
      </c>
      <c r="B33" s="96">
        <v>335798498</v>
      </c>
      <c r="C33" s="90">
        <v>44247.403761574074</v>
      </c>
      <c r="D33" s="102" t="s">
        <v>2189</v>
      </c>
      <c r="E33" s="88">
        <v>302</v>
      </c>
      <c r="F33" s="84" t="str">
        <f>VLOOKUP(E33,VIP!$A$2:$O11468,2,0)</f>
        <v>DRBR302</v>
      </c>
      <c r="G33" s="87" t="str">
        <f>VLOOKUP(E33,'LISTADO ATM'!$A$2:$B$897,2,0)</f>
        <v xml:space="preserve">ATM S/M Aprezio Los Mameyes  </v>
      </c>
      <c r="H33" s="87" t="str">
        <f>VLOOKUP(E33,VIP!$A$2:$O16389,7,FALSE)</f>
        <v>Si</v>
      </c>
      <c r="I33" s="87" t="str">
        <f>VLOOKUP(E33,VIP!$A$2:$O8354,8,FALSE)</f>
        <v>Si</v>
      </c>
      <c r="J33" s="87" t="str">
        <f>VLOOKUP(E33,VIP!$A$2:$O8304,8,FALSE)</f>
        <v>Si</v>
      </c>
      <c r="K33" s="87" t="str">
        <f>VLOOKUP(E33,VIP!$A$2:$O11878,6,0)</f>
        <v>NO</v>
      </c>
      <c r="L33" s="92" t="s">
        <v>2498</v>
      </c>
      <c r="M33" s="91" t="s">
        <v>2470</v>
      </c>
      <c r="N33" s="107" t="s">
        <v>2477</v>
      </c>
      <c r="O33" s="106" t="s">
        <v>2479</v>
      </c>
      <c r="P33" s="103"/>
      <c r="Q33" s="107" t="s">
        <v>2498</v>
      </c>
    </row>
    <row r="34" spans="1:17" s="108" customFormat="1" ht="18" x14ac:dyDescent="0.25">
      <c r="A34" s="102" t="str">
        <f>VLOOKUP(E34,'LISTADO ATM'!$A$2:$C$898,3,0)</f>
        <v>SUR</v>
      </c>
      <c r="B34" s="96">
        <v>335798520</v>
      </c>
      <c r="C34" s="90">
        <v>44247.415486111109</v>
      </c>
      <c r="D34" s="102" t="s">
        <v>2189</v>
      </c>
      <c r="E34" s="88">
        <v>342</v>
      </c>
      <c r="F34" s="84" t="str">
        <f>VLOOKUP(E34,VIP!$A$2:$O11465,2,0)</f>
        <v>DRBR342</v>
      </c>
      <c r="G34" s="87" t="str">
        <f>VLOOKUP(E34,'LISTADO ATM'!$A$2:$B$897,2,0)</f>
        <v>ATM Oficina Obras Públicas Azua</v>
      </c>
      <c r="H34" s="87" t="str">
        <f>VLOOKUP(E34,VIP!$A$2:$O16386,7,FALSE)</f>
        <v>Si</v>
      </c>
      <c r="I34" s="87" t="str">
        <f>VLOOKUP(E34,VIP!$A$2:$O8351,8,FALSE)</f>
        <v>Si</v>
      </c>
      <c r="J34" s="87" t="str">
        <f>VLOOKUP(E34,VIP!$A$2:$O8301,8,FALSE)</f>
        <v>Si</v>
      </c>
      <c r="K34" s="87" t="str">
        <f>VLOOKUP(E34,VIP!$A$2:$O11875,6,0)</f>
        <v>SI</v>
      </c>
      <c r="L34" s="92" t="s">
        <v>2228</v>
      </c>
      <c r="M34" s="91" t="s">
        <v>2470</v>
      </c>
      <c r="N34" s="107" t="s">
        <v>2477</v>
      </c>
      <c r="O34" s="106" t="s">
        <v>2479</v>
      </c>
      <c r="P34" s="103"/>
      <c r="Q34" s="107" t="s">
        <v>2228</v>
      </c>
    </row>
    <row r="35" spans="1:17" s="108" customFormat="1" ht="18" x14ac:dyDescent="0.25">
      <c r="A35" s="102" t="str">
        <f>VLOOKUP(E35,'LISTADO ATM'!$A$2:$C$898,3,0)</f>
        <v>DISTRITO NACIONAL</v>
      </c>
      <c r="B35" s="96">
        <v>335798546</v>
      </c>
      <c r="C35" s="90">
        <v>44247.426712962966</v>
      </c>
      <c r="D35" s="102" t="s">
        <v>2473</v>
      </c>
      <c r="E35" s="88">
        <v>70</v>
      </c>
      <c r="F35" s="84" t="str">
        <f>VLOOKUP(E35,VIP!$A$2:$O11461,2,0)</f>
        <v>DRBR070</v>
      </c>
      <c r="G35" s="87" t="str">
        <f>VLOOKUP(E35,'LISTADO ATM'!$A$2:$B$897,2,0)</f>
        <v xml:space="preserve">ATM Autoservicio Plaza Lama Zona Oriental </v>
      </c>
      <c r="H35" s="87" t="str">
        <f>VLOOKUP(E35,VIP!$A$2:$O16382,7,FALSE)</f>
        <v>Si</v>
      </c>
      <c r="I35" s="87" t="str">
        <f>VLOOKUP(E35,VIP!$A$2:$O8347,8,FALSE)</f>
        <v>Si</v>
      </c>
      <c r="J35" s="87" t="str">
        <f>VLOOKUP(E35,VIP!$A$2:$O8297,8,FALSE)</f>
        <v>Si</v>
      </c>
      <c r="K35" s="87" t="str">
        <f>VLOOKUP(E35,VIP!$A$2:$O11871,6,0)</f>
        <v>NO</v>
      </c>
      <c r="L35" s="92" t="s">
        <v>2504</v>
      </c>
      <c r="M35" s="91" t="s">
        <v>2470</v>
      </c>
      <c r="N35" s="107" t="s">
        <v>2477</v>
      </c>
      <c r="O35" s="106" t="s">
        <v>2478</v>
      </c>
      <c r="P35" s="103"/>
      <c r="Q35" s="107" t="s">
        <v>2504</v>
      </c>
    </row>
    <row r="36" spans="1:17" s="108" customFormat="1" ht="18" x14ac:dyDescent="0.25">
      <c r="A36" s="102" t="str">
        <f>VLOOKUP(E36,'LISTADO ATM'!$A$2:$C$898,3,0)</f>
        <v>DISTRITO NACIONAL</v>
      </c>
      <c r="B36" s="96">
        <v>335798557</v>
      </c>
      <c r="C36" s="90">
        <v>44247.434224537035</v>
      </c>
      <c r="D36" s="102" t="s">
        <v>2189</v>
      </c>
      <c r="E36" s="88">
        <v>139</v>
      </c>
      <c r="F36" s="84" t="str">
        <f>VLOOKUP(E36,VIP!$A$2:$O11460,2,0)</f>
        <v>DRBR139</v>
      </c>
      <c r="G36" s="87" t="str">
        <f>VLOOKUP(E36,'LISTADO ATM'!$A$2:$B$897,2,0)</f>
        <v xml:space="preserve">ATM Oficina Plaza Lama Zona Oriental I </v>
      </c>
      <c r="H36" s="87" t="str">
        <f>VLOOKUP(E36,VIP!$A$2:$O16381,7,FALSE)</f>
        <v>Si</v>
      </c>
      <c r="I36" s="87" t="str">
        <f>VLOOKUP(E36,VIP!$A$2:$O8346,8,FALSE)</f>
        <v>Si</v>
      </c>
      <c r="J36" s="87" t="str">
        <f>VLOOKUP(E36,VIP!$A$2:$O8296,8,FALSE)</f>
        <v>Si</v>
      </c>
      <c r="K36" s="87" t="str">
        <f>VLOOKUP(E36,VIP!$A$2:$O11870,6,0)</f>
        <v>NO</v>
      </c>
      <c r="L36" s="92" t="s">
        <v>2441</v>
      </c>
      <c r="M36" s="91" t="s">
        <v>2470</v>
      </c>
      <c r="N36" s="107" t="s">
        <v>2477</v>
      </c>
      <c r="O36" s="106" t="s">
        <v>2479</v>
      </c>
      <c r="P36" s="138"/>
      <c r="Q36" s="107" t="s">
        <v>2441</v>
      </c>
    </row>
    <row r="37" spans="1:17" s="108" customFormat="1" ht="18" x14ac:dyDescent="0.25">
      <c r="A37" s="102" t="str">
        <f>VLOOKUP(E37,'LISTADO ATM'!$A$2:$C$898,3,0)</f>
        <v>DISTRITO NACIONAL</v>
      </c>
      <c r="B37" s="96">
        <v>335798621</v>
      </c>
      <c r="C37" s="90">
        <v>44247.501342592594</v>
      </c>
      <c r="D37" s="102" t="s">
        <v>2189</v>
      </c>
      <c r="E37" s="88">
        <v>696</v>
      </c>
      <c r="F37" s="84" t="str">
        <f>VLOOKUP(E37,VIP!$A$2:$O11479,2,0)</f>
        <v>DRBR696</v>
      </c>
      <c r="G37" s="87" t="str">
        <f>VLOOKUP(E37,'LISTADO ATM'!$A$2:$B$897,2,0)</f>
        <v>ATM Olé Jacobo Majluta</v>
      </c>
      <c r="H37" s="87" t="str">
        <f>VLOOKUP(E37,VIP!$A$2:$O16400,7,FALSE)</f>
        <v>Si</v>
      </c>
      <c r="I37" s="87" t="str">
        <f>VLOOKUP(E37,VIP!$A$2:$O8365,8,FALSE)</f>
        <v>Si</v>
      </c>
      <c r="J37" s="87" t="str">
        <f>VLOOKUP(E37,VIP!$A$2:$O8315,8,FALSE)</f>
        <v>Si</v>
      </c>
      <c r="K37" s="87" t="str">
        <f>VLOOKUP(E37,VIP!$A$2:$O11889,6,0)</f>
        <v>NO</v>
      </c>
      <c r="L37" s="92" t="s">
        <v>2498</v>
      </c>
      <c r="M37" s="91" t="s">
        <v>2470</v>
      </c>
      <c r="N37" s="107" t="s">
        <v>2477</v>
      </c>
      <c r="O37" s="106" t="s">
        <v>2479</v>
      </c>
      <c r="P37" s="103"/>
      <c r="Q37" s="91" t="s">
        <v>2498</v>
      </c>
    </row>
    <row r="38" spans="1:17" s="108" customFormat="1" ht="18" x14ac:dyDescent="0.25">
      <c r="A38" s="102" t="str">
        <f>VLOOKUP(E38,'LISTADO ATM'!$A$2:$C$898,3,0)</f>
        <v>SUR</v>
      </c>
      <c r="B38" s="96">
        <v>335798625</v>
      </c>
      <c r="C38" s="90">
        <v>44247.506076388891</v>
      </c>
      <c r="D38" s="102" t="s">
        <v>2189</v>
      </c>
      <c r="E38" s="88">
        <v>84</v>
      </c>
      <c r="F38" s="84" t="str">
        <f>VLOOKUP(E38,VIP!$A$2:$O11478,2,0)</f>
        <v>DRBR084</v>
      </c>
      <c r="G38" s="87" t="str">
        <f>VLOOKUP(E38,'LISTADO ATM'!$A$2:$B$897,2,0)</f>
        <v xml:space="preserve">ATM Oficina Multicentro Sirena San Cristóbal </v>
      </c>
      <c r="H38" s="87" t="str">
        <f>VLOOKUP(E38,VIP!$A$2:$O16399,7,FALSE)</f>
        <v>Si</v>
      </c>
      <c r="I38" s="87" t="str">
        <f>VLOOKUP(E38,VIP!$A$2:$O8364,8,FALSE)</f>
        <v>Si</v>
      </c>
      <c r="J38" s="87" t="str">
        <f>VLOOKUP(E38,VIP!$A$2:$O8314,8,FALSE)</f>
        <v>Si</v>
      </c>
      <c r="K38" s="87" t="str">
        <f>VLOOKUP(E38,VIP!$A$2:$O11888,6,0)</f>
        <v>SI</v>
      </c>
      <c r="L38" s="92" t="s">
        <v>2498</v>
      </c>
      <c r="M38" s="91" t="s">
        <v>2470</v>
      </c>
      <c r="N38" s="107" t="s">
        <v>2477</v>
      </c>
      <c r="O38" s="106" t="s">
        <v>2479</v>
      </c>
      <c r="P38" s="103"/>
      <c r="Q38" s="91" t="s">
        <v>2498</v>
      </c>
    </row>
    <row r="39" spans="1:17" s="108" customFormat="1" ht="18" x14ac:dyDescent="0.25">
      <c r="A39" s="102" t="str">
        <f>VLOOKUP(E39,'LISTADO ATM'!$A$2:$C$898,3,0)</f>
        <v>DISTRITO NACIONAL</v>
      </c>
      <c r="B39" s="96">
        <v>335798633</v>
      </c>
      <c r="C39" s="90">
        <v>44247.51829861111</v>
      </c>
      <c r="D39" s="102" t="s">
        <v>2473</v>
      </c>
      <c r="E39" s="88">
        <v>87</v>
      </c>
      <c r="F39" s="84" t="str">
        <f>VLOOKUP(E39,VIP!$A$2:$O11475,2,0)</f>
        <v>DRBR087</v>
      </c>
      <c r="G39" s="87" t="str">
        <f>VLOOKUP(E39,'LISTADO ATM'!$A$2:$B$897,2,0)</f>
        <v xml:space="preserve">ATM Autoservicio Sarasota </v>
      </c>
      <c r="H39" s="87" t="str">
        <f>VLOOKUP(E39,VIP!$A$2:$O16396,7,FALSE)</f>
        <v>Si</v>
      </c>
      <c r="I39" s="87" t="str">
        <f>VLOOKUP(E39,VIP!$A$2:$O8361,8,FALSE)</f>
        <v>Si</v>
      </c>
      <c r="J39" s="87" t="str">
        <f>VLOOKUP(E39,VIP!$A$2:$O8311,8,FALSE)</f>
        <v>Si</v>
      </c>
      <c r="K39" s="87" t="str">
        <f>VLOOKUP(E39,VIP!$A$2:$O11885,6,0)</f>
        <v>NO</v>
      </c>
      <c r="L39" s="92" t="s">
        <v>2504</v>
      </c>
      <c r="M39" s="91" t="s">
        <v>2470</v>
      </c>
      <c r="N39" s="107" t="s">
        <v>2477</v>
      </c>
      <c r="O39" s="106" t="s">
        <v>2478</v>
      </c>
      <c r="P39" s="103"/>
      <c r="Q39" s="91" t="s">
        <v>2504</v>
      </c>
    </row>
    <row r="40" spans="1:17" s="108" customFormat="1" ht="18" x14ac:dyDescent="0.25">
      <c r="A40" s="102" t="str">
        <f>VLOOKUP(E40,'LISTADO ATM'!$A$2:$C$898,3,0)</f>
        <v>NORTE</v>
      </c>
      <c r="B40" s="96">
        <v>335798634</v>
      </c>
      <c r="C40" s="90">
        <v>44247.520729166667</v>
      </c>
      <c r="D40" s="102" t="s">
        <v>2190</v>
      </c>
      <c r="E40" s="88">
        <v>500</v>
      </c>
      <c r="F40" s="84" t="str">
        <f>VLOOKUP(E40,VIP!$A$2:$O11474,2,0)</f>
        <v>DRBR500</v>
      </c>
      <c r="G40" s="87" t="str">
        <f>VLOOKUP(E40,'LISTADO ATM'!$A$2:$B$897,2,0)</f>
        <v xml:space="preserve">ATM UNP Cutupú </v>
      </c>
      <c r="H40" s="87" t="str">
        <f>VLOOKUP(E40,VIP!$A$2:$O16395,7,FALSE)</f>
        <v>Si</v>
      </c>
      <c r="I40" s="87" t="str">
        <f>VLOOKUP(E40,VIP!$A$2:$O8360,8,FALSE)</f>
        <v>Si</v>
      </c>
      <c r="J40" s="87" t="str">
        <f>VLOOKUP(E40,VIP!$A$2:$O8310,8,FALSE)</f>
        <v>Si</v>
      </c>
      <c r="K40" s="87" t="str">
        <f>VLOOKUP(E40,VIP!$A$2:$O11884,6,0)</f>
        <v>NO</v>
      </c>
      <c r="L40" s="92" t="s">
        <v>2498</v>
      </c>
      <c r="M40" s="91" t="s">
        <v>2470</v>
      </c>
      <c r="N40" s="107" t="s">
        <v>2477</v>
      </c>
      <c r="O40" s="106" t="s">
        <v>2501</v>
      </c>
      <c r="P40" s="103"/>
      <c r="Q40" s="91" t="s">
        <v>2498</v>
      </c>
    </row>
    <row r="41" spans="1:17" s="108" customFormat="1" ht="18" x14ac:dyDescent="0.25">
      <c r="A41" s="102" t="str">
        <f>VLOOKUP(E41,'LISTADO ATM'!$A$2:$C$898,3,0)</f>
        <v>DISTRITO NACIONAL</v>
      </c>
      <c r="B41" s="96">
        <v>335798635</v>
      </c>
      <c r="C41" s="90">
        <v>44247.523796296293</v>
      </c>
      <c r="D41" s="102" t="s">
        <v>2189</v>
      </c>
      <c r="E41" s="88">
        <v>31</v>
      </c>
      <c r="F41" s="84" t="str">
        <f>VLOOKUP(E41,VIP!$A$2:$O11473,2,0)</f>
        <v>DRBR031</v>
      </c>
      <c r="G41" s="87" t="str">
        <f>VLOOKUP(E41,'LISTADO ATM'!$A$2:$B$897,2,0)</f>
        <v xml:space="preserve">ATM Oficina San Martín I </v>
      </c>
      <c r="H41" s="87" t="str">
        <f>VLOOKUP(E41,VIP!$A$2:$O16394,7,FALSE)</f>
        <v>Si</v>
      </c>
      <c r="I41" s="87" t="str">
        <f>VLOOKUP(E41,VIP!$A$2:$O8359,8,FALSE)</f>
        <v>Si</v>
      </c>
      <c r="J41" s="87" t="str">
        <f>VLOOKUP(E41,VIP!$A$2:$O8309,8,FALSE)</f>
        <v>Si</v>
      </c>
      <c r="K41" s="87" t="str">
        <f>VLOOKUP(E41,VIP!$A$2:$O11883,6,0)</f>
        <v>NO</v>
      </c>
      <c r="L41" s="92" t="s">
        <v>2228</v>
      </c>
      <c r="M41" s="91" t="s">
        <v>2470</v>
      </c>
      <c r="N41" s="107" t="s">
        <v>2477</v>
      </c>
      <c r="O41" s="106" t="s">
        <v>2479</v>
      </c>
      <c r="P41" s="103"/>
      <c r="Q41" s="91" t="s">
        <v>2228</v>
      </c>
    </row>
    <row r="42" spans="1:17" s="108" customFormat="1" ht="18" x14ac:dyDescent="0.25">
      <c r="A42" s="102" t="str">
        <f>VLOOKUP(E42,'LISTADO ATM'!$A$2:$C$898,3,0)</f>
        <v>DISTRITO NACIONAL</v>
      </c>
      <c r="B42" s="96">
        <v>335798637</v>
      </c>
      <c r="C42" s="90">
        <v>44247.525995370372</v>
      </c>
      <c r="D42" s="102" t="s">
        <v>2189</v>
      </c>
      <c r="E42" s="88">
        <v>118</v>
      </c>
      <c r="F42" s="84" t="str">
        <f>VLOOKUP(E42,VIP!$A$2:$O11472,2,0)</f>
        <v>DRBR118</v>
      </c>
      <c r="G42" s="87" t="str">
        <f>VLOOKUP(E42,'LISTADO ATM'!$A$2:$B$897,2,0)</f>
        <v>ATM Plaza Torino</v>
      </c>
      <c r="H42" s="87" t="str">
        <f>VLOOKUP(E42,VIP!$A$2:$O16393,7,FALSE)</f>
        <v>N/A</v>
      </c>
      <c r="I42" s="87" t="str">
        <f>VLOOKUP(E42,VIP!$A$2:$O8358,8,FALSE)</f>
        <v>N/A</v>
      </c>
      <c r="J42" s="87" t="str">
        <f>VLOOKUP(E42,VIP!$A$2:$O8308,8,FALSE)</f>
        <v>N/A</v>
      </c>
      <c r="K42" s="87" t="str">
        <f>VLOOKUP(E42,VIP!$A$2:$O11882,6,0)</f>
        <v>N/A</v>
      </c>
      <c r="L42" s="92" t="s">
        <v>2228</v>
      </c>
      <c r="M42" s="91" t="s">
        <v>2470</v>
      </c>
      <c r="N42" s="107" t="s">
        <v>2477</v>
      </c>
      <c r="O42" s="106" t="s">
        <v>2479</v>
      </c>
      <c r="P42" s="103"/>
      <c r="Q42" s="91" t="s">
        <v>2228</v>
      </c>
    </row>
    <row r="43" spans="1:17" s="108" customFormat="1" ht="18" x14ac:dyDescent="0.25">
      <c r="A43" s="102" t="str">
        <f>VLOOKUP(E43,'LISTADO ATM'!$A$2:$C$898,3,0)</f>
        <v>NORTE</v>
      </c>
      <c r="B43" s="96">
        <v>335798638</v>
      </c>
      <c r="C43" s="90">
        <v>44247.528032407405</v>
      </c>
      <c r="D43" s="102" t="s">
        <v>2189</v>
      </c>
      <c r="E43" s="88">
        <v>266</v>
      </c>
      <c r="F43" s="84" t="str">
        <f>VLOOKUP(E43,VIP!$A$2:$O11471,2,0)</f>
        <v>DRBR266</v>
      </c>
      <c r="G43" s="87" t="str">
        <f>VLOOKUP(E43,'LISTADO ATM'!$A$2:$B$897,2,0)</f>
        <v xml:space="preserve">ATM Oficina Villa Francisca </v>
      </c>
      <c r="H43" s="87" t="str">
        <f>VLOOKUP(E43,VIP!$A$2:$O16392,7,FALSE)</f>
        <v>Si</v>
      </c>
      <c r="I43" s="87" t="str">
        <f>VLOOKUP(E43,VIP!$A$2:$O8357,8,FALSE)</f>
        <v>Si</v>
      </c>
      <c r="J43" s="87" t="str">
        <f>VLOOKUP(E43,VIP!$A$2:$O8307,8,FALSE)</f>
        <v>Si</v>
      </c>
      <c r="K43" s="87" t="str">
        <f>VLOOKUP(E43,VIP!$A$2:$O11881,6,0)</f>
        <v>NO</v>
      </c>
      <c r="L43" s="92" t="s">
        <v>2228</v>
      </c>
      <c r="M43" s="91" t="s">
        <v>2470</v>
      </c>
      <c r="N43" s="107" t="s">
        <v>2477</v>
      </c>
      <c r="O43" s="106" t="s">
        <v>2479</v>
      </c>
      <c r="P43" s="103"/>
      <c r="Q43" s="91" t="s">
        <v>2228</v>
      </c>
    </row>
    <row r="44" spans="1:17" s="108" customFormat="1" ht="18" x14ac:dyDescent="0.25">
      <c r="A44" s="102" t="str">
        <f>VLOOKUP(E44,'LISTADO ATM'!$A$2:$C$898,3,0)</f>
        <v>DISTRITO NACIONAL</v>
      </c>
      <c r="B44" s="96">
        <v>335798639</v>
      </c>
      <c r="C44" s="90">
        <v>44247.532129629632</v>
      </c>
      <c r="D44" s="102" t="s">
        <v>2488</v>
      </c>
      <c r="E44" s="88">
        <v>231</v>
      </c>
      <c r="F44" s="84" t="str">
        <f>VLOOKUP(E44,VIP!$A$2:$O11470,2,0)</f>
        <v>DRBR231</v>
      </c>
      <c r="G44" s="87" t="str">
        <f>VLOOKUP(E44,'LISTADO ATM'!$A$2:$B$897,2,0)</f>
        <v xml:space="preserve">ATM Oficina Zona Oriental </v>
      </c>
      <c r="H44" s="87" t="str">
        <f>VLOOKUP(E44,VIP!$A$2:$O16391,7,FALSE)</f>
        <v>Si</v>
      </c>
      <c r="I44" s="87" t="str">
        <f>VLOOKUP(E44,VIP!$A$2:$O8356,8,FALSE)</f>
        <v>Si</v>
      </c>
      <c r="J44" s="87" t="str">
        <f>VLOOKUP(E44,VIP!$A$2:$O8306,8,FALSE)</f>
        <v>Si</v>
      </c>
      <c r="K44" s="87" t="str">
        <f>VLOOKUP(E44,VIP!$A$2:$O11880,6,0)</f>
        <v>SI</v>
      </c>
      <c r="L44" s="92" t="s">
        <v>2430</v>
      </c>
      <c r="M44" s="91" t="s">
        <v>2470</v>
      </c>
      <c r="N44" s="107" t="s">
        <v>2477</v>
      </c>
      <c r="O44" s="106" t="s">
        <v>2491</v>
      </c>
      <c r="P44" s="103"/>
      <c r="Q44" s="91" t="s">
        <v>2430</v>
      </c>
    </row>
    <row r="45" spans="1:17" s="108" customFormat="1" ht="18" x14ac:dyDescent="0.25">
      <c r="A45" s="102" t="str">
        <f>VLOOKUP(E45,'LISTADO ATM'!$A$2:$C$898,3,0)</f>
        <v>DISTRITO NACIONAL</v>
      </c>
      <c r="B45" s="96">
        <v>335798640</v>
      </c>
      <c r="C45" s="90">
        <v>44247.532233796293</v>
      </c>
      <c r="D45" s="102" t="s">
        <v>2189</v>
      </c>
      <c r="E45" s="88">
        <v>812</v>
      </c>
      <c r="F45" s="84" t="str">
        <f>VLOOKUP(E45,VIP!$A$2:$O11469,2,0)</f>
        <v>DRBR812</v>
      </c>
      <c r="G45" s="87" t="str">
        <f>VLOOKUP(E45,'LISTADO ATM'!$A$2:$B$897,2,0)</f>
        <v xml:space="preserve">ATM Canasta del Pueblo </v>
      </c>
      <c r="H45" s="87" t="str">
        <f>VLOOKUP(E45,VIP!$A$2:$O16390,7,FALSE)</f>
        <v>Si</v>
      </c>
      <c r="I45" s="87" t="str">
        <f>VLOOKUP(E45,VIP!$A$2:$O8355,8,FALSE)</f>
        <v>Si</v>
      </c>
      <c r="J45" s="87" t="str">
        <f>VLOOKUP(E45,VIP!$A$2:$O8305,8,FALSE)</f>
        <v>Si</v>
      </c>
      <c r="K45" s="87" t="str">
        <f>VLOOKUP(E45,VIP!$A$2:$O11879,6,0)</f>
        <v>NO</v>
      </c>
      <c r="L45" s="92" t="s">
        <v>2228</v>
      </c>
      <c r="M45" s="91" t="s">
        <v>2470</v>
      </c>
      <c r="N45" s="107" t="s">
        <v>2477</v>
      </c>
      <c r="O45" s="106" t="s">
        <v>2479</v>
      </c>
      <c r="P45" s="103"/>
      <c r="Q45" s="91" t="s">
        <v>2228</v>
      </c>
    </row>
    <row r="46" spans="1:17" s="108" customFormat="1" ht="18" x14ac:dyDescent="0.25">
      <c r="A46" s="102" t="str">
        <f>VLOOKUP(E46,'LISTADO ATM'!$A$2:$C$898,3,0)</f>
        <v>DISTRITO NACIONAL</v>
      </c>
      <c r="B46" s="96">
        <v>335798643</v>
      </c>
      <c r="C46" s="90">
        <v>44247.533587962964</v>
      </c>
      <c r="D46" s="102" t="s">
        <v>2189</v>
      </c>
      <c r="E46" s="88">
        <v>435</v>
      </c>
      <c r="F46" s="84" t="str">
        <f>VLOOKUP(E46,VIP!$A$2:$O11468,2,0)</f>
        <v>DRBR435</v>
      </c>
      <c r="G46" s="87" t="str">
        <f>VLOOKUP(E46,'LISTADO ATM'!$A$2:$B$897,2,0)</f>
        <v xml:space="preserve">ATM Autobanco Torre I </v>
      </c>
      <c r="H46" s="87" t="str">
        <f>VLOOKUP(E46,VIP!$A$2:$O16389,7,FALSE)</f>
        <v>Si</v>
      </c>
      <c r="I46" s="87" t="str">
        <f>VLOOKUP(E46,VIP!$A$2:$O8354,8,FALSE)</f>
        <v>Si</v>
      </c>
      <c r="J46" s="87" t="str">
        <f>VLOOKUP(E46,VIP!$A$2:$O8304,8,FALSE)</f>
        <v>Si</v>
      </c>
      <c r="K46" s="87" t="str">
        <f>VLOOKUP(E46,VIP!$A$2:$O11878,6,0)</f>
        <v>SI</v>
      </c>
      <c r="L46" s="92" t="s">
        <v>2228</v>
      </c>
      <c r="M46" s="91" t="s">
        <v>2470</v>
      </c>
      <c r="N46" s="107" t="s">
        <v>2477</v>
      </c>
      <c r="O46" s="106" t="s">
        <v>2479</v>
      </c>
      <c r="P46" s="103"/>
      <c r="Q46" s="91" t="s">
        <v>2228</v>
      </c>
    </row>
    <row r="47" spans="1:17" s="108" customFormat="1" ht="18" x14ac:dyDescent="0.25">
      <c r="A47" s="102" t="str">
        <f>VLOOKUP(E47,'LISTADO ATM'!$A$2:$C$898,3,0)</f>
        <v>DISTRITO NACIONAL</v>
      </c>
      <c r="B47" s="96">
        <v>335798646</v>
      </c>
      <c r="C47" s="90">
        <v>44247.535115740742</v>
      </c>
      <c r="D47" s="102" t="s">
        <v>2189</v>
      </c>
      <c r="E47" s="88">
        <v>407</v>
      </c>
      <c r="F47" s="84" t="str">
        <f>VLOOKUP(E47,VIP!$A$2:$O11467,2,0)</f>
        <v>DRBR407</v>
      </c>
      <c r="G47" s="87" t="str">
        <f>VLOOKUP(E47,'LISTADO ATM'!$A$2:$B$897,2,0)</f>
        <v xml:space="preserve">ATM Multicentro La Sirena Villa Mella </v>
      </c>
      <c r="H47" s="87" t="str">
        <f>VLOOKUP(E47,VIP!$A$2:$O16388,7,FALSE)</f>
        <v>Si</v>
      </c>
      <c r="I47" s="87" t="str">
        <f>VLOOKUP(E47,VIP!$A$2:$O8353,8,FALSE)</f>
        <v>Si</v>
      </c>
      <c r="J47" s="87" t="str">
        <f>VLOOKUP(E47,VIP!$A$2:$O8303,8,FALSE)</f>
        <v>Si</v>
      </c>
      <c r="K47" s="87" t="str">
        <f>VLOOKUP(E47,VIP!$A$2:$O11877,6,0)</f>
        <v>NO</v>
      </c>
      <c r="L47" s="92" t="s">
        <v>2498</v>
      </c>
      <c r="M47" s="91" t="s">
        <v>2470</v>
      </c>
      <c r="N47" s="107" t="s">
        <v>2477</v>
      </c>
      <c r="O47" s="106" t="s">
        <v>2479</v>
      </c>
      <c r="P47" s="103"/>
      <c r="Q47" s="91" t="s">
        <v>2498</v>
      </c>
    </row>
    <row r="48" spans="1:17" s="108" customFormat="1" ht="18" x14ac:dyDescent="0.25">
      <c r="A48" s="102" t="str">
        <f>VLOOKUP(E48,'LISTADO ATM'!$A$2:$C$898,3,0)</f>
        <v>DISTRITO NACIONAL</v>
      </c>
      <c r="B48" s="96">
        <v>335798651</v>
      </c>
      <c r="C48" s="90">
        <v>44247.539398148147</v>
      </c>
      <c r="D48" s="102" t="s">
        <v>2473</v>
      </c>
      <c r="E48" s="88">
        <v>908</v>
      </c>
      <c r="F48" s="84" t="str">
        <f>VLOOKUP(E48,VIP!$A$2:$O11466,2,0)</f>
        <v>DRBR16D</v>
      </c>
      <c r="G48" s="87" t="str">
        <f>VLOOKUP(E48,'LISTADO ATM'!$A$2:$B$897,2,0)</f>
        <v xml:space="preserve">ATM Oficina Plaza Botánika </v>
      </c>
      <c r="H48" s="87" t="str">
        <f>VLOOKUP(E48,VIP!$A$2:$O16387,7,FALSE)</f>
        <v>Si</v>
      </c>
      <c r="I48" s="87" t="str">
        <f>VLOOKUP(E48,VIP!$A$2:$O8352,8,FALSE)</f>
        <v>Si</v>
      </c>
      <c r="J48" s="87" t="str">
        <f>VLOOKUP(E48,VIP!$A$2:$O8302,8,FALSE)</f>
        <v>Si</v>
      </c>
      <c r="K48" s="87" t="str">
        <f>VLOOKUP(E48,VIP!$A$2:$O11876,6,0)</f>
        <v>NO</v>
      </c>
      <c r="L48" s="92" t="s">
        <v>2430</v>
      </c>
      <c r="M48" s="91" t="s">
        <v>2470</v>
      </c>
      <c r="N48" s="107" t="s">
        <v>2477</v>
      </c>
      <c r="O48" s="106" t="s">
        <v>2478</v>
      </c>
      <c r="P48" s="103"/>
      <c r="Q48" s="91" t="s">
        <v>2430</v>
      </c>
    </row>
    <row r="49" spans="1:17" s="108" customFormat="1" ht="18" x14ac:dyDescent="0.25">
      <c r="A49" s="102" t="str">
        <f>VLOOKUP(E49,'LISTADO ATM'!$A$2:$C$898,3,0)</f>
        <v>DISTRITO NACIONAL</v>
      </c>
      <c r="B49" s="96">
        <v>335798654</v>
      </c>
      <c r="C49" s="90">
        <v>44247.541354166664</v>
      </c>
      <c r="D49" s="102" t="s">
        <v>2189</v>
      </c>
      <c r="E49" s="88">
        <v>744</v>
      </c>
      <c r="F49" s="84" t="str">
        <f>VLOOKUP(E49,VIP!$A$2:$O11465,2,0)</f>
        <v>DRBR289</v>
      </c>
      <c r="G49" s="87" t="str">
        <f>VLOOKUP(E49,'LISTADO ATM'!$A$2:$B$897,2,0)</f>
        <v xml:space="preserve">ATM Multicentro La Sirena Venezuela </v>
      </c>
      <c r="H49" s="87" t="str">
        <f>VLOOKUP(E49,VIP!$A$2:$O16386,7,FALSE)</f>
        <v>Si</v>
      </c>
      <c r="I49" s="87" t="str">
        <f>VLOOKUP(E49,VIP!$A$2:$O8351,8,FALSE)</f>
        <v>Si</v>
      </c>
      <c r="J49" s="87" t="str">
        <f>VLOOKUP(E49,VIP!$A$2:$O8301,8,FALSE)</f>
        <v>Si</v>
      </c>
      <c r="K49" s="87" t="str">
        <f>VLOOKUP(E49,VIP!$A$2:$O11875,6,0)</f>
        <v>SI</v>
      </c>
      <c r="L49" s="92" t="s">
        <v>2254</v>
      </c>
      <c r="M49" s="91" t="s">
        <v>2470</v>
      </c>
      <c r="N49" s="107" t="s">
        <v>2477</v>
      </c>
      <c r="O49" s="106" t="s">
        <v>2479</v>
      </c>
      <c r="P49" s="103"/>
      <c r="Q49" s="91" t="s">
        <v>2254</v>
      </c>
    </row>
    <row r="50" spans="1:17" s="108" customFormat="1" ht="18" x14ac:dyDescent="0.25">
      <c r="A50" s="102" t="str">
        <f>VLOOKUP(E50,'LISTADO ATM'!$A$2:$C$898,3,0)</f>
        <v>SUR</v>
      </c>
      <c r="B50" s="96">
        <v>335798658</v>
      </c>
      <c r="C50" s="90">
        <v>44247.544594907406</v>
      </c>
      <c r="D50" s="102" t="s">
        <v>2189</v>
      </c>
      <c r="E50" s="88">
        <v>677</v>
      </c>
      <c r="F50" s="84" t="str">
        <f>VLOOKUP(E50,VIP!$A$2:$O11464,2,0)</f>
        <v>DRBR677</v>
      </c>
      <c r="G50" s="87" t="str">
        <f>VLOOKUP(E50,'LISTADO ATM'!$A$2:$B$897,2,0)</f>
        <v>ATM PBG Villa Jaragua</v>
      </c>
      <c r="H50" s="87" t="str">
        <f>VLOOKUP(E50,VIP!$A$2:$O16385,7,FALSE)</f>
        <v>Si</v>
      </c>
      <c r="I50" s="87" t="str">
        <f>VLOOKUP(E50,VIP!$A$2:$O8350,8,FALSE)</f>
        <v>Si</v>
      </c>
      <c r="J50" s="87" t="str">
        <f>VLOOKUP(E50,VIP!$A$2:$O8300,8,FALSE)</f>
        <v>Si</v>
      </c>
      <c r="K50" s="87" t="str">
        <f>VLOOKUP(E50,VIP!$A$2:$O11874,6,0)</f>
        <v>SI</v>
      </c>
      <c r="L50" s="92" t="s">
        <v>2254</v>
      </c>
      <c r="M50" s="91" t="s">
        <v>2470</v>
      </c>
      <c r="N50" s="107" t="s">
        <v>2477</v>
      </c>
      <c r="O50" s="106" t="s">
        <v>2479</v>
      </c>
      <c r="P50" s="103"/>
      <c r="Q50" s="91" t="s">
        <v>2254</v>
      </c>
    </row>
    <row r="51" spans="1:17" s="108" customFormat="1" ht="18" x14ac:dyDescent="0.25">
      <c r="A51" s="102" t="str">
        <f>VLOOKUP(E51,'LISTADO ATM'!$A$2:$C$898,3,0)</f>
        <v>ESTE</v>
      </c>
      <c r="B51" s="96">
        <v>335798661</v>
      </c>
      <c r="C51" s="90">
        <v>44247.547025462962</v>
      </c>
      <c r="D51" s="102" t="s">
        <v>2473</v>
      </c>
      <c r="E51" s="88">
        <v>824</v>
      </c>
      <c r="F51" s="84" t="str">
        <f>VLOOKUP(E51,VIP!$A$2:$O11463,2,0)</f>
        <v>DRBR824</v>
      </c>
      <c r="G51" s="87" t="str">
        <f>VLOOKUP(E51,'LISTADO ATM'!$A$2:$B$897,2,0)</f>
        <v xml:space="preserve">ATM Multiplaza (Higuey) </v>
      </c>
      <c r="H51" s="87" t="str">
        <f>VLOOKUP(E51,VIP!$A$2:$O16384,7,FALSE)</f>
        <v>Si</v>
      </c>
      <c r="I51" s="87" t="str">
        <f>VLOOKUP(E51,VIP!$A$2:$O8349,8,FALSE)</f>
        <v>Si</v>
      </c>
      <c r="J51" s="87" t="str">
        <f>VLOOKUP(E51,VIP!$A$2:$O8299,8,FALSE)</f>
        <v>Si</v>
      </c>
      <c r="K51" s="87" t="str">
        <f>VLOOKUP(E51,VIP!$A$2:$O11873,6,0)</f>
        <v>NO</v>
      </c>
      <c r="L51" s="92" t="s">
        <v>2430</v>
      </c>
      <c r="M51" s="91" t="s">
        <v>2470</v>
      </c>
      <c r="N51" s="107" t="s">
        <v>2477</v>
      </c>
      <c r="O51" s="106" t="s">
        <v>2478</v>
      </c>
      <c r="P51" s="103"/>
      <c r="Q51" s="91" t="s">
        <v>2430</v>
      </c>
    </row>
    <row r="52" spans="1:17" s="108" customFormat="1" ht="18" x14ac:dyDescent="0.25">
      <c r="A52" s="102" t="str">
        <f>VLOOKUP(E52,'LISTADO ATM'!$A$2:$C$898,3,0)</f>
        <v>DISTRITO NACIONAL</v>
      </c>
      <c r="B52" s="96">
        <v>335798681</v>
      </c>
      <c r="C52" s="90">
        <v>44247.556446759256</v>
      </c>
      <c r="D52" s="102" t="s">
        <v>2189</v>
      </c>
      <c r="E52" s="88">
        <v>488</v>
      </c>
      <c r="F52" s="84" t="str">
        <f>VLOOKUP(E52,VIP!$A$2:$O11462,2,0)</f>
        <v>DRBR488</v>
      </c>
      <c r="G52" s="87" t="str">
        <f>VLOOKUP(E52,'LISTADO ATM'!$A$2:$B$897,2,0)</f>
        <v xml:space="preserve">ATM Aeropuerto El Higuero </v>
      </c>
      <c r="H52" s="87" t="str">
        <f>VLOOKUP(E52,VIP!$A$2:$O16383,7,FALSE)</f>
        <v>Si</v>
      </c>
      <c r="I52" s="87" t="str">
        <f>VLOOKUP(E52,VIP!$A$2:$O8348,8,FALSE)</f>
        <v>Si</v>
      </c>
      <c r="J52" s="87" t="str">
        <f>VLOOKUP(E52,VIP!$A$2:$O8298,8,FALSE)</f>
        <v>Si</v>
      </c>
      <c r="K52" s="87" t="str">
        <f>VLOOKUP(E52,VIP!$A$2:$O11872,6,0)</f>
        <v>NO</v>
      </c>
      <c r="L52" s="92" t="s">
        <v>2228</v>
      </c>
      <c r="M52" s="91" t="s">
        <v>2470</v>
      </c>
      <c r="N52" s="107" t="s">
        <v>2477</v>
      </c>
      <c r="O52" s="106" t="s">
        <v>2479</v>
      </c>
      <c r="P52" s="103"/>
      <c r="Q52" s="91" t="s">
        <v>2228</v>
      </c>
    </row>
    <row r="53" spans="1:17" s="108" customFormat="1" ht="18" x14ac:dyDescent="0.25">
      <c r="A53" s="102" t="str">
        <f>VLOOKUP(E53,'LISTADO ATM'!$A$2:$C$898,3,0)</f>
        <v>DISTRITO NACIONAL</v>
      </c>
      <c r="B53" s="96">
        <v>335798682</v>
      </c>
      <c r="C53" s="90">
        <v>44247.558923611112</v>
      </c>
      <c r="D53" s="102" t="s">
        <v>2189</v>
      </c>
      <c r="E53" s="88">
        <v>499</v>
      </c>
      <c r="F53" s="84" t="str">
        <f>VLOOKUP(E53,VIP!$A$2:$O11461,2,0)</f>
        <v>DRBR499</v>
      </c>
      <c r="G53" s="87" t="str">
        <f>VLOOKUP(E53,'LISTADO ATM'!$A$2:$B$897,2,0)</f>
        <v xml:space="preserve">ATM Estación Sunix Tiradentes </v>
      </c>
      <c r="H53" s="87" t="str">
        <f>VLOOKUP(E53,VIP!$A$2:$O16382,7,FALSE)</f>
        <v>Si</v>
      </c>
      <c r="I53" s="87" t="str">
        <f>VLOOKUP(E53,VIP!$A$2:$O8347,8,FALSE)</f>
        <v>Si</v>
      </c>
      <c r="J53" s="87" t="str">
        <f>VLOOKUP(E53,VIP!$A$2:$O8297,8,FALSE)</f>
        <v>Si</v>
      </c>
      <c r="K53" s="87" t="str">
        <f>VLOOKUP(E53,VIP!$A$2:$O11871,6,0)</f>
        <v>NO</v>
      </c>
      <c r="L53" s="92" t="s">
        <v>2228</v>
      </c>
      <c r="M53" s="91" t="s">
        <v>2470</v>
      </c>
      <c r="N53" s="107" t="s">
        <v>2477</v>
      </c>
      <c r="O53" s="106" t="s">
        <v>2479</v>
      </c>
      <c r="P53" s="103"/>
      <c r="Q53" s="91" t="s">
        <v>2228</v>
      </c>
    </row>
    <row r="54" spans="1:17" s="108" customFormat="1" ht="18" x14ac:dyDescent="0.25">
      <c r="A54" s="102" t="str">
        <f>VLOOKUP(E54,'LISTADO ATM'!$A$2:$C$898,3,0)</f>
        <v>DISTRITO NACIONAL</v>
      </c>
      <c r="B54" s="96">
        <v>335798683</v>
      </c>
      <c r="C54" s="90">
        <v>44247.561006944445</v>
      </c>
      <c r="D54" s="102" t="s">
        <v>2189</v>
      </c>
      <c r="E54" s="88">
        <v>792</v>
      </c>
      <c r="F54" s="84" t="str">
        <f>VLOOKUP(E54,VIP!$A$2:$O11460,2,0)</f>
        <v>DRBR792</v>
      </c>
      <c r="G54" s="87" t="str">
        <f>VLOOKUP(E54,'LISTADO ATM'!$A$2:$B$897,2,0)</f>
        <v>ATM Hospital Salvador de Gautier</v>
      </c>
      <c r="H54" s="87" t="str">
        <f>VLOOKUP(E54,VIP!$A$2:$O16381,7,FALSE)</f>
        <v>Si</v>
      </c>
      <c r="I54" s="87" t="str">
        <f>VLOOKUP(E54,VIP!$A$2:$O8346,8,FALSE)</f>
        <v>Si</v>
      </c>
      <c r="J54" s="87" t="str">
        <f>VLOOKUP(E54,VIP!$A$2:$O8296,8,FALSE)</f>
        <v>Si</v>
      </c>
      <c r="K54" s="87" t="str">
        <f>VLOOKUP(E54,VIP!$A$2:$O11870,6,0)</f>
        <v>NO</v>
      </c>
      <c r="L54" s="92" t="s">
        <v>2228</v>
      </c>
      <c r="M54" s="91" t="s">
        <v>2470</v>
      </c>
      <c r="N54" s="107" t="s">
        <v>2477</v>
      </c>
      <c r="O54" s="106" t="s">
        <v>2479</v>
      </c>
      <c r="P54" s="103"/>
      <c r="Q54" s="91" t="s">
        <v>2228</v>
      </c>
    </row>
    <row r="55" spans="1:17" s="108" customFormat="1" ht="18" x14ac:dyDescent="0.25">
      <c r="A55" s="102" t="str">
        <f>VLOOKUP(E55,'LISTADO ATM'!$A$2:$C$898,3,0)</f>
        <v>DISTRITO NACIONAL</v>
      </c>
      <c r="B55" s="96">
        <v>335798686</v>
      </c>
      <c r="C55" s="90">
        <v>44247.571944444448</v>
      </c>
      <c r="D55" s="102" t="s">
        <v>2473</v>
      </c>
      <c r="E55" s="88">
        <v>884</v>
      </c>
      <c r="F55" s="84" t="str">
        <f>VLOOKUP(E55,VIP!$A$2:$O11483,2,0)</f>
        <v>DRBR884</v>
      </c>
      <c r="G55" s="87" t="str">
        <f>VLOOKUP(E55,'LISTADO ATM'!$A$2:$B$897,2,0)</f>
        <v xml:space="preserve">ATM UNP Olé Sabana Perdida </v>
      </c>
      <c r="H55" s="87" t="str">
        <f>VLOOKUP(E55,VIP!$A$2:$O16404,7,FALSE)</f>
        <v>Si</v>
      </c>
      <c r="I55" s="87" t="str">
        <f>VLOOKUP(E55,VIP!$A$2:$O8369,8,FALSE)</f>
        <v>Si</v>
      </c>
      <c r="J55" s="87" t="str">
        <f>VLOOKUP(E55,VIP!$A$2:$O8319,8,FALSE)</f>
        <v>Si</v>
      </c>
      <c r="K55" s="87" t="str">
        <f>VLOOKUP(E55,VIP!$A$2:$O11893,6,0)</f>
        <v>NO</v>
      </c>
      <c r="L55" s="92" t="s">
        <v>2430</v>
      </c>
      <c r="M55" s="91" t="s">
        <v>2470</v>
      </c>
      <c r="N55" s="107" t="s">
        <v>2477</v>
      </c>
      <c r="O55" s="106" t="s">
        <v>2478</v>
      </c>
      <c r="P55" s="103"/>
      <c r="Q55" s="91" t="s">
        <v>2430</v>
      </c>
    </row>
    <row r="56" spans="1:17" s="108" customFormat="1" ht="18" x14ac:dyDescent="0.25">
      <c r="A56" s="102" t="str">
        <f>VLOOKUP(E56,'LISTADO ATM'!$A$2:$C$898,3,0)</f>
        <v>DISTRITO NACIONAL</v>
      </c>
      <c r="B56" s="96">
        <v>335798691</v>
      </c>
      <c r="C56" s="90">
        <v>44247.584849537037</v>
      </c>
      <c r="D56" s="102" t="s">
        <v>2473</v>
      </c>
      <c r="E56" s="88">
        <v>678</v>
      </c>
      <c r="F56" s="84" t="str">
        <f>VLOOKUP(E56,VIP!$A$2:$O11481,2,0)</f>
        <v>DRBR678</v>
      </c>
      <c r="G56" s="87" t="str">
        <f>VLOOKUP(E56,'LISTADO ATM'!$A$2:$B$897,2,0)</f>
        <v>ATM Eco Petroleo San Isidro</v>
      </c>
      <c r="H56" s="87" t="str">
        <f>VLOOKUP(E56,VIP!$A$2:$O16402,7,FALSE)</f>
        <v>Si</v>
      </c>
      <c r="I56" s="87" t="str">
        <f>VLOOKUP(E56,VIP!$A$2:$O8367,8,FALSE)</f>
        <v>Si</v>
      </c>
      <c r="J56" s="87" t="str">
        <f>VLOOKUP(E56,VIP!$A$2:$O8317,8,FALSE)</f>
        <v>Si</v>
      </c>
      <c r="K56" s="87" t="str">
        <f>VLOOKUP(E56,VIP!$A$2:$O11891,6,0)</f>
        <v>NO</v>
      </c>
      <c r="L56" s="92" t="s">
        <v>2430</v>
      </c>
      <c r="M56" s="91" t="s">
        <v>2470</v>
      </c>
      <c r="N56" s="107" t="s">
        <v>2477</v>
      </c>
      <c r="O56" s="106" t="s">
        <v>2478</v>
      </c>
      <c r="P56" s="103"/>
      <c r="Q56" s="91" t="s">
        <v>2430</v>
      </c>
    </row>
    <row r="57" spans="1:17" s="108" customFormat="1" ht="18" x14ac:dyDescent="0.25">
      <c r="A57" s="102" t="str">
        <f>VLOOKUP(E57,'LISTADO ATM'!$A$2:$C$898,3,0)</f>
        <v>DISTRITO NACIONAL</v>
      </c>
      <c r="B57" s="96">
        <v>335798698</v>
      </c>
      <c r="C57" s="90">
        <v>44247.634675925925</v>
      </c>
      <c r="D57" s="102" t="s">
        <v>2189</v>
      </c>
      <c r="E57" s="88">
        <v>409</v>
      </c>
      <c r="F57" s="84" t="str">
        <f>VLOOKUP(E57,VIP!$A$2:$O11484,2,0)</f>
        <v>DRBR409</v>
      </c>
      <c r="G57" s="87" t="str">
        <f>VLOOKUP(E57,'LISTADO ATM'!$A$2:$B$897,2,0)</f>
        <v xml:space="preserve">ATM Oficina Las Palmas de Herrera I </v>
      </c>
      <c r="H57" s="87" t="str">
        <f>VLOOKUP(E57,VIP!$A$2:$O16405,7,FALSE)</f>
        <v>Si</v>
      </c>
      <c r="I57" s="87" t="str">
        <f>VLOOKUP(E57,VIP!$A$2:$O8370,8,FALSE)</f>
        <v>Si</v>
      </c>
      <c r="J57" s="87" t="str">
        <f>VLOOKUP(E57,VIP!$A$2:$O8320,8,FALSE)</f>
        <v>Si</v>
      </c>
      <c r="K57" s="87" t="str">
        <f>VLOOKUP(E57,VIP!$A$2:$O11894,6,0)</f>
        <v>NO</v>
      </c>
      <c r="L57" s="92" t="s">
        <v>2498</v>
      </c>
      <c r="M57" s="91" t="s">
        <v>2470</v>
      </c>
      <c r="N57" s="107" t="s">
        <v>2477</v>
      </c>
      <c r="O57" s="106" t="s">
        <v>2479</v>
      </c>
      <c r="P57" s="103"/>
      <c r="Q57" s="91" t="s">
        <v>2498</v>
      </c>
    </row>
    <row r="58" spans="1:17" s="108" customFormat="1" ht="18" x14ac:dyDescent="0.25">
      <c r="A58" s="102" t="str">
        <f>VLOOKUP(E58,'LISTADO ATM'!$A$2:$C$898,3,0)</f>
        <v>DISTRITO NACIONAL</v>
      </c>
      <c r="B58" s="96">
        <v>335798699</v>
      </c>
      <c r="C58" s="90">
        <v>44247.639733796299</v>
      </c>
      <c r="D58" s="102" t="s">
        <v>2189</v>
      </c>
      <c r="E58" s="88">
        <v>338</v>
      </c>
      <c r="F58" s="84" t="str">
        <f>VLOOKUP(E58,VIP!$A$2:$O11483,2,0)</f>
        <v>DRBR338</v>
      </c>
      <c r="G58" s="87" t="str">
        <f>VLOOKUP(E58,'LISTADO ATM'!$A$2:$B$897,2,0)</f>
        <v>ATM S/M Aprezio Pantoja</v>
      </c>
      <c r="H58" s="87" t="str">
        <f>VLOOKUP(E58,VIP!$A$2:$O16404,7,FALSE)</f>
        <v>Si</v>
      </c>
      <c r="I58" s="87" t="str">
        <f>VLOOKUP(E58,VIP!$A$2:$O8369,8,FALSE)</f>
        <v>Si</v>
      </c>
      <c r="J58" s="87" t="str">
        <f>VLOOKUP(E58,VIP!$A$2:$O8319,8,FALSE)</f>
        <v>Si</v>
      </c>
      <c r="K58" s="87" t="str">
        <f>VLOOKUP(E58,VIP!$A$2:$O11893,6,0)</f>
        <v>NO</v>
      </c>
      <c r="L58" s="92" t="s">
        <v>2498</v>
      </c>
      <c r="M58" s="91" t="s">
        <v>2470</v>
      </c>
      <c r="N58" s="107" t="s">
        <v>2477</v>
      </c>
      <c r="O58" s="106" t="s">
        <v>2479</v>
      </c>
      <c r="P58" s="103"/>
      <c r="Q58" s="91" t="s">
        <v>2498</v>
      </c>
    </row>
    <row r="59" spans="1:17" s="108" customFormat="1" ht="18" x14ac:dyDescent="0.25">
      <c r="A59" s="102" t="str">
        <f>VLOOKUP(E59,'LISTADO ATM'!$A$2:$C$898,3,0)</f>
        <v>DISTRITO NACIONAL</v>
      </c>
      <c r="B59" s="96">
        <v>335798700</v>
      </c>
      <c r="C59" s="90">
        <v>44247.643148148149</v>
      </c>
      <c r="D59" s="102" t="s">
        <v>2189</v>
      </c>
      <c r="E59" s="88">
        <v>821</v>
      </c>
      <c r="F59" s="84" t="str">
        <f>VLOOKUP(E59,VIP!$A$2:$O11482,2,0)</f>
        <v>DRBR821</v>
      </c>
      <c r="G59" s="87" t="str">
        <f>VLOOKUP(E59,'LISTADO ATM'!$A$2:$B$897,2,0)</f>
        <v xml:space="preserve">ATM S/M Bravo Churchill </v>
      </c>
      <c r="H59" s="87" t="str">
        <f>VLOOKUP(E59,VIP!$A$2:$O16403,7,FALSE)</f>
        <v>Si</v>
      </c>
      <c r="I59" s="87" t="str">
        <f>VLOOKUP(E59,VIP!$A$2:$O8368,8,FALSE)</f>
        <v>No</v>
      </c>
      <c r="J59" s="87" t="str">
        <f>VLOOKUP(E59,VIP!$A$2:$O8318,8,FALSE)</f>
        <v>No</v>
      </c>
      <c r="K59" s="87" t="str">
        <f>VLOOKUP(E59,VIP!$A$2:$O11892,6,0)</f>
        <v>SI</v>
      </c>
      <c r="L59" s="92" t="s">
        <v>2228</v>
      </c>
      <c r="M59" s="91" t="s">
        <v>2470</v>
      </c>
      <c r="N59" s="107" t="s">
        <v>2477</v>
      </c>
      <c r="O59" s="106" t="s">
        <v>2479</v>
      </c>
      <c r="P59" s="103"/>
      <c r="Q59" s="91" t="s">
        <v>2228</v>
      </c>
    </row>
    <row r="60" spans="1:17" s="108" customFormat="1" ht="18" x14ac:dyDescent="0.25">
      <c r="A60" s="102" t="str">
        <f>VLOOKUP(E60,'LISTADO ATM'!$A$2:$C$898,3,0)</f>
        <v>DISTRITO NACIONAL</v>
      </c>
      <c r="B60" s="96">
        <v>335798705</v>
      </c>
      <c r="C60" s="90">
        <v>44247.656666666669</v>
      </c>
      <c r="D60" s="102" t="s">
        <v>2473</v>
      </c>
      <c r="E60" s="88">
        <v>147</v>
      </c>
      <c r="F60" s="84" t="str">
        <f>VLOOKUP(E60,VIP!$A$2:$O11491,2,0)</f>
        <v>DRBR147</v>
      </c>
      <c r="G60" s="87" t="str">
        <f>VLOOKUP(E60,'LISTADO ATM'!$A$2:$B$897,2,0)</f>
        <v xml:space="preserve">ATM Kiosco Megacentro I </v>
      </c>
      <c r="H60" s="87" t="str">
        <f>VLOOKUP(E60,VIP!$A$2:$O16412,7,FALSE)</f>
        <v>Si</v>
      </c>
      <c r="I60" s="87" t="str">
        <f>VLOOKUP(E60,VIP!$A$2:$O8377,8,FALSE)</f>
        <v>Si</v>
      </c>
      <c r="J60" s="87" t="str">
        <f>VLOOKUP(E60,VIP!$A$2:$O8327,8,FALSE)</f>
        <v>Si</v>
      </c>
      <c r="K60" s="87" t="str">
        <f>VLOOKUP(E60,VIP!$A$2:$O11901,6,0)</f>
        <v>NO</v>
      </c>
      <c r="L60" s="92" t="s">
        <v>2463</v>
      </c>
      <c r="M60" s="91" t="s">
        <v>2470</v>
      </c>
      <c r="N60" s="107" t="s">
        <v>2477</v>
      </c>
      <c r="O60" s="106" t="s">
        <v>2478</v>
      </c>
      <c r="P60" s="103"/>
      <c r="Q60" s="91" t="s">
        <v>2506</v>
      </c>
    </row>
    <row r="61" spans="1:17" s="108" customFormat="1" ht="18" x14ac:dyDescent="0.25">
      <c r="A61" s="102" t="str">
        <f>VLOOKUP(E61,'LISTADO ATM'!$A$2:$C$898,3,0)</f>
        <v>DISTRITO NACIONAL</v>
      </c>
      <c r="B61" s="96">
        <v>335798706</v>
      </c>
      <c r="C61" s="90">
        <v>44247.658206018517</v>
      </c>
      <c r="D61" s="102" t="s">
        <v>2473</v>
      </c>
      <c r="E61" s="88">
        <v>493</v>
      </c>
      <c r="F61" s="84" t="str">
        <f>VLOOKUP(E61,VIP!$A$2:$O11490,2,0)</f>
        <v>DRBR493</v>
      </c>
      <c r="G61" s="87" t="str">
        <f>VLOOKUP(E61,'LISTADO ATM'!$A$2:$B$897,2,0)</f>
        <v xml:space="preserve">ATM Oficina Haina Occidental II </v>
      </c>
      <c r="H61" s="87" t="str">
        <f>VLOOKUP(E61,VIP!$A$2:$O16411,7,FALSE)</f>
        <v>Si</v>
      </c>
      <c r="I61" s="87" t="str">
        <f>VLOOKUP(E61,VIP!$A$2:$O8376,8,FALSE)</f>
        <v>Si</v>
      </c>
      <c r="J61" s="87" t="str">
        <f>VLOOKUP(E61,VIP!$A$2:$O8326,8,FALSE)</f>
        <v>Si</v>
      </c>
      <c r="K61" s="87" t="str">
        <f>VLOOKUP(E61,VIP!$A$2:$O11900,6,0)</f>
        <v>NO</v>
      </c>
      <c r="L61" s="92" t="s">
        <v>2430</v>
      </c>
      <c r="M61" s="91" t="s">
        <v>2470</v>
      </c>
      <c r="N61" s="107" t="s">
        <v>2477</v>
      </c>
      <c r="O61" s="106" t="s">
        <v>2478</v>
      </c>
      <c r="P61" s="103"/>
      <c r="Q61" s="91" t="s">
        <v>2430</v>
      </c>
    </row>
    <row r="62" spans="1:17" s="108" customFormat="1" ht="18" x14ac:dyDescent="0.25">
      <c r="A62" s="102" t="str">
        <f>VLOOKUP(E62,'LISTADO ATM'!$A$2:$C$898,3,0)</f>
        <v>DISTRITO NACIONAL</v>
      </c>
      <c r="B62" s="96">
        <v>335798707</v>
      </c>
      <c r="C62" s="90">
        <v>44247.659050925926</v>
      </c>
      <c r="D62" s="102" t="s">
        <v>2473</v>
      </c>
      <c r="E62" s="88">
        <v>572</v>
      </c>
      <c r="F62" s="84" t="str">
        <f>VLOOKUP(E62,VIP!$A$2:$O11489,2,0)</f>
        <v>DRBR174</v>
      </c>
      <c r="G62" s="87" t="str">
        <f>VLOOKUP(E62,'LISTADO ATM'!$A$2:$B$897,2,0)</f>
        <v xml:space="preserve">ATM Olé Ovando </v>
      </c>
      <c r="H62" s="87" t="str">
        <f>VLOOKUP(E62,VIP!$A$2:$O16410,7,FALSE)</f>
        <v>Si</v>
      </c>
      <c r="I62" s="87" t="str">
        <f>VLOOKUP(E62,VIP!$A$2:$O8375,8,FALSE)</f>
        <v>Si</v>
      </c>
      <c r="J62" s="87" t="str">
        <f>VLOOKUP(E62,VIP!$A$2:$O8325,8,FALSE)</f>
        <v>Si</v>
      </c>
      <c r="K62" s="87" t="str">
        <f>VLOOKUP(E62,VIP!$A$2:$O11899,6,0)</f>
        <v>NO</v>
      </c>
      <c r="L62" s="92" t="s">
        <v>2463</v>
      </c>
      <c r="M62" s="91" t="s">
        <v>2470</v>
      </c>
      <c r="N62" s="107" t="s">
        <v>2477</v>
      </c>
      <c r="O62" s="106" t="s">
        <v>2478</v>
      </c>
      <c r="P62" s="103"/>
      <c r="Q62" s="91" t="s">
        <v>2506</v>
      </c>
    </row>
    <row r="63" spans="1:17" s="108" customFormat="1" ht="18" x14ac:dyDescent="0.25">
      <c r="A63" s="102" t="str">
        <f>VLOOKUP(E63,'LISTADO ATM'!$A$2:$C$898,3,0)</f>
        <v>SUR</v>
      </c>
      <c r="B63" s="96">
        <v>335798708</v>
      </c>
      <c r="C63" s="90">
        <v>44247.660092592596</v>
      </c>
      <c r="D63" s="102" t="s">
        <v>2473</v>
      </c>
      <c r="E63" s="88">
        <v>592</v>
      </c>
      <c r="F63" s="84" t="str">
        <f>VLOOKUP(E63,VIP!$A$2:$O11488,2,0)</f>
        <v>DRBR081</v>
      </c>
      <c r="G63" s="87" t="str">
        <f>VLOOKUP(E63,'LISTADO ATM'!$A$2:$B$897,2,0)</f>
        <v xml:space="preserve">ATM Centro de Caja San Cristóbal I </v>
      </c>
      <c r="H63" s="87" t="str">
        <f>VLOOKUP(E63,VIP!$A$2:$O16409,7,FALSE)</f>
        <v>Si</v>
      </c>
      <c r="I63" s="87" t="str">
        <f>VLOOKUP(E63,VIP!$A$2:$O8374,8,FALSE)</f>
        <v>Si</v>
      </c>
      <c r="J63" s="87" t="str">
        <f>VLOOKUP(E63,VIP!$A$2:$O8324,8,FALSE)</f>
        <v>Si</v>
      </c>
      <c r="K63" s="87" t="str">
        <f>VLOOKUP(E63,VIP!$A$2:$O11898,6,0)</f>
        <v>SI</v>
      </c>
      <c r="L63" s="92" t="s">
        <v>2430</v>
      </c>
      <c r="M63" s="91" t="s">
        <v>2470</v>
      </c>
      <c r="N63" s="107" t="s">
        <v>2477</v>
      </c>
      <c r="O63" s="106" t="s">
        <v>2478</v>
      </c>
      <c r="P63" s="103"/>
      <c r="Q63" s="91" t="s">
        <v>2430</v>
      </c>
    </row>
    <row r="64" spans="1:17" s="108" customFormat="1" ht="18" x14ac:dyDescent="0.25">
      <c r="A64" s="102" t="str">
        <f>VLOOKUP(E64,'LISTADO ATM'!$A$2:$C$898,3,0)</f>
        <v>DISTRITO NACIONAL</v>
      </c>
      <c r="B64" s="96">
        <v>335798709</v>
      </c>
      <c r="C64" s="90">
        <v>44247.661678240744</v>
      </c>
      <c r="D64" s="102" t="s">
        <v>2473</v>
      </c>
      <c r="E64" s="88">
        <v>684</v>
      </c>
      <c r="F64" s="84" t="str">
        <f>VLOOKUP(E64,VIP!$A$2:$O11487,2,0)</f>
        <v>DRBR684</v>
      </c>
      <c r="G64" s="87" t="str">
        <f>VLOOKUP(E64,'LISTADO ATM'!$A$2:$B$897,2,0)</f>
        <v>ATM Estación Texaco Prolongación 27 Febrero</v>
      </c>
      <c r="H64" s="87" t="str">
        <f>VLOOKUP(E64,VIP!$A$2:$O16408,7,FALSE)</f>
        <v>NO</v>
      </c>
      <c r="I64" s="87" t="str">
        <f>VLOOKUP(E64,VIP!$A$2:$O8373,8,FALSE)</f>
        <v>NO</v>
      </c>
      <c r="J64" s="87" t="str">
        <f>VLOOKUP(E64,VIP!$A$2:$O8323,8,FALSE)</f>
        <v>NO</v>
      </c>
      <c r="K64" s="87" t="str">
        <f>VLOOKUP(E64,VIP!$A$2:$O11897,6,0)</f>
        <v>NO</v>
      </c>
      <c r="L64" s="92" t="s">
        <v>2430</v>
      </c>
      <c r="M64" s="91" t="s">
        <v>2470</v>
      </c>
      <c r="N64" s="107" t="s">
        <v>2477</v>
      </c>
      <c r="O64" s="106" t="s">
        <v>2478</v>
      </c>
      <c r="P64" s="103"/>
      <c r="Q64" s="91" t="s">
        <v>2430</v>
      </c>
    </row>
    <row r="65" spans="1:17" s="108" customFormat="1" ht="18" x14ac:dyDescent="0.25">
      <c r="A65" s="102" t="str">
        <f>VLOOKUP(E65,'LISTADO ATM'!$A$2:$C$898,3,0)</f>
        <v>DISTRITO NACIONAL</v>
      </c>
      <c r="B65" s="96">
        <v>335798735</v>
      </c>
      <c r="C65" s="90">
        <v>44247.759583333333</v>
      </c>
      <c r="D65" s="102" t="s">
        <v>2189</v>
      </c>
      <c r="E65" s="88">
        <v>85</v>
      </c>
      <c r="F65" s="84" t="str">
        <f>VLOOKUP(E65,VIP!$A$2:$O11486,2,0)</f>
        <v>DRBR085</v>
      </c>
      <c r="G65" s="87" t="str">
        <f>VLOOKUP(E65,'LISTADO ATM'!$A$2:$B$897,2,0)</f>
        <v xml:space="preserve">ATM Oficina San Isidro (Fuerza Aérea) </v>
      </c>
      <c r="H65" s="87" t="str">
        <f>VLOOKUP(E65,VIP!$A$2:$O16407,7,FALSE)</f>
        <v>Si</v>
      </c>
      <c r="I65" s="87" t="str">
        <f>VLOOKUP(E65,VIP!$A$2:$O8372,8,FALSE)</f>
        <v>Si</v>
      </c>
      <c r="J65" s="87" t="str">
        <f>VLOOKUP(E65,VIP!$A$2:$O8322,8,FALSE)</f>
        <v>Si</v>
      </c>
      <c r="K65" s="87" t="str">
        <f>VLOOKUP(E65,VIP!$A$2:$O11896,6,0)</f>
        <v>NO</v>
      </c>
      <c r="L65" s="92" t="s">
        <v>2228</v>
      </c>
      <c r="M65" s="91" t="s">
        <v>2470</v>
      </c>
      <c r="N65" s="107" t="s">
        <v>2477</v>
      </c>
      <c r="O65" s="106" t="s">
        <v>2479</v>
      </c>
      <c r="P65" s="103"/>
      <c r="Q65" s="91" t="s">
        <v>2228</v>
      </c>
    </row>
    <row r="66" spans="1:17" s="108" customFormat="1" ht="18" x14ac:dyDescent="0.25">
      <c r="A66" s="102" t="str">
        <f>VLOOKUP(E66,'LISTADO ATM'!$A$2:$C$898,3,0)</f>
        <v>DISTRITO NACIONAL</v>
      </c>
      <c r="B66" s="96">
        <v>335798736</v>
      </c>
      <c r="C66" s="90">
        <v>44247.762083333335</v>
      </c>
      <c r="D66" s="102" t="s">
        <v>2189</v>
      </c>
      <c r="E66" s="88">
        <v>23</v>
      </c>
      <c r="F66" s="84" t="str">
        <f>VLOOKUP(E66,VIP!$A$2:$O11485,2,0)</f>
        <v>DRBR023</v>
      </c>
      <c r="G66" s="87" t="str">
        <f>VLOOKUP(E66,'LISTADO ATM'!$A$2:$B$897,2,0)</f>
        <v xml:space="preserve">ATM Oficina México </v>
      </c>
      <c r="H66" s="87" t="str">
        <f>VLOOKUP(E66,VIP!$A$2:$O16406,7,FALSE)</f>
        <v>Si</v>
      </c>
      <c r="I66" s="87" t="str">
        <f>VLOOKUP(E66,VIP!$A$2:$O8371,8,FALSE)</f>
        <v>Si</v>
      </c>
      <c r="J66" s="87" t="str">
        <f>VLOOKUP(E66,VIP!$A$2:$O8321,8,FALSE)</f>
        <v>Si</v>
      </c>
      <c r="K66" s="87" t="str">
        <f>VLOOKUP(E66,VIP!$A$2:$O11895,6,0)</f>
        <v>NO</v>
      </c>
      <c r="L66" s="92" t="s">
        <v>2254</v>
      </c>
      <c r="M66" s="91" t="s">
        <v>2470</v>
      </c>
      <c r="N66" s="107" t="s">
        <v>2477</v>
      </c>
      <c r="O66" s="106" t="s">
        <v>2479</v>
      </c>
      <c r="P66" s="103"/>
      <c r="Q66" s="91" t="s">
        <v>2254</v>
      </c>
    </row>
    <row r="67" spans="1:17" s="108" customFormat="1" ht="18" x14ac:dyDescent="0.25">
      <c r="A67" s="102" t="str">
        <f>VLOOKUP(E67,'LISTADO ATM'!$A$2:$C$898,3,0)</f>
        <v>DISTRITO NACIONAL</v>
      </c>
      <c r="B67" s="96">
        <v>335798737</v>
      </c>
      <c r="C67" s="90">
        <v>44247.766608796293</v>
      </c>
      <c r="D67" s="102" t="s">
        <v>2473</v>
      </c>
      <c r="E67" s="88">
        <v>567</v>
      </c>
      <c r="F67" s="84" t="str">
        <f>VLOOKUP(E67,VIP!$A$2:$O11484,2,0)</f>
        <v>DRBR015</v>
      </c>
      <c r="G67" s="87" t="str">
        <f>VLOOKUP(E67,'LISTADO ATM'!$A$2:$B$897,2,0)</f>
        <v xml:space="preserve">ATM Oficina Máximo Gómez </v>
      </c>
      <c r="H67" s="87" t="str">
        <f>VLOOKUP(E67,VIP!$A$2:$O16405,7,FALSE)</f>
        <v>Si</v>
      </c>
      <c r="I67" s="87" t="str">
        <f>VLOOKUP(E67,VIP!$A$2:$O8370,8,FALSE)</f>
        <v>Si</v>
      </c>
      <c r="J67" s="87" t="str">
        <f>VLOOKUP(E67,VIP!$A$2:$O8320,8,FALSE)</f>
        <v>Si</v>
      </c>
      <c r="K67" s="87" t="str">
        <f>VLOOKUP(E67,VIP!$A$2:$O11894,6,0)</f>
        <v>NO</v>
      </c>
      <c r="L67" s="92" t="s">
        <v>2463</v>
      </c>
      <c r="M67" s="91" t="s">
        <v>2470</v>
      </c>
      <c r="N67" s="107" t="s">
        <v>2477</v>
      </c>
      <c r="O67" s="106" t="s">
        <v>2478</v>
      </c>
      <c r="P67" s="103"/>
      <c r="Q67" s="91" t="s">
        <v>2505</v>
      </c>
    </row>
    <row r="68" spans="1:17" s="108" customFormat="1" ht="18" x14ac:dyDescent="0.25">
      <c r="A68" s="102" t="str">
        <f>VLOOKUP(E68,'LISTADO ATM'!$A$2:$C$898,3,0)</f>
        <v>SUR</v>
      </c>
      <c r="B68" s="96">
        <v>335798738</v>
      </c>
      <c r="C68" s="90">
        <v>44247.768333333333</v>
      </c>
      <c r="D68" s="102" t="s">
        <v>2473</v>
      </c>
      <c r="E68" s="88">
        <v>619</v>
      </c>
      <c r="F68" s="84" t="str">
        <f>VLOOKUP(E68,VIP!$A$2:$O11483,2,0)</f>
        <v>DRBR619</v>
      </c>
      <c r="G68" s="87" t="str">
        <f>VLOOKUP(E68,'LISTADO ATM'!$A$2:$B$897,2,0)</f>
        <v xml:space="preserve">ATM Academia P.N. Hatillo (San Cristóbal) </v>
      </c>
      <c r="H68" s="87" t="str">
        <f>VLOOKUP(E68,VIP!$A$2:$O16404,7,FALSE)</f>
        <v>Si</v>
      </c>
      <c r="I68" s="87" t="str">
        <f>VLOOKUP(E68,VIP!$A$2:$O8369,8,FALSE)</f>
        <v>Si</v>
      </c>
      <c r="J68" s="87" t="str">
        <f>VLOOKUP(E68,VIP!$A$2:$O8319,8,FALSE)</f>
        <v>Si</v>
      </c>
      <c r="K68" s="87" t="str">
        <f>VLOOKUP(E68,VIP!$A$2:$O11893,6,0)</f>
        <v>NO</v>
      </c>
      <c r="L68" s="92" t="s">
        <v>2430</v>
      </c>
      <c r="M68" s="91" t="s">
        <v>2470</v>
      </c>
      <c r="N68" s="107" t="s">
        <v>2477</v>
      </c>
      <c r="O68" s="106" t="s">
        <v>2478</v>
      </c>
      <c r="P68" s="103"/>
      <c r="Q68" s="91" t="s">
        <v>2430</v>
      </c>
    </row>
    <row r="69" spans="1:17" s="108" customFormat="1" ht="18" x14ac:dyDescent="0.25">
      <c r="A69" s="102" t="str">
        <f>VLOOKUP(E69,'LISTADO ATM'!$A$2:$C$898,3,0)</f>
        <v>DISTRITO NACIONAL</v>
      </c>
      <c r="B69" s="96">
        <v>335798740</v>
      </c>
      <c r="C69" s="90">
        <v>44247.906608796293</v>
      </c>
      <c r="D69" s="102" t="s">
        <v>2473</v>
      </c>
      <c r="E69" s="88">
        <v>192</v>
      </c>
      <c r="F69" s="84" t="str">
        <f>VLOOKUP(E69,VIP!$A$2:$O11444,2,0)</f>
        <v>DRBR192</v>
      </c>
      <c r="G69" s="87" t="str">
        <f>VLOOKUP(E69,'LISTADO ATM'!$A$2:$B$897,2,0)</f>
        <v xml:space="preserve">ATM Autobanco Luperón II </v>
      </c>
      <c r="H69" s="87" t="str">
        <f>VLOOKUP(E69,VIP!$A$2:$O16365,7,FALSE)</f>
        <v>Si</v>
      </c>
      <c r="I69" s="87" t="str">
        <f>VLOOKUP(E69,VIP!$A$2:$O8330,8,FALSE)</f>
        <v>Si</v>
      </c>
      <c r="J69" s="87" t="str">
        <f>VLOOKUP(E69,VIP!$A$2:$O8280,8,FALSE)</f>
        <v>Si</v>
      </c>
      <c r="K69" s="87" t="str">
        <f>VLOOKUP(E69,VIP!$A$2:$O11854,6,0)</f>
        <v>NO</v>
      </c>
      <c r="L69" s="92" t="s">
        <v>2430</v>
      </c>
      <c r="M69" s="91" t="s">
        <v>2470</v>
      </c>
      <c r="N69" s="107" t="s">
        <v>2477</v>
      </c>
      <c r="O69" s="106" t="s">
        <v>2478</v>
      </c>
      <c r="P69" s="103"/>
      <c r="Q69" s="91" t="s">
        <v>2430</v>
      </c>
    </row>
    <row r="70" spans="1:17" s="108" customFormat="1" ht="18" x14ac:dyDescent="0.25">
      <c r="A70" s="102" t="str">
        <f>VLOOKUP(E70,'LISTADO ATM'!$A$2:$C$898,3,0)</f>
        <v>NORTE</v>
      </c>
      <c r="B70" s="96">
        <v>335798742</v>
      </c>
      <c r="C70" s="90">
        <v>44247.920104166667</v>
      </c>
      <c r="D70" s="102" t="s">
        <v>2190</v>
      </c>
      <c r="E70" s="88">
        <v>142</v>
      </c>
      <c r="F70" s="84" t="str">
        <f>VLOOKUP(E70,VIP!$A$2:$O11442,2,0)</f>
        <v>DRBR142</v>
      </c>
      <c r="G70" s="87" t="str">
        <f>VLOOKUP(E70,'LISTADO ATM'!$A$2:$B$897,2,0)</f>
        <v xml:space="preserve">ATM Centro de Caja Galerías Bonao </v>
      </c>
      <c r="H70" s="87" t="str">
        <f>VLOOKUP(E70,VIP!$A$2:$O16363,7,FALSE)</f>
        <v>Si</v>
      </c>
      <c r="I70" s="87" t="str">
        <f>VLOOKUP(E70,VIP!$A$2:$O8328,8,FALSE)</f>
        <v>Si</v>
      </c>
      <c r="J70" s="87" t="str">
        <f>VLOOKUP(E70,VIP!$A$2:$O8278,8,FALSE)</f>
        <v>Si</v>
      </c>
      <c r="K70" s="87" t="str">
        <f>VLOOKUP(E70,VIP!$A$2:$O11852,6,0)</f>
        <v>SI</v>
      </c>
      <c r="L70" s="92" t="s">
        <v>2228</v>
      </c>
      <c r="M70" s="91" t="s">
        <v>2470</v>
      </c>
      <c r="N70" s="107" t="s">
        <v>2477</v>
      </c>
      <c r="O70" s="106" t="s">
        <v>2501</v>
      </c>
      <c r="P70" s="103"/>
      <c r="Q70" s="91" t="s">
        <v>2228</v>
      </c>
    </row>
    <row r="71" spans="1:17" s="108" customFormat="1" ht="18" x14ac:dyDescent="0.25">
      <c r="A71" s="102" t="str">
        <f>VLOOKUP(E71,'LISTADO ATM'!$A$2:$C$898,3,0)</f>
        <v>DISTRITO NACIONAL</v>
      </c>
      <c r="B71" s="96">
        <v>335798743</v>
      </c>
      <c r="C71" s="90">
        <v>44247.922511574077</v>
      </c>
      <c r="D71" s="102" t="s">
        <v>2473</v>
      </c>
      <c r="E71" s="88">
        <v>325</v>
      </c>
      <c r="F71" s="84" t="str">
        <f>VLOOKUP(E71,VIP!$A$2:$O11441,2,0)</f>
        <v>DRBR325</v>
      </c>
      <c r="G71" s="87" t="str">
        <f>VLOOKUP(E71,'LISTADO ATM'!$A$2:$B$897,2,0)</f>
        <v>ATM Casa Edwin</v>
      </c>
      <c r="H71" s="87" t="str">
        <f>VLOOKUP(E71,VIP!$A$2:$O16362,7,FALSE)</f>
        <v>Si</v>
      </c>
      <c r="I71" s="87" t="str">
        <f>VLOOKUP(E71,VIP!$A$2:$O8327,8,FALSE)</f>
        <v>Si</v>
      </c>
      <c r="J71" s="87" t="str">
        <f>VLOOKUP(E71,VIP!$A$2:$O8277,8,FALSE)</f>
        <v>Si</v>
      </c>
      <c r="K71" s="87" t="str">
        <f>VLOOKUP(E71,VIP!$A$2:$O11851,6,0)</f>
        <v>NO</v>
      </c>
      <c r="L71" s="92" t="s">
        <v>2430</v>
      </c>
      <c r="M71" s="91" t="s">
        <v>2470</v>
      </c>
      <c r="N71" s="107" t="s">
        <v>2477</v>
      </c>
      <c r="O71" s="106" t="s">
        <v>2478</v>
      </c>
      <c r="P71" s="103"/>
      <c r="Q71" s="91" t="s">
        <v>2430</v>
      </c>
    </row>
    <row r="72" spans="1:17" ht="18" x14ac:dyDescent="0.25">
      <c r="A72" s="102" t="str">
        <f>VLOOKUP(E72,'LISTADO ATM'!$A$2:$C$898,3,0)</f>
        <v>DISTRITO NACIONAL</v>
      </c>
      <c r="B72" s="96">
        <v>335798744</v>
      </c>
      <c r="C72" s="90">
        <v>44247.927129629628</v>
      </c>
      <c r="D72" s="102" t="s">
        <v>2189</v>
      </c>
      <c r="E72" s="88">
        <v>745</v>
      </c>
      <c r="F72" s="84" t="str">
        <f>VLOOKUP(E72,VIP!$A$2:$O11440,2,0)</f>
        <v>DRBR027</v>
      </c>
      <c r="G72" s="87" t="str">
        <f>VLOOKUP(E72,'LISTADO ATM'!$A$2:$B$897,2,0)</f>
        <v xml:space="preserve">ATM Oficina Ave. Duarte </v>
      </c>
      <c r="H72" s="87" t="str">
        <f>VLOOKUP(E72,VIP!$A$2:$O16361,7,FALSE)</f>
        <v>No</v>
      </c>
      <c r="I72" s="87" t="str">
        <f>VLOOKUP(E72,VIP!$A$2:$O8326,8,FALSE)</f>
        <v>No</v>
      </c>
      <c r="J72" s="87" t="str">
        <f>VLOOKUP(E72,VIP!$A$2:$O8276,8,FALSE)</f>
        <v>No</v>
      </c>
      <c r="K72" s="87" t="str">
        <f>VLOOKUP(E72,VIP!$A$2:$O11850,6,0)</f>
        <v>NO</v>
      </c>
      <c r="L72" s="92" t="s">
        <v>2254</v>
      </c>
      <c r="M72" s="91" t="s">
        <v>2470</v>
      </c>
      <c r="N72" s="107" t="s">
        <v>2477</v>
      </c>
      <c r="O72" s="106" t="s">
        <v>2479</v>
      </c>
      <c r="P72" s="103"/>
      <c r="Q72" s="91" t="s">
        <v>2254</v>
      </c>
    </row>
    <row r="73" spans="1:17" ht="18" x14ac:dyDescent="0.25">
      <c r="A73" s="102" t="str">
        <f>VLOOKUP(E73,'LISTADO ATM'!$A$2:$C$898,3,0)</f>
        <v>DISTRITO NACIONAL</v>
      </c>
      <c r="B73" s="96">
        <v>335798746</v>
      </c>
      <c r="C73" s="90">
        <v>44247.971782407411</v>
      </c>
      <c r="D73" s="102" t="s">
        <v>2189</v>
      </c>
      <c r="E73" s="88">
        <v>420</v>
      </c>
      <c r="F73" s="84" t="str">
        <f>VLOOKUP(E73,VIP!$A$2:$O11457,2,0)</f>
        <v>DRBR420</v>
      </c>
      <c r="G73" s="87" t="str">
        <f>VLOOKUP(E73,'LISTADO ATM'!$A$2:$B$897,2,0)</f>
        <v xml:space="preserve">ATM DGII Av. Lincoln </v>
      </c>
      <c r="H73" s="87" t="str">
        <f>VLOOKUP(E73,VIP!$A$2:$O16378,7,FALSE)</f>
        <v>Si</v>
      </c>
      <c r="I73" s="87" t="str">
        <f>VLOOKUP(E73,VIP!$A$2:$O8343,8,FALSE)</f>
        <v>Si</v>
      </c>
      <c r="J73" s="87" t="str">
        <f>VLOOKUP(E73,VIP!$A$2:$O8293,8,FALSE)</f>
        <v>Si</v>
      </c>
      <c r="K73" s="87" t="str">
        <f>VLOOKUP(E73,VIP!$A$2:$O11867,6,0)</f>
        <v>NO</v>
      </c>
      <c r="L73" s="92" t="s">
        <v>2498</v>
      </c>
      <c r="M73" s="91" t="s">
        <v>2470</v>
      </c>
      <c r="N73" s="107" t="s">
        <v>2477</v>
      </c>
      <c r="O73" s="106" t="s">
        <v>2479</v>
      </c>
      <c r="P73" s="103"/>
      <c r="Q73" s="91" t="s">
        <v>2498</v>
      </c>
    </row>
    <row r="74" spans="1:17" ht="18" x14ac:dyDescent="0.25">
      <c r="A74" s="102" t="str">
        <f>VLOOKUP(E74,'LISTADO ATM'!$A$2:$C$898,3,0)</f>
        <v>DISTRITO NACIONAL</v>
      </c>
      <c r="B74" s="96">
        <v>335798748</v>
      </c>
      <c r="C74" s="90">
        <v>44248.009513888886</v>
      </c>
      <c r="D74" s="102" t="s">
        <v>2189</v>
      </c>
      <c r="E74" s="88">
        <v>585</v>
      </c>
      <c r="F74" s="84" t="str">
        <f>VLOOKUP(E74,VIP!$A$2:$O11456,2,0)</f>
        <v>DRBR083</v>
      </c>
      <c r="G74" s="87" t="str">
        <f>VLOOKUP(E74,'LISTADO ATM'!$A$2:$B$897,2,0)</f>
        <v xml:space="preserve">ATM Oficina Haina Oriental </v>
      </c>
      <c r="H74" s="87" t="str">
        <f>VLOOKUP(E74,VIP!$A$2:$O16377,7,FALSE)</f>
        <v>Si</v>
      </c>
      <c r="I74" s="87" t="str">
        <f>VLOOKUP(E74,VIP!$A$2:$O8342,8,FALSE)</f>
        <v>Si</v>
      </c>
      <c r="J74" s="87" t="str">
        <f>VLOOKUP(E74,VIP!$A$2:$O8292,8,FALSE)</f>
        <v>Si</v>
      </c>
      <c r="K74" s="87" t="str">
        <f>VLOOKUP(E74,VIP!$A$2:$O11866,6,0)</f>
        <v>NO</v>
      </c>
      <c r="L74" s="92" t="s">
        <v>2228</v>
      </c>
      <c r="M74" s="91" t="s">
        <v>2470</v>
      </c>
      <c r="N74" s="107" t="s">
        <v>2477</v>
      </c>
      <c r="O74" s="106" t="s">
        <v>2479</v>
      </c>
      <c r="P74" s="103"/>
      <c r="Q74" s="91" t="s">
        <v>2228</v>
      </c>
    </row>
    <row r="75" spans="1:17" ht="18" x14ac:dyDescent="0.25">
      <c r="A75" s="102" t="str">
        <f>VLOOKUP(E75,'LISTADO ATM'!$A$2:$C$898,3,0)</f>
        <v>DISTRITO NACIONAL</v>
      </c>
      <c r="B75" s="96">
        <v>335798749</v>
      </c>
      <c r="C75" s="90">
        <v>44248.010949074072</v>
      </c>
      <c r="D75" s="102" t="s">
        <v>2189</v>
      </c>
      <c r="E75" s="88">
        <v>39</v>
      </c>
      <c r="F75" s="84" t="str">
        <f>VLOOKUP(E75,VIP!$A$2:$O11455,2,0)</f>
        <v>DRBR039</v>
      </c>
      <c r="G75" s="87" t="str">
        <f>VLOOKUP(E75,'LISTADO ATM'!$A$2:$B$897,2,0)</f>
        <v xml:space="preserve">ATM Oficina Ovando </v>
      </c>
      <c r="H75" s="87" t="str">
        <f>VLOOKUP(E75,VIP!$A$2:$O16376,7,FALSE)</f>
        <v>Si</v>
      </c>
      <c r="I75" s="87" t="str">
        <f>VLOOKUP(E75,VIP!$A$2:$O8341,8,FALSE)</f>
        <v>No</v>
      </c>
      <c r="J75" s="87" t="str">
        <f>VLOOKUP(E75,VIP!$A$2:$O8291,8,FALSE)</f>
        <v>No</v>
      </c>
      <c r="K75" s="87" t="str">
        <f>VLOOKUP(E75,VIP!$A$2:$O11865,6,0)</f>
        <v>NO</v>
      </c>
      <c r="L75" s="92" t="s">
        <v>2254</v>
      </c>
      <c r="M75" s="91" t="s">
        <v>2470</v>
      </c>
      <c r="N75" s="107" t="s">
        <v>2477</v>
      </c>
      <c r="O75" s="106" t="s">
        <v>2479</v>
      </c>
      <c r="P75" s="103"/>
      <c r="Q75" s="91" t="s">
        <v>2254</v>
      </c>
    </row>
    <row r="76" spans="1:17" ht="18" x14ac:dyDescent="0.25">
      <c r="A76" s="102" t="str">
        <f>VLOOKUP(E76,'LISTADO ATM'!$A$2:$C$898,3,0)</f>
        <v>DISTRITO NACIONAL</v>
      </c>
      <c r="B76" s="96">
        <v>335798753</v>
      </c>
      <c r="C76" s="90">
        <v>44248.066481481481</v>
      </c>
      <c r="D76" s="102" t="s">
        <v>2473</v>
      </c>
      <c r="E76" s="88">
        <v>642</v>
      </c>
      <c r="F76" s="84" t="str">
        <f>VLOOKUP(E76,VIP!$A$2:$O11454,2,0)</f>
        <v>DRBR24O</v>
      </c>
      <c r="G76" s="87" t="str">
        <f>VLOOKUP(E76,'LISTADO ATM'!$A$2:$B$897,2,0)</f>
        <v xml:space="preserve">ATM OMSA Sto. Dgo. </v>
      </c>
      <c r="H76" s="87" t="str">
        <f>VLOOKUP(E76,VIP!$A$2:$O16375,7,FALSE)</f>
        <v>Si</v>
      </c>
      <c r="I76" s="87" t="str">
        <f>VLOOKUP(E76,VIP!$A$2:$O8340,8,FALSE)</f>
        <v>Si</v>
      </c>
      <c r="J76" s="87" t="str">
        <f>VLOOKUP(E76,VIP!$A$2:$O8290,8,FALSE)</f>
        <v>Si</v>
      </c>
      <c r="K76" s="87" t="str">
        <f>VLOOKUP(E76,VIP!$A$2:$O11864,6,0)</f>
        <v>NO</v>
      </c>
      <c r="L76" s="92" t="s">
        <v>2463</v>
      </c>
      <c r="M76" s="91" t="s">
        <v>2470</v>
      </c>
      <c r="N76" s="107" t="s">
        <v>2477</v>
      </c>
      <c r="O76" s="106" t="s">
        <v>2478</v>
      </c>
      <c r="P76" s="103"/>
      <c r="Q76" s="91" t="s">
        <v>2463</v>
      </c>
    </row>
    <row r="77" spans="1:17" ht="18" x14ac:dyDescent="0.25">
      <c r="A77" s="102" t="str">
        <f>VLOOKUP(E77,'LISTADO ATM'!$A$2:$C$898,3,0)</f>
        <v>DISTRITO NACIONAL</v>
      </c>
      <c r="B77" s="96">
        <v>335798754</v>
      </c>
      <c r="C77" s="90">
        <v>44248.071851851855</v>
      </c>
      <c r="D77" s="102" t="s">
        <v>2189</v>
      </c>
      <c r="E77" s="88">
        <v>816</v>
      </c>
      <c r="F77" s="84" t="str">
        <f>VLOOKUP(E77,VIP!$A$2:$O11453,2,0)</f>
        <v>DRBR816</v>
      </c>
      <c r="G77" s="87" t="str">
        <f>VLOOKUP(E77,'LISTADO ATM'!$A$2:$B$897,2,0)</f>
        <v xml:space="preserve">ATM Oficina Pedro Brand </v>
      </c>
      <c r="H77" s="87" t="str">
        <f>VLOOKUP(E77,VIP!$A$2:$O16374,7,FALSE)</f>
        <v>Si</v>
      </c>
      <c r="I77" s="87" t="str">
        <f>VLOOKUP(E77,VIP!$A$2:$O8339,8,FALSE)</f>
        <v>Si</v>
      </c>
      <c r="J77" s="87" t="str">
        <f>VLOOKUP(E77,VIP!$A$2:$O8289,8,FALSE)</f>
        <v>Si</v>
      </c>
      <c r="K77" s="87" t="str">
        <f>VLOOKUP(E77,VIP!$A$2:$O11863,6,0)</f>
        <v>NO</v>
      </c>
      <c r="L77" s="92" t="s">
        <v>2254</v>
      </c>
      <c r="M77" s="91" t="s">
        <v>2470</v>
      </c>
      <c r="N77" s="107" t="s">
        <v>2477</v>
      </c>
      <c r="O77" s="106" t="s">
        <v>2479</v>
      </c>
      <c r="P77" s="103"/>
      <c r="Q77" s="91" t="s">
        <v>2254</v>
      </c>
    </row>
    <row r="78" spans="1:17" ht="18" x14ac:dyDescent="0.25">
      <c r="A78" s="102" t="str">
        <f>VLOOKUP(E78,'LISTADO ATM'!$A$2:$C$898,3,0)</f>
        <v>NORTE</v>
      </c>
      <c r="B78" s="96">
        <v>335798755</v>
      </c>
      <c r="C78" s="90">
        <v>44248.088854166665</v>
      </c>
      <c r="D78" s="102" t="s">
        <v>2488</v>
      </c>
      <c r="E78" s="88">
        <v>712</v>
      </c>
      <c r="F78" s="84" t="str">
        <f>VLOOKUP(E78,VIP!$A$2:$O11452,2,0)</f>
        <v>DRBR128</v>
      </c>
      <c r="G78" s="87" t="str">
        <f>VLOOKUP(E78,'LISTADO ATM'!$A$2:$B$897,2,0)</f>
        <v xml:space="preserve">ATM Oficina Imbert </v>
      </c>
      <c r="H78" s="87" t="str">
        <f>VLOOKUP(E78,VIP!$A$2:$O16373,7,FALSE)</f>
        <v>Si</v>
      </c>
      <c r="I78" s="87" t="str">
        <f>VLOOKUP(E78,VIP!$A$2:$O8338,8,FALSE)</f>
        <v>Si</v>
      </c>
      <c r="J78" s="87" t="str">
        <f>VLOOKUP(E78,VIP!$A$2:$O8288,8,FALSE)</f>
        <v>Si</v>
      </c>
      <c r="K78" s="87" t="str">
        <f>VLOOKUP(E78,VIP!$A$2:$O11862,6,0)</f>
        <v>SI</v>
      </c>
      <c r="L78" s="92" t="s">
        <v>2463</v>
      </c>
      <c r="M78" s="91" t="s">
        <v>2470</v>
      </c>
      <c r="N78" s="107" t="s">
        <v>2477</v>
      </c>
      <c r="O78" s="106" t="s">
        <v>2491</v>
      </c>
      <c r="P78" s="103"/>
      <c r="Q78" s="91" t="s">
        <v>2463</v>
      </c>
    </row>
    <row r="79" spans="1:17" ht="18" x14ac:dyDescent="0.25">
      <c r="A79" s="102" t="str">
        <f>VLOOKUP(E79,'LISTADO ATM'!$A$2:$C$898,3,0)</f>
        <v>DISTRITO NACIONAL</v>
      </c>
      <c r="B79" s="96">
        <v>335798756</v>
      </c>
      <c r="C79" s="90">
        <v>44248.0940625</v>
      </c>
      <c r="D79" s="102" t="s">
        <v>2189</v>
      </c>
      <c r="E79" s="88">
        <v>993</v>
      </c>
      <c r="F79" s="84" t="str">
        <f>VLOOKUP(E79,VIP!$A$2:$O11451,2,0)</f>
        <v>DRBR993</v>
      </c>
      <c r="G79" s="87" t="str">
        <f>VLOOKUP(E79,'LISTADO ATM'!$A$2:$B$897,2,0)</f>
        <v xml:space="preserve">ATM Centro Medico Integral II </v>
      </c>
      <c r="H79" s="87" t="str">
        <f>VLOOKUP(E79,VIP!$A$2:$O16372,7,FALSE)</f>
        <v>Si</v>
      </c>
      <c r="I79" s="87" t="str">
        <f>VLOOKUP(E79,VIP!$A$2:$O8337,8,FALSE)</f>
        <v>Si</v>
      </c>
      <c r="J79" s="87" t="str">
        <f>VLOOKUP(E79,VIP!$A$2:$O8287,8,FALSE)</f>
        <v>Si</v>
      </c>
      <c r="K79" s="87" t="str">
        <f>VLOOKUP(E79,VIP!$A$2:$O11861,6,0)</f>
        <v>NO</v>
      </c>
      <c r="L79" s="92" t="s">
        <v>2498</v>
      </c>
      <c r="M79" s="91" t="s">
        <v>2470</v>
      </c>
      <c r="N79" s="107" t="s">
        <v>2477</v>
      </c>
      <c r="O79" s="106" t="s">
        <v>2479</v>
      </c>
      <c r="P79" s="103"/>
      <c r="Q79" s="91" t="s">
        <v>2498</v>
      </c>
    </row>
    <row r="80" spans="1:17" ht="18" x14ac:dyDescent="0.25">
      <c r="A80" s="102" t="str">
        <f>VLOOKUP(E80,'LISTADO ATM'!$A$2:$C$898,3,0)</f>
        <v>DISTRITO NACIONAL</v>
      </c>
      <c r="B80" s="96">
        <v>335798757</v>
      </c>
      <c r="C80" s="90">
        <v>44248.095983796295</v>
      </c>
      <c r="D80" s="102" t="s">
        <v>2189</v>
      </c>
      <c r="E80" s="88">
        <v>231</v>
      </c>
      <c r="F80" s="84" t="str">
        <f>VLOOKUP(E80,VIP!$A$2:$O11450,2,0)</f>
        <v>DRBR231</v>
      </c>
      <c r="G80" s="87" t="str">
        <f>VLOOKUP(E80,'LISTADO ATM'!$A$2:$B$897,2,0)</f>
        <v xml:space="preserve">ATM Oficina Zona Oriental </v>
      </c>
      <c r="H80" s="87" t="str">
        <f>VLOOKUP(E80,VIP!$A$2:$O16371,7,FALSE)</f>
        <v>Si</v>
      </c>
      <c r="I80" s="87" t="str">
        <f>VLOOKUP(E80,VIP!$A$2:$O8336,8,FALSE)</f>
        <v>Si</v>
      </c>
      <c r="J80" s="87" t="str">
        <f>VLOOKUP(E80,VIP!$A$2:$O8286,8,FALSE)</f>
        <v>Si</v>
      </c>
      <c r="K80" s="87" t="str">
        <f>VLOOKUP(E80,VIP!$A$2:$O11860,6,0)</f>
        <v>SI</v>
      </c>
      <c r="L80" s="92" t="s">
        <v>2498</v>
      </c>
      <c r="M80" s="91" t="s">
        <v>2470</v>
      </c>
      <c r="N80" s="107" t="s">
        <v>2477</v>
      </c>
      <c r="O80" s="106" t="s">
        <v>2479</v>
      </c>
      <c r="P80" s="103"/>
      <c r="Q80" s="91" t="s">
        <v>2498</v>
      </c>
    </row>
    <row r="81" spans="1:17" ht="18" x14ac:dyDescent="0.25">
      <c r="A81" s="102" t="str">
        <f>VLOOKUP(E81,'LISTADO ATM'!$A$2:$C$898,3,0)</f>
        <v>DISTRITO NACIONAL</v>
      </c>
      <c r="B81" s="96">
        <v>335798758</v>
      </c>
      <c r="C81" s="90">
        <v>44248.098425925928</v>
      </c>
      <c r="D81" s="102" t="s">
        <v>2488</v>
      </c>
      <c r="E81" s="88">
        <v>946</v>
      </c>
      <c r="F81" s="84" t="str">
        <f>VLOOKUP(E81,VIP!$A$2:$O11449,2,0)</f>
        <v>DRBR24R</v>
      </c>
      <c r="G81" s="87" t="str">
        <f>VLOOKUP(E81,'LISTADO ATM'!$A$2:$B$897,2,0)</f>
        <v xml:space="preserve">ATM Oficina Núñez de Cáceres I </v>
      </c>
      <c r="H81" s="87" t="str">
        <f>VLOOKUP(E81,VIP!$A$2:$O16370,7,FALSE)</f>
        <v>Si</v>
      </c>
      <c r="I81" s="87" t="str">
        <f>VLOOKUP(E81,VIP!$A$2:$O8335,8,FALSE)</f>
        <v>Si</v>
      </c>
      <c r="J81" s="87" t="str">
        <f>VLOOKUP(E81,VIP!$A$2:$O8285,8,FALSE)</f>
        <v>Si</v>
      </c>
      <c r="K81" s="87" t="str">
        <f>VLOOKUP(E81,VIP!$A$2:$O11859,6,0)</f>
        <v>NO</v>
      </c>
      <c r="L81" s="92" t="s">
        <v>2508</v>
      </c>
      <c r="M81" s="91" t="s">
        <v>2470</v>
      </c>
      <c r="N81" s="107" t="s">
        <v>2477</v>
      </c>
      <c r="O81" s="106" t="s">
        <v>2491</v>
      </c>
      <c r="P81" s="103"/>
      <c r="Q81" s="91" t="s">
        <v>2508</v>
      </c>
    </row>
    <row r="82" spans="1:17" ht="18" x14ac:dyDescent="0.25">
      <c r="A82" s="102" t="str">
        <f>VLOOKUP(E82,'LISTADO ATM'!$A$2:$C$898,3,0)</f>
        <v>DISTRITO NACIONAL</v>
      </c>
      <c r="B82" s="96">
        <v>335798759</v>
      </c>
      <c r="C82" s="90">
        <v>44248.108518518522</v>
      </c>
      <c r="D82" s="102" t="s">
        <v>2473</v>
      </c>
      <c r="E82" s="88">
        <v>955</v>
      </c>
      <c r="F82" s="84" t="str">
        <f>VLOOKUP(E82,VIP!$A$2:$O11448,2,0)</f>
        <v>DRBR955</v>
      </c>
      <c r="G82" s="87" t="str">
        <f>VLOOKUP(E82,'LISTADO ATM'!$A$2:$B$897,2,0)</f>
        <v xml:space="preserve">ATM Oficina Americana Independencia II </v>
      </c>
      <c r="H82" s="87" t="str">
        <f>VLOOKUP(E82,VIP!$A$2:$O16369,7,FALSE)</f>
        <v>Si</v>
      </c>
      <c r="I82" s="87" t="str">
        <f>VLOOKUP(E82,VIP!$A$2:$O8334,8,FALSE)</f>
        <v>Si</v>
      </c>
      <c r="J82" s="87" t="str">
        <f>VLOOKUP(E82,VIP!$A$2:$O8284,8,FALSE)</f>
        <v>Si</v>
      </c>
      <c r="K82" s="87" t="str">
        <f>VLOOKUP(E82,VIP!$A$2:$O11858,6,0)</f>
        <v>NO</v>
      </c>
      <c r="L82" s="92" t="s">
        <v>2430</v>
      </c>
      <c r="M82" s="91" t="s">
        <v>2470</v>
      </c>
      <c r="N82" s="107" t="s">
        <v>2477</v>
      </c>
      <c r="O82" s="106" t="s">
        <v>2478</v>
      </c>
      <c r="P82" s="103"/>
      <c r="Q82" s="91" t="s">
        <v>2430</v>
      </c>
    </row>
    <row r="83" spans="1:17" ht="18" x14ac:dyDescent="0.25">
      <c r="A83" s="102" t="str">
        <f>VLOOKUP(E83,'LISTADO ATM'!$A$2:$C$898,3,0)</f>
        <v>DISTRITO NACIONAL</v>
      </c>
      <c r="B83" s="96">
        <v>335798760</v>
      </c>
      <c r="C83" s="90">
        <v>44248.110300925924</v>
      </c>
      <c r="D83" s="102" t="s">
        <v>2473</v>
      </c>
      <c r="E83" s="88">
        <v>938</v>
      </c>
      <c r="F83" s="84" t="str">
        <f>VLOOKUP(E83,VIP!$A$2:$O11447,2,0)</f>
        <v>DRBR938</v>
      </c>
      <c r="G83" s="87" t="str">
        <f>VLOOKUP(E83,'LISTADO ATM'!$A$2:$B$897,2,0)</f>
        <v xml:space="preserve">ATM Autobanco Oficina Filadelfia Plaza </v>
      </c>
      <c r="H83" s="87" t="str">
        <f>VLOOKUP(E83,VIP!$A$2:$O16368,7,FALSE)</f>
        <v>Si</v>
      </c>
      <c r="I83" s="87" t="str">
        <f>VLOOKUP(E83,VIP!$A$2:$O8333,8,FALSE)</f>
        <v>Si</v>
      </c>
      <c r="J83" s="87" t="str">
        <f>VLOOKUP(E83,VIP!$A$2:$O8283,8,FALSE)</f>
        <v>Si</v>
      </c>
      <c r="K83" s="87" t="str">
        <f>VLOOKUP(E83,VIP!$A$2:$O11857,6,0)</f>
        <v>NO</v>
      </c>
      <c r="L83" s="92" t="s">
        <v>2430</v>
      </c>
      <c r="M83" s="91" t="s">
        <v>2470</v>
      </c>
      <c r="N83" s="107" t="s">
        <v>2477</v>
      </c>
      <c r="O83" s="106" t="s">
        <v>2478</v>
      </c>
      <c r="P83" s="103"/>
      <c r="Q83" s="91" t="s">
        <v>2430</v>
      </c>
    </row>
    <row r="84" spans="1:17" ht="18" x14ac:dyDescent="0.25">
      <c r="A84" s="102" t="str">
        <f>VLOOKUP(E84,'LISTADO ATM'!$A$2:$C$898,3,0)</f>
        <v>DISTRITO NACIONAL</v>
      </c>
      <c r="B84" s="96">
        <v>335798761</v>
      </c>
      <c r="C84" s="90">
        <v>44248.118298611109</v>
      </c>
      <c r="D84" s="102" t="s">
        <v>2488</v>
      </c>
      <c r="E84" s="88">
        <v>755</v>
      </c>
      <c r="F84" s="84" t="str">
        <f>VLOOKUP(E84,VIP!$A$2:$O11446,2,0)</f>
        <v>DRBR755</v>
      </c>
      <c r="G84" s="87" t="str">
        <f>VLOOKUP(E84,'LISTADO ATM'!$A$2:$B$897,2,0)</f>
        <v xml:space="preserve">ATM Oficina Galería del Este (Plaza) </v>
      </c>
      <c r="H84" s="87" t="str">
        <f>VLOOKUP(E84,VIP!$A$2:$O16367,7,FALSE)</f>
        <v>Si</v>
      </c>
      <c r="I84" s="87" t="str">
        <f>VLOOKUP(E84,VIP!$A$2:$O8332,8,FALSE)</f>
        <v>Si</v>
      </c>
      <c r="J84" s="87" t="str">
        <f>VLOOKUP(E84,VIP!$A$2:$O8282,8,FALSE)</f>
        <v>Si</v>
      </c>
      <c r="K84" s="87" t="str">
        <f>VLOOKUP(E84,VIP!$A$2:$O11856,6,0)</f>
        <v>NO</v>
      </c>
      <c r="L84" s="92" t="s">
        <v>2430</v>
      </c>
      <c r="M84" s="91" t="s">
        <v>2470</v>
      </c>
      <c r="N84" s="107" t="s">
        <v>2477</v>
      </c>
      <c r="O84" s="106" t="s">
        <v>2491</v>
      </c>
      <c r="P84" s="103"/>
      <c r="Q84" s="91" t="s">
        <v>2430</v>
      </c>
    </row>
    <row r="85" spans="1:17" ht="18" x14ac:dyDescent="0.25">
      <c r="A85" s="102" t="str">
        <f>VLOOKUP(E85,'LISTADO ATM'!$A$2:$C$898,3,0)</f>
        <v>DISTRITO NACIONAL</v>
      </c>
      <c r="B85" s="96">
        <v>335798762</v>
      </c>
      <c r="C85" s="90">
        <v>44248.120509259257</v>
      </c>
      <c r="D85" s="102" t="s">
        <v>2473</v>
      </c>
      <c r="E85" s="88">
        <v>713</v>
      </c>
      <c r="F85" s="84" t="str">
        <f>VLOOKUP(E85,VIP!$A$2:$O11445,2,0)</f>
        <v>DRBR016</v>
      </c>
      <c r="G85" s="87" t="str">
        <f>VLOOKUP(E85,'LISTADO ATM'!$A$2:$B$897,2,0)</f>
        <v xml:space="preserve">ATM Oficina Las Américas </v>
      </c>
      <c r="H85" s="87" t="str">
        <f>VLOOKUP(E85,VIP!$A$2:$O16366,7,FALSE)</f>
        <v>Si</v>
      </c>
      <c r="I85" s="87" t="str">
        <f>VLOOKUP(E85,VIP!$A$2:$O8331,8,FALSE)</f>
        <v>Si</v>
      </c>
      <c r="J85" s="87" t="str">
        <f>VLOOKUP(E85,VIP!$A$2:$O8281,8,FALSE)</f>
        <v>Si</v>
      </c>
      <c r="K85" s="87" t="str">
        <f>VLOOKUP(E85,VIP!$A$2:$O11855,6,0)</f>
        <v>NO</v>
      </c>
      <c r="L85" s="92" t="s">
        <v>2430</v>
      </c>
      <c r="M85" s="91" t="s">
        <v>2470</v>
      </c>
      <c r="N85" s="107" t="s">
        <v>2477</v>
      </c>
      <c r="O85" s="106" t="s">
        <v>2478</v>
      </c>
      <c r="P85" s="103"/>
      <c r="Q85" s="91" t="s">
        <v>2430</v>
      </c>
    </row>
    <row r="86" spans="1:17" ht="18" x14ac:dyDescent="0.25">
      <c r="A86" s="102" t="str">
        <f>VLOOKUP(E86,'LISTADO ATM'!$A$2:$C$898,3,0)</f>
        <v>DISTRITO NACIONAL</v>
      </c>
      <c r="B86" s="96">
        <v>335798763</v>
      </c>
      <c r="C86" s="90">
        <v>44248.12771990741</v>
      </c>
      <c r="D86" s="102" t="s">
        <v>2473</v>
      </c>
      <c r="E86" s="88">
        <v>655</v>
      </c>
      <c r="F86" s="84" t="str">
        <f>VLOOKUP(E86,VIP!$A$2:$O11444,2,0)</f>
        <v>DRBR655</v>
      </c>
      <c r="G86" s="87" t="str">
        <f>VLOOKUP(E86,'LISTADO ATM'!$A$2:$B$897,2,0)</f>
        <v>ATM Farmacia Sandra</v>
      </c>
      <c r="H86" s="87" t="str">
        <f>VLOOKUP(E86,VIP!$A$2:$O16365,7,FALSE)</f>
        <v>Si</v>
      </c>
      <c r="I86" s="87" t="str">
        <f>VLOOKUP(E86,VIP!$A$2:$O8330,8,FALSE)</f>
        <v>Si</v>
      </c>
      <c r="J86" s="87" t="str">
        <f>VLOOKUP(E86,VIP!$A$2:$O8280,8,FALSE)</f>
        <v>Si</v>
      </c>
      <c r="K86" s="87" t="str">
        <f>VLOOKUP(E86,VIP!$A$2:$O11854,6,0)</f>
        <v>NO</v>
      </c>
      <c r="L86" s="92" t="s">
        <v>2430</v>
      </c>
      <c r="M86" s="91" t="s">
        <v>2470</v>
      </c>
      <c r="N86" s="107" t="s">
        <v>2477</v>
      </c>
      <c r="O86" s="106" t="s">
        <v>2478</v>
      </c>
      <c r="P86" s="103"/>
      <c r="Q86" s="91" t="s">
        <v>2430</v>
      </c>
    </row>
    <row r="87" spans="1:17" ht="18" x14ac:dyDescent="0.25">
      <c r="A87" s="102" t="str">
        <f>VLOOKUP(E87,'LISTADO ATM'!$A$2:$C$898,3,0)</f>
        <v>DISTRITO NACIONAL</v>
      </c>
      <c r="B87" s="96">
        <v>335798764</v>
      </c>
      <c r="C87" s="90">
        <v>44248.13045138889</v>
      </c>
      <c r="D87" s="102" t="s">
        <v>2473</v>
      </c>
      <c r="E87" s="88">
        <v>580</v>
      </c>
      <c r="F87" s="84" t="str">
        <f>VLOOKUP(E87,VIP!$A$2:$O11443,2,0)</f>
        <v>DRBR523</v>
      </c>
      <c r="G87" s="87" t="str">
        <f>VLOOKUP(E87,'LISTADO ATM'!$A$2:$B$897,2,0)</f>
        <v xml:space="preserve">ATM Edificio Propagas </v>
      </c>
      <c r="H87" s="87" t="str">
        <f>VLOOKUP(E87,VIP!$A$2:$O16364,7,FALSE)</f>
        <v>Si</v>
      </c>
      <c r="I87" s="87" t="str">
        <f>VLOOKUP(E87,VIP!$A$2:$O8329,8,FALSE)</f>
        <v>Si</v>
      </c>
      <c r="J87" s="87" t="str">
        <f>VLOOKUP(E87,VIP!$A$2:$O8279,8,FALSE)</f>
        <v>Si</v>
      </c>
      <c r="K87" s="87" t="str">
        <f>VLOOKUP(E87,VIP!$A$2:$O11853,6,0)</f>
        <v>NO</v>
      </c>
      <c r="L87" s="92" t="s">
        <v>2463</v>
      </c>
      <c r="M87" s="91" t="s">
        <v>2470</v>
      </c>
      <c r="N87" s="107" t="s">
        <v>2477</v>
      </c>
      <c r="O87" s="106" t="s">
        <v>2478</v>
      </c>
      <c r="P87" s="103"/>
      <c r="Q87" s="91" t="s">
        <v>2463</v>
      </c>
    </row>
    <row r="88" spans="1:17" ht="18" x14ac:dyDescent="0.25">
      <c r="A88" s="102" t="str">
        <f>VLOOKUP(E88,'LISTADO ATM'!$A$2:$C$898,3,0)</f>
        <v>DISTRITO NACIONAL</v>
      </c>
      <c r="B88" s="96">
        <v>335798765</v>
      </c>
      <c r="C88" s="90">
        <v>44248.13212962963</v>
      </c>
      <c r="D88" s="102" t="s">
        <v>2473</v>
      </c>
      <c r="E88" s="88">
        <v>570</v>
      </c>
      <c r="F88" s="84" t="str">
        <f>VLOOKUP(E88,VIP!$A$2:$O11442,2,0)</f>
        <v>DRBR478</v>
      </c>
      <c r="G88" s="87" t="str">
        <f>VLOOKUP(E88,'LISTADO ATM'!$A$2:$B$897,2,0)</f>
        <v xml:space="preserve">ATM S/M Liverpool Villa Mella </v>
      </c>
      <c r="H88" s="87" t="str">
        <f>VLOOKUP(E88,VIP!$A$2:$O16363,7,FALSE)</f>
        <v>Si</v>
      </c>
      <c r="I88" s="87" t="str">
        <f>VLOOKUP(E88,VIP!$A$2:$O8328,8,FALSE)</f>
        <v>Si</v>
      </c>
      <c r="J88" s="87" t="str">
        <f>VLOOKUP(E88,VIP!$A$2:$O8278,8,FALSE)</f>
        <v>Si</v>
      </c>
      <c r="K88" s="87" t="str">
        <f>VLOOKUP(E88,VIP!$A$2:$O11852,6,0)</f>
        <v>NO</v>
      </c>
      <c r="L88" s="92" t="s">
        <v>2463</v>
      </c>
      <c r="M88" s="91" t="s">
        <v>2470</v>
      </c>
      <c r="N88" s="107" t="s">
        <v>2477</v>
      </c>
      <c r="O88" s="106" t="s">
        <v>2478</v>
      </c>
      <c r="P88" s="103"/>
      <c r="Q88" s="91" t="s">
        <v>2463</v>
      </c>
    </row>
    <row r="89" spans="1:17" ht="18" x14ac:dyDescent="0.25">
      <c r="A89" s="102" t="str">
        <f>VLOOKUP(E89,'LISTADO ATM'!$A$2:$C$898,3,0)</f>
        <v>DISTRITO NACIONAL</v>
      </c>
      <c r="B89" s="96">
        <v>335798766</v>
      </c>
      <c r="C89" s="90">
        <v>44248.138252314813</v>
      </c>
      <c r="D89" s="102" t="s">
        <v>2473</v>
      </c>
      <c r="E89" s="88">
        <v>406</v>
      </c>
      <c r="F89" s="84" t="str">
        <f>VLOOKUP(E89,VIP!$A$2:$O11441,2,0)</f>
        <v>DRBR406</v>
      </c>
      <c r="G89" s="87" t="str">
        <f>VLOOKUP(E89,'LISTADO ATM'!$A$2:$B$897,2,0)</f>
        <v xml:space="preserve">ATM UNP Plaza Lama Máximo Gómez </v>
      </c>
      <c r="H89" s="87" t="str">
        <f>VLOOKUP(E89,VIP!$A$2:$O16362,7,FALSE)</f>
        <v>Si</v>
      </c>
      <c r="I89" s="87" t="str">
        <f>VLOOKUP(E89,VIP!$A$2:$O8327,8,FALSE)</f>
        <v>Si</v>
      </c>
      <c r="J89" s="87" t="str">
        <f>VLOOKUP(E89,VIP!$A$2:$O8277,8,FALSE)</f>
        <v>Si</v>
      </c>
      <c r="K89" s="87" t="str">
        <f>VLOOKUP(E89,VIP!$A$2:$O11851,6,0)</f>
        <v>SI</v>
      </c>
      <c r="L89" s="92" t="s">
        <v>2430</v>
      </c>
      <c r="M89" s="91" t="s">
        <v>2470</v>
      </c>
      <c r="N89" s="107" t="s">
        <v>2477</v>
      </c>
      <c r="O89" s="106" t="s">
        <v>2478</v>
      </c>
      <c r="P89" s="103"/>
      <c r="Q89" s="91" t="s">
        <v>2430</v>
      </c>
    </row>
    <row r="90" spans="1:17" x14ac:dyDescent="0.25">
      <c r="B90" s="104"/>
    </row>
    <row r="91" spans="1:17" x14ac:dyDescent="0.25">
      <c r="B91" s="104"/>
    </row>
    <row r="92" spans="1:17" x14ac:dyDescent="0.25">
      <c r="B92" s="104"/>
    </row>
    <row r="93" spans="1:17" x14ac:dyDescent="0.25">
      <c r="B93" s="104"/>
    </row>
    <row r="94" spans="1:17" x14ac:dyDescent="0.25">
      <c r="B94" s="104"/>
    </row>
    <row r="95" spans="1:17" x14ac:dyDescent="0.25">
      <c r="B95" s="104"/>
    </row>
    <row r="96" spans="1:17" x14ac:dyDescent="0.25">
      <c r="B96" s="104"/>
    </row>
    <row r="97" spans="2:2" x14ac:dyDescent="0.25">
      <c r="B97" s="104"/>
    </row>
    <row r="98" spans="2:2" x14ac:dyDescent="0.25">
      <c r="B98" s="104"/>
    </row>
    <row r="99" spans="2:2" x14ac:dyDescent="0.25">
      <c r="B99" s="104"/>
    </row>
    <row r="100" spans="2:2" x14ac:dyDescent="0.25">
      <c r="B100" s="104"/>
    </row>
    <row r="101" spans="2:2" x14ac:dyDescent="0.25">
      <c r="B101" s="104"/>
    </row>
    <row r="102" spans="2:2" x14ac:dyDescent="0.25">
      <c r="B102" s="104"/>
    </row>
    <row r="103" spans="2:2" x14ac:dyDescent="0.25">
      <c r="B103" s="104"/>
    </row>
    <row r="104" spans="2:2" x14ac:dyDescent="0.25">
      <c r="B104" s="104"/>
    </row>
    <row r="105" spans="2:2" x14ac:dyDescent="0.25">
      <c r="B105" s="104"/>
    </row>
    <row r="106" spans="2:2" x14ac:dyDescent="0.25">
      <c r="B106" s="104"/>
    </row>
    <row r="107" spans="2:2" x14ac:dyDescent="0.25">
      <c r="B107" s="104"/>
    </row>
    <row r="108" spans="2:2" x14ac:dyDescent="0.25">
      <c r="B108" s="104"/>
    </row>
    <row r="109" spans="2:2" x14ac:dyDescent="0.25">
      <c r="B109" s="104"/>
    </row>
    <row r="110" spans="2:2" x14ac:dyDescent="0.25">
      <c r="B110" s="104"/>
    </row>
    <row r="111" spans="2:2" x14ac:dyDescent="0.25">
      <c r="B111" s="104"/>
    </row>
    <row r="112" spans="2:2" x14ac:dyDescent="0.25">
      <c r="B112" s="104"/>
    </row>
    <row r="113" spans="2:2" x14ac:dyDescent="0.25">
      <c r="B113" s="104"/>
    </row>
    <row r="114" spans="2:2" x14ac:dyDescent="0.25">
      <c r="B114" s="104"/>
    </row>
    <row r="115" spans="2:2" x14ac:dyDescent="0.25">
      <c r="B115" s="104"/>
    </row>
    <row r="116" spans="2:2" x14ac:dyDescent="0.25">
      <c r="B116" s="104"/>
    </row>
    <row r="117" spans="2:2" x14ac:dyDescent="0.25">
      <c r="B117" s="104"/>
    </row>
    <row r="118" spans="2:2" x14ac:dyDescent="0.25">
      <c r="B118" s="104"/>
    </row>
    <row r="119" spans="2:2" x14ac:dyDescent="0.25">
      <c r="B119" s="104"/>
    </row>
    <row r="120" spans="2:2" x14ac:dyDescent="0.25">
      <c r="B120" s="104"/>
    </row>
    <row r="121" spans="2:2" x14ac:dyDescent="0.25">
      <c r="B121" s="104"/>
    </row>
    <row r="122" spans="2:2" x14ac:dyDescent="0.25">
      <c r="B122" s="104"/>
    </row>
    <row r="123" spans="2:2" x14ac:dyDescent="0.25">
      <c r="B123" s="104"/>
    </row>
    <row r="124" spans="2:2" x14ac:dyDescent="0.25">
      <c r="B124" s="104"/>
    </row>
    <row r="125" spans="2:2" x14ac:dyDescent="0.25">
      <c r="B125" s="104"/>
    </row>
    <row r="126" spans="2:2" x14ac:dyDescent="0.25">
      <c r="B126" s="104"/>
    </row>
    <row r="127" spans="2:2" x14ac:dyDescent="0.25">
      <c r="B127" s="104"/>
    </row>
    <row r="128" spans="2:2" x14ac:dyDescent="0.25">
      <c r="B128" s="104"/>
    </row>
    <row r="129" spans="2:2" x14ac:dyDescent="0.25">
      <c r="B129" s="104"/>
    </row>
    <row r="130" spans="2:2" x14ac:dyDescent="0.25">
      <c r="B130" s="104"/>
    </row>
    <row r="131" spans="2:2" x14ac:dyDescent="0.25">
      <c r="B131" s="104"/>
    </row>
    <row r="132" spans="2:2" x14ac:dyDescent="0.25">
      <c r="B132" s="104"/>
    </row>
    <row r="133" spans="2:2" x14ac:dyDescent="0.25">
      <c r="B133" s="104"/>
    </row>
    <row r="134" spans="2:2" x14ac:dyDescent="0.25">
      <c r="B134" s="104"/>
    </row>
    <row r="135" spans="2:2" x14ac:dyDescent="0.25">
      <c r="B135" s="104"/>
    </row>
    <row r="136" spans="2:2" x14ac:dyDescent="0.25">
      <c r="B136" s="104"/>
    </row>
    <row r="137" spans="2:2" x14ac:dyDescent="0.25">
      <c r="B137" s="104"/>
    </row>
    <row r="138" spans="2:2" x14ac:dyDescent="0.25">
      <c r="B138" s="104"/>
    </row>
    <row r="139" spans="2:2" x14ac:dyDescent="0.25">
      <c r="B139" s="104"/>
    </row>
    <row r="140" spans="2:2" x14ac:dyDescent="0.25">
      <c r="B140" s="104"/>
    </row>
    <row r="141" spans="2:2" x14ac:dyDescent="0.25">
      <c r="B141" s="104"/>
    </row>
    <row r="142" spans="2:2" x14ac:dyDescent="0.25">
      <c r="B142" s="104"/>
    </row>
    <row r="143" spans="2:2" x14ac:dyDescent="0.25">
      <c r="B143" s="104"/>
    </row>
    <row r="144" spans="2:2" x14ac:dyDescent="0.25">
      <c r="B144" s="104"/>
    </row>
    <row r="145" spans="2:2" x14ac:dyDescent="0.25">
      <c r="B145" s="104"/>
    </row>
    <row r="146" spans="2:2" x14ac:dyDescent="0.25">
      <c r="B146" s="104"/>
    </row>
    <row r="147" spans="2:2" x14ac:dyDescent="0.25">
      <c r="B147" s="104"/>
    </row>
    <row r="148" spans="2:2" x14ac:dyDescent="0.25">
      <c r="B148" s="104"/>
    </row>
    <row r="149" spans="2:2" x14ac:dyDescent="0.25">
      <c r="B149" s="104"/>
    </row>
    <row r="150" spans="2:2" x14ac:dyDescent="0.25">
      <c r="B150" s="104"/>
    </row>
    <row r="151" spans="2:2" x14ac:dyDescent="0.25">
      <c r="B151" s="104"/>
    </row>
    <row r="152" spans="2:2" x14ac:dyDescent="0.25">
      <c r="B152" s="104"/>
    </row>
    <row r="153" spans="2:2" x14ac:dyDescent="0.25">
      <c r="B153" s="104"/>
    </row>
    <row r="154" spans="2:2" x14ac:dyDescent="0.25">
      <c r="B154" s="104"/>
    </row>
    <row r="155" spans="2:2" x14ac:dyDescent="0.25">
      <c r="B155" s="104"/>
    </row>
    <row r="156" spans="2:2" x14ac:dyDescent="0.25">
      <c r="B156" s="104"/>
    </row>
    <row r="157" spans="2:2" x14ac:dyDescent="0.25">
      <c r="B157" s="104"/>
    </row>
    <row r="158" spans="2:2" x14ac:dyDescent="0.25">
      <c r="B158" s="104"/>
    </row>
    <row r="159" spans="2:2" x14ac:dyDescent="0.25">
      <c r="B159" s="104"/>
    </row>
    <row r="160" spans="2:2" x14ac:dyDescent="0.25">
      <c r="B160" s="104"/>
    </row>
    <row r="161" spans="2:2" x14ac:dyDescent="0.25">
      <c r="B161" s="104"/>
    </row>
    <row r="162" spans="2:2" x14ac:dyDescent="0.25">
      <c r="B162" s="104"/>
    </row>
    <row r="163" spans="2:2" x14ac:dyDescent="0.25">
      <c r="B163" s="104"/>
    </row>
    <row r="164" spans="2:2" x14ac:dyDescent="0.25">
      <c r="B164" s="104"/>
    </row>
    <row r="165" spans="2:2" x14ac:dyDescent="0.25">
      <c r="B165" s="104"/>
    </row>
    <row r="166" spans="2:2" x14ac:dyDescent="0.25">
      <c r="B166" s="104"/>
    </row>
    <row r="167" spans="2:2" x14ac:dyDescent="0.25">
      <c r="B167" s="104"/>
    </row>
    <row r="168" spans="2:2" x14ac:dyDescent="0.25">
      <c r="B168" s="104"/>
    </row>
    <row r="169" spans="2:2" x14ac:dyDescent="0.25">
      <c r="B169" s="104"/>
    </row>
    <row r="170" spans="2:2" x14ac:dyDescent="0.25">
      <c r="B170" s="104"/>
    </row>
    <row r="171" spans="2:2" x14ac:dyDescent="0.25">
      <c r="B171" s="104"/>
    </row>
    <row r="172" spans="2:2" x14ac:dyDescent="0.25">
      <c r="B172" s="104"/>
    </row>
    <row r="173" spans="2:2" x14ac:dyDescent="0.25">
      <c r="B173" s="104"/>
    </row>
    <row r="174" spans="2:2" x14ac:dyDescent="0.25">
      <c r="B174" s="104"/>
    </row>
    <row r="175" spans="2:2" x14ac:dyDescent="0.25">
      <c r="B175" s="104"/>
    </row>
    <row r="176" spans="2:2" x14ac:dyDescent="0.25">
      <c r="B176" s="104"/>
    </row>
    <row r="177" spans="2:2" x14ac:dyDescent="0.25">
      <c r="B177" s="104"/>
    </row>
    <row r="178" spans="2:2" x14ac:dyDescent="0.25">
      <c r="B178" s="104"/>
    </row>
    <row r="179" spans="2:2" x14ac:dyDescent="0.25">
      <c r="B179" s="104"/>
    </row>
    <row r="180" spans="2:2" x14ac:dyDescent="0.25">
      <c r="B180" s="104"/>
    </row>
    <row r="181" spans="2:2" x14ac:dyDescent="0.25">
      <c r="B181" s="104"/>
    </row>
    <row r="182" spans="2:2" x14ac:dyDescent="0.25">
      <c r="B182" s="104"/>
    </row>
    <row r="183" spans="2:2" x14ac:dyDescent="0.25">
      <c r="B183" s="104"/>
    </row>
    <row r="184" spans="2:2" x14ac:dyDescent="0.25">
      <c r="B184" s="104"/>
    </row>
    <row r="185" spans="2:2" x14ac:dyDescent="0.25">
      <c r="B185" s="104"/>
    </row>
    <row r="186" spans="2:2" x14ac:dyDescent="0.25">
      <c r="B186" s="104"/>
    </row>
    <row r="187" spans="2:2" x14ac:dyDescent="0.25">
      <c r="B187" s="104"/>
    </row>
    <row r="188" spans="2:2" x14ac:dyDescent="0.25">
      <c r="B188" s="104"/>
    </row>
    <row r="189" spans="2:2" x14ac:dyDescent="0.25">
      <c r="B189" s="104"/>
    </row>
    <row r="190" spans="2:2" x14ac:dyDescent="0.25">
      <c r="B190" s="104"/>
    </row>
    <row r="191" spans="2:2" x14ac:dyDescent="0.25">
      <c r="B191" s="104"/>
    </row>
    <row r="192" spans="2:2" x14ac:dyDescent="0.25">
      <c r="B192" s="104"/>
    </row>
    <row r="193" spans="2:2" x14ac:dyDescent="0.25">
      <c r="B193" s="104"/>
    </row>
    <row r="194" spans="2:2" x14ac:dyDescent="0.25">
      <c r="B194" s="104"/>
    </row>
    <row r="195" spans="2:2" x14ac:dyDescent="0.25">
      <c r="B195" s="104"/>
    </row>
    <row r="196" spans="2:2" x14ac:dyDescent="0.25">
      <c r="B196" s="104"/>
    </row>
    <row r="197" spans="2:2" x14ac:dyDescent="0.25">
      <c r="B197" s="104"/>
    </row>
    <row r="198" spans="2:2" x14ac:dyDescent="0.25">
      <c r="B198" s="104"/>
    </row>
    <row r="199" spans="2:2" x14ac:dyDescent="0.25">
      <c r="B199" s="104"/>
    </row>
    <row r="200" spans="2:2" x14ac:dyDescent="0.25">
      <c r="B200" s="104"/>
    </row>
    <row r="201" spans="2:2" x14ac:dyDescent="0.25">
      <c r="B201" s="104"/>
    </row>
    <row r="202" spans="2:2" x14ac:dyDescent="0.25">
      <c r="B202" s="104"/>
    </row>
    <row r="203" spans="2:2" x14ac:dyDescent="0.25">
      <c r="B203" s="104"/>
    </row>
    <row r="204" spans="2:2" x14ac:dyDescent="0.25">
      <c r="B204" s="104"/>
    </row>
    <row r="205" spans="2:2" x14ac:dyDescent="0.25">
      <c r="B205" s="104"/>
    </row>
    <row r="206" spans="2:2" x14ac:dyDescent="0.25">
      <c r="B206" s="104"/>
    </row>
    <row r="207" spans="2:2" x14ac:dyDescent="0.25">
      <c r="B207" s="104"/>
    </row>
    <row r="208" spans="2:2" x14ac:dyDescent="0.25">
      <c r="B208" s="104"/>
    </row>
    <row r="209" spans="2:2" x14ac:dyDescent="0.25">
      <c r="B209" s="104"/>
    </row>
    <row r="210" spans="2:2" x14ac:dyDescent="0.25">
      <c r="B210" s="104"/>
    </row>
    <row r="211" spans="2:2" x14ac:dyDescent="0.25">
      <c r="B211" s="104"/>
    </row>
    <row r="212" spans="2:2" x14ac:dyDescent="0.25">
      <c r="B212" s="104"/>
    </row>
    <row r="213" spans="2:2" x14ac:dyDescent="0.25">
      <c r="B213" s="104"/>
    </row>
    <row r="214" spans="2:2" x14ac:dyDescent="0.25">
      <c r="B214" s="104"/>
    </row>
    <row r="215" spans="2:2" x14ac:dyDescent="0.25">
      <c r="B215" s="104"/>
    </row>
    <row r="216" spans="2:2" x14ac:dyDescent="0.25">
      <c r="B216" s="104"/>
    </row>
    <row r="217" spans="2:2" x14ac:dyDescent="0.25">
      <c r="B217" s="104"/>
    </row>
    <row r="218" spans="2:2" x14ac:dyDescent="0.25">
      <c r="B218" s="104"/>
    </row>
    <row r="219" spans="2:2" x14ac:dyDescent="0.25">
      <c r="B219" s="104"/>
    </row>
    <row r="220" spans="2:2" x14ac:dyDescent="0.25">
      <c r="B220" s="104"/>
    </row>
    <row r="221" spans="2:2" x14ac:dyDescent="0.25">
      <c r="B221" s="104"/>
    </row>
    <row r="222" spans="2:2" x14ac:dyDescent="0.25">
      <c r="B222" s="104"/>
    </row>
    <row r="223" spans="2:2" x14ac:dyDescent="0.25">
      <c r="B223" s="104"/>
    </row>
    <row r="224" spans="2:2" x14ac:dyDescent="0.25">
      <c r="B224" s="104"/>
    </row>
    <row r="225" spans="2:2" x14ac:dyDescent="0.25">
      <c r="B225" s="104"/>
    </row>
    <row r="226" spans="2:2" x14ac:dyDescent="0.25">
      <c r="B226" s="104"/>
    </row>
    <row r="227" spans="2:2" x14ac:dyDescent="0.25">
      <c r="B227" s="104"/>
    </row>
    <row r="228" spans="2:2" x14ac:dyDescent="0.25">
      <c r="B228" s="104"/>
    </row>
    <row r="229" spans="2:2" x14ac:dyDescent="0.25">
      <c r="B229" s="104"/>
    </row>
    <row r="230" spans="2:2" x14ac:dyDescent="0.25">
      <c r="B230" s="104"/>
    </row>
    <row r="231" spans="2:2" x14ac:dyDescent="0.25">
      <c r="B231" s="104"/>
    </row>
    <row r="232" spans="2:2" x14ac:dyDescent="0.25">
      <c r="B232" s="104"/>
    </row>
    <row r="233" spans="2:2" x14ac:dyDescent="0.25">
      <c r="B233" s="104"/>
    </row>
    <row r="234" spans="2:2" x14ac:dyDescent="0.25">
      <c r="B234" s="104"/>
    </row>
    <row r="235" spans="2:2" x14ac:dyDescent="0.25">
      <c r="B235" s="104"/>
    </row>
    <row r="236" spans="2:2" x14ac:dyDescent="0.25">
      <c r="B236" s="104"/>
    </row>
    <row r="237" spans="2:2" x14ac:dyDescent="0.25">
      <c r="B237" s="104"/>
    </row>
    <row r="238" spans="2:2" x14ac:dyDescent="0.25">
      <c r="B238" s="104"/>
    </row>
    <row r="239" spans="2:2" x14ac:dyDescent="0.25">
      <c r="B239" s="104"/>
    </row>
    <row r="240" spans="2:2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  <row r="315" spans="2:2" x14ac:dyDescent="0.25">
      <c r="B315" s="104"/>
    </row>
    <row r="316" spans="2:2" x14ac:dyDescent="0.25">
      <c r="B316" s="104"/>
    </row>
    <row r="317" spans="2:2" x14ac:dyDescent="0.25">
      <c r="B317" s="104"/>
    </row>
    <row r="318" spans="2:2" x14ac:dyDescent="0.25">
      <c r="B318" s="104"/>
    </row>
    <row r="319" spans="2:2" x14ac:dyDescent="0.25">
      <c r="B319" s="104"/>
    </row>
    <row r="320" spans="2:2" x14ac:dyDescent="0.25">
      <c r="B320" s="104"/>
    </row>
    <row r="321" spans="2:2" x14ac:dyDescent="0.25">
      <c r="B321" s="104"/>
    </row>
    <row r="322" spans="2:2" x14ac:dyDescent="0.25">
      <c r="B322" s="104"/>
    </row>
    <row r="323" spans="2:2" x14ac:dyDescent="0.25">
      <c r="B323" s="104"/>
    </row>
    <row r="324" spans="2:2" x14ac:dyDescent="0.25">
      <c r="B324" s="104"/>
    </row>
    <row r="325" spans="2:2" x14ac:dyDescent="0.25">
      <c r="B325" s="104"/>
    </row>
    <row r="326" spans="2:2" x14ac:dyDescent="0.25">
      <c r="B326" s="104"/>
    </row>
    <row r="327" spans="2:2" x14ac:dyDescent="0.25">
      <c r="B327" s="104"/>
    </row>
    <row r="328" spans="2:2" x14ac:dyDescent="0.25">
      <c r="B328" s="104"/>
    </row>
    <row r="329" spans="2:2" x14ac:dyDescent="0.25">
      <c r="B329" s="104"/>
    </row>
    <row r="330" spans="2:2" x14ac:dyDescent="0.25">
      <c r="B330" s="104"/>
    </row>
    <row r="331" spans="2:2" x14ac:dyDescent="0.25">
      <c r="B331" s="104"/>
    </row>
    <row r="332" spans="2:2" x14ac:dyDescent="0.25">
      <c r="B332" s="104"/>
    </row>
    <row r="333" spans="2:2" x14ac:dyDescent="0.25">
      <c r="B333" s="104"/>
    </row>
    <row r="334" spans="2:2" x14ac:dyDescent="0.25">
      <c r="B334" s="104"/>
    </row>
    <row r="335" spans="2:2" x14ac:dyDescent="0.25">
      <c r="B335" s="104"/>
    </row>
    <row r="336" spans="2:2" x14ac:dyDescent="0.25">
      <c r="B336" s="104"/>
    </row>
    <row r="337" spans="2:2" x14ac:dyDescent="0.25">
      <c r="B337" s="104"/>
    </row>
    <row r="338" spans="2:2" x14ac:dyDescent="0.25">
      <c r="B338" s="104"/>
    </row>
    <row r="339" spans="2:2" x14ac:dyDescent="0.25">
      <c r="B339" s="104"/>
    </row>
    <row r="340" spans="2:2" x14ac:dyDescent="0.25">
      <c r="B340" s="104"/>
    </row>
    <row r="341" spans="2:2" x14ac:dyDescent="0.25">
      <c r="B341" s="104"/>
    </row>
    <row r="342" spans="2:2" x14ac:dyDescent="0.25">
      <c r="B342" s="104"/>
    </row>
    <row r="343" spans="2:2" x14ac:dyDescent="0.25">
      <c r="B343" s="104"/>
    </row>
    <row r="344" spans="2:2" x14ac:dyDescent="0.25">
      <c r="B344" s="104"/>
    </row>
    <row r="345" spans="2:2" x14ac:dyDescent="0.25">
      <c r="B345" s="104"/>
    </row>
    <row r="346" spans="2:2" x14ac:dyDescent="0.25">
      <c r="B346" s="104"/>
    </row>
    <row r="347" spans="2:2" x14ac:dyDescent="0.25">
      <c r="B347" s="104"/>
    </row>
    <row r="348" spans="2:2" x14ac:dyDescent="0.25">
      <c r="B348" s="104"/>
    </row>
    <row r="349" spans="2:2" x14ac:dyDescent="0.25">
      <c r="B349" s="104"/>
    </row>
    <row r="350" spans="2:2" x14ac:dyDescent="0.25">
      <c r="B350" s="104"/>
    </row>
    <row r="351" spans="2:2" x14ac:dyDescent="0.25">
      <c r="B351" s="104"/>
    </row>
    <row r="352" spans="2:2" x14ac:dyDescent="0.25">
      <c r="B352" s="104"/>
    </row>
    <row r="353" spans="2:2" x14ac:dyDescent="0.25">
      <c r="B353" s="104"/>
    </row>
    <row r="354" spans="2:2" x14ac:dyDescent="0.25">
      <c r="B354" s="104"/>
    </row>
    <row r="355" spans="2:2" x14ac:dyDescent="0.25">
      <c r="B355" s="104"/>
    </row>
    <row r="356" spans="2:2" x14ac:dyDescent="0.25">
      <c r="B356" s="104"/>
    </row>
    <row r="357" spans="2:2" x14ac:dyDescent="0.25">
      <c r="B357" s="104"/>
    </row>
    <row r="358" spans="2:2" x14ac:dyDescent="0.25">
      <c r="B358" s="104"/>
    </row>
    <row r="359" spans="2:2" x14ac:dyDescent="0.25">
      <c r="B359" s="104"/>
    </row>
    <row r="360" spans="2:2" x14ac:dyDescent="0.25">
      <c r="B360" s="104"/>
    </row>
    <row r="361" spans="2:2" x14ac:dyDescent="0.25">
      <c r="B361" s="104"/>
    </row>
    <row r="362" spans="2:2" x14ac:dyDescent="0.25">
      <c r="B362" s="104"/>
    </row>
    <row r="363" spans="2:2" x14ac:dyDescent="0.25">
      <c r="B363" s="104"/>
    </row>
    <row r="364" spans="2:2" x14ac:dyDescent="0.25">
      <c r="B364" s="104"/>
    </row>
    <row r="365" spans="2:2" x14ac:dyDescent="0.25">
      <c r="B365" s="104"/>
    </row>
    <row r="366" spans="2:2" x14ac:dyDescent="0.25">
      <c r="B366" s="104"/>
    </row>
    <row r="367" spans="2:2" x14ac:dyDescent="0.25">
      <c r="B367" s="104"/>
    </row>
    <row r="368" spans="2:2" x14ac:dyDescent="0.25">
      <c r="B368" s="104"/>
    </row>
    <row r="369" spans="2:2" x14ac:dyDescent="0.25">
      <c r="B369" s="104"/>
    </row>
    <row r="370" spans="2:2" x14ac:dyDescent="0.25">
      <c r="B370" s="104"/>
    </row>
    <row r="371" spans="2:2" x14ac:dyDescent="0.25">
      <c r="B371" s="104"/>
    </row>
    <row r="372" spans="2:2" x14ac:dyDescent="0.25">
      <c r="B372" s="104"/>
    </row>
    <row r="373" spans="2:2" x14ac:dyDescent="0.25">
      <c r="B373" s="104"/>
    </row>
    <row r="374" spans="2:2" x14ac:dyDescent="0.25">
      <c r="B374" s="104"/>
    </row>
    <row r="375" spans="2:2" x14ac:dyDescent="0.25">
      <c r="B375" s="104"/>
    </row>
    <row r="376" spans="2:2" x14ac:dyDescent="0.25">
      <c r="B376" s="104"/>
    </row>
    <row r="377" spans="2:2" x14ac:dyDescent="0.25">
      <c r="B377" s="104"/>
    </row>
  </sheetData>
  <autoFilter ref="A4:Q4">
    <sortState ref="A5:Q89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90:B1048576">
    <cfRule type="duplicateValues" dxfId="389" priority="374251"/>
  </conditionalFormatting>
  <conditionalFormatting sqref="B90:B1048576">
    <cfRule type="duplicateValues" dxfId="388" priority="374255"/>
  </conditionalFormatting>
  <conditionalFormatting sqref="B1:B4 B90:B1048576">
    <cfRule type="duplicateValues" dxfId="387" priority="374259"/>
    <cfRule type="duplicateValues" dxfId="386" priority="374260"/>
    <cfRule type="duplicateValues" dxfId="385" priority="374261"/>
  </conditionalFormatting>
  <conditionalFormatting sqref="B1:B4 B90:B1048576">
    <cfRule type="duplicateValues" dxfId="384" priority="374271"/>
    <cfRule type="duplicateValues" dxfId="383" priority="374272"/>
  </conditionalFormatting>
  <conditionalFormatting sqref="B90:B1048576">
    <cfRule type="duplicateValues" dxfId="382" priority="374279"/>
    <cfRule type="duplicateValues" dxfId="381" priority="374280"/>
    <cfRule type="duplicateValues" dxfId="380" priority="374281"/>
  </conditionalFormatting>
  <conditionalFormatting sqref="B90:B1048576">
    <cfRule type="duplicateValues" dxfId="379" priority="374291"/>
    <cfRule type="duplicateValues" dxfId="378" priority="374292"/>
  </conditionalFormatting>
  <conditionalFormatting sqref="B90:B1048576">
    <cfRule type="duplicateValues" dxfId="377" priority="348"/>
  </conditionalFormatting>
  <conditionalFormatting sqref="B5:B7">
    <cfRule type="duplicateValues" dxfId="376" priority="284"/>
  </conditionalFormatting>
  <conditionalFormatting sqref="B5:B7">
    <cfRule type="duplicateValues" dxfId="375" priority="283"/>
  </conditionalFormatting>
  <conditionalFormatting sqref="B5:B7">
    <cfRule type="duplicateValues" dxfId="374" priority="280"/>
    <cfRule type="duplicateValues" dxfId="373" priority="281"/>
    <cfRule type="duplicateValues" dxfId="372" priority="282"/>
  </conditionalFormatting>
  <conditionalFormatting sqref="B5:B7">
    <cfRule type="duplicateValues" dxfId="371" priority="278"/>
    <cfRule type="duplicateValues" dxfId="370" priority="279"/>
  </conditionalFormatting>
  <conditionalFormatting sqref="B5:B7">
    <cfRule type="duplicateValues" dxfId="369" priority="275"/>
    <cfRule type="duplicateValues" dxfId="368" priority="276"/>
    <cfRule type="duplicateValues" dxfId="367" priority="277"/>
  </conditionalFormatting>
  <conditionalFormatting sqref="B5:B7">
    <cfRule type="duplicateValues" dxfId="366" priority="273"/>
    <cfRule type="duplicateValues" dxfId="365" priority="274"/>
  </conditionalFormatting>
  <conditionalFormatting sqref="B5:B7">
    <cfRule type="duplicateValues" dxfId="364" priority="272"/>
  </conditionalFormatting>
  <conditionalFormatting sqref="B5:B7">
    <cfRule type="duplicateValues" dxfId="363" priority="271"/>
  </conditionalFormatting>
  <conditionalFormatting sqref="B5:B7">
    <cfRule type="duplicateValues" dxfId="362" priority="268"/>
    <cfRule type="duplicateValues" dxfId="361" priority="269"/>
    <cfRule type="duplicateValues" dxfId="360" priority="270"/>
  </conditionalFormatting>
  <conditionalFormatting sqref="B5:B7">
    <cfRule type="duplicateValues" dxfId="359" priority="266"/>
    <cfRule type="duplicateValues" dxfId="358" priority="267"/>
  </conditionalFormatting>
  <conditionalFormatting sqref="B5:B7">
    <cfRule type="duplicateValues" dxfId="357" priority="265"/>
  </conditionalFormatting>
  <conditionalFormatting sqref="B5:B7">
    <cfRule type="duplicateValues" dxfId="356" priority="264"/>
  </conditionalFormatting>
  <conditionalFormatting sqref="B5:B7">
    <cfRule type="duplicateValues" dxfId="355" priority="263"/>
  </conditionalFormatting>
  <conditionalFormatting sqref="B23:B24">
    <cfRule type="duplicateValues" dxfId="354" priority="239"/>
  </conditionalFormatting>
  <conditionalFormatting sqref="B23:B24">
    <cfRule type="duplicateValues" dxfId="353" priority="238"/>
  </conditionalFormatting>
  <conditionalFormatting sqref="B23:B24">
    <cfRule type="duplicateValues" dxfId="352" priority="235"/>
    <cfRule type="duplicateValues" dxfId="351" priority="236"/>
    <cfRule type="duplicateValues" dxfId="350" priority="237"/>
  </conditionalFormatting>
  <conditionalFormatting sqref="B23:B24">
    <cfRule type="duplicateValues" dxfId="349" priority="233"/>
    <cfRule type="duplicateValues" dxfId="348" priority="234"/>
  </conditionalFormatting>
  <conditionalFormatting sqref="B23:B24">
    <cfRule type="duplicateValues" dxfId="347" priority="230"/>
    <cfRule type="duplicateValues" dxfId="346" priority="231"/>
    <cfRule type="duplicateValues" dxfId="345" priority="232"/>
  </conditionalFormatting>
  <conditionalFormatting sqref="B23:B24">
    <cfRule type="duplicateValues" dxfId="344" priority="228"/>
    <cfRule type="duplicateValues" dxfId="343" priority="229"/>
  </conditionalFormatting>
  <conditionalFormatting sqref="B23:B24">
    <cfRule type="duplicateValues" dxfId="342" priority="227"/>
  </conditionalFormatting>
  <conditionalFormatting sqref="B23:B24">
    <cfRule type="duplicateValues" dxfId="341" priority="226"/>
  </conditionalFormatting>
  <conditionalFormatting sqref="B23:B24">
    <cfRule type="duplicateValues" dxfId="340" priority="223"/>
    <cfRule type="duplicateValues" dxfId="339" priority="224"/>
    <cfRule type="duplicateValues" dxfId="338" priority="225"/>
  </conditionalFormatting>
  <conditionalFormatting sqref="B23:B24">
    <cfRule type="duplicateValues" dxfId="337" priority="221"/>
    <cfRule type="duplicateValues" dxfId="336" priority="222"/>
  </conditionalFormatting>
  <conditionalFormatting sqref="B23:B24">
    <cfRule type="duplicateValues" dxfId="335" priority="220"/>
  </conditionalFormatting>
  <conditionalFormatting sqref="B23:B24">
    <cfRule type="duplicateValues" dxfId="334" priority="219"/>
  </conditionalFormatting>
  <conditionalFormatting sqref="B23:B24">
    <cfRule type="duplicateValues" dxfId="333" priority="218"/>
  </conditionalFormatting>
  <conditionalFormatting sqref="B25:B46">
    <cfRule type="duplicateValues" dxfId="332" priority="216"/>
  </conditionalFormatting>
  <conditionalFormatting sqref="B25:B46">
    <cfRule type="duplicateValues" dxfId="331" priority="215"/>
  </conditionalFormatting>
  <conditionalFormatting sqref="B25:B46">
    <cfRule type="duplicateValues" dxfId="330" priority="212"/>
    <cfRule type="duplicateValues" dxfId="329" priority="213"/>
    <cfRule type="duplicateValues" dxfId="328" priority="214"/>
  </conditionalFormatting>
  <conditionalFormatting sqref="B25:B46">
    <cfRule type="duplicateValues" dxfId="327" priority="210"/>
    <cfRule type="duplicateValues" dxfId="326" priority="211"/>
  </conditionalFormatting>
  <conditionalFormatting sqref="B25:B46">
    <cfRule type="duplicateValues" dxfId="325" priority="207"/>
    <cfRule type="duplicateValues" dxfId="324" priority="208"/>
    <cfRule type="duplicateValues" dxfId="323" priority="209"/>
  </conditionalFormatting>
  <conditionalFormatting sqref="B25:B46">
    <cfRule type="duplicateValues" dxfId="322" priority="205"/>
    <cfRule type="duplicateValues" dxfId="321" priority="206"/>
  </conditionalFormatting>
  <conditionalFormatting sqref="B25:B46">
    <cfRule type="duplicateValues" dxfId="320" priority="204"/>
  </conditionalFormatting>
  <conditionalFormatting sqref="B25:B46">
    <cfRule type="duplicateValues" dxfId="319" priority="203"/>
  </conditionalFormatting>
  <conditionalFormatting sqref="B25:B46">
    <cfRule type="duplicateValues" dxfId="318" priority="200"/>
    <cfRule type="duplicateValues" dxfId="317" priority="201"/>
    <cfRule type="duplicateValues" dxfId="316" priority="202"/>
  </conditionalFormatting>
  <conditionalFormatting sqref="B25:B46">
    <cfRule type="duplicateValues" dxfId="315" priority="198"/>
    <cfRule type="duplicateValues" dxfId="314" priority="199"/>
  </conditionalFormatting>
  <conditionalFormatting sqref="B25:B46">
    <cfRule type="duplicateValues" dxfId="313" priority="197"/>
  </conditionalFormatting>
  <conditionalFormatting sqref="B25:B46">
    <cfRule type="duplicateValues" dxfId="312" priority="196"/>
  </conditionalFormatting>
  <conditionalFormatting sqref="B25:B46">
    <cfRule type="duplicateValues" dxfId="311" priority="195"/>
  </conditionalFormatting>
  <conditionalFormatting sqref="B47:B51">
    <cfRule type="duplicateValues" dxfId="310" priority="193"/>
  </conditionalFormatting>
  <conditionalFormatting sqref="B47:B51">
    <cfRule type="duplicateValues" dxfId="309" priority="192"/>
  </conditionalFormatting>
  <conditionalFormatting sqref="B47:B51">
    <cfRule type="duplicateValues" dxfId="308" priority="189"/>
    <cfRule type="duplicateValues" dxfId="307" priority="190"/>
    <cfRule type="duplicateValues" dxfId="306" priority="191"/>
  </conditionalFormatting>
  <conditionalFormatting sqref="B47:B51">
    <cfRule type="duplicateValues" dxfId="305" priority="187"/>
    <cfRule type="duplicateValues" dxfId="304" priority="188"/>
  </conditionalFormatting>
  <conditionalFormatting sqref="B47:B51">
    <cfRule type="duplicateValues" dxfId="303" priority="184"/>
    <cfRule type="duplicateValues" dxfId="302" priority="185"/>
    <cfRule type="duplicateValues" dxfId="301" priority="186"/>
  </conditionalFormatting>
  <conditionalFormatting sqref="B47:B51">
    <cfRule type="duplicateValues" dxfId="300" priority="182"/>
    <cfRule type="duplicateValues" dxfId="299" priority="183"/>
  </conditionalFormatting>
  <conditionalFormatting sqref="B47:B51">
    <cfRule type="duplicateValues" dxfId="298" priority="181"/>
  </conditionalFormatting>
  <conditionalFormatting sqref="B47:B51">
    <cfRule type="duplicateValues" dxfId="297" priority="179"/>
  </conditionalFormatting>
  <conditionalFormatting sqref="B47:B51">
    <cfRule type="duplicateValues" dxfId="296" priority="176"/>
    <cfRule type="duplicateValues" dxfId="295" priority="177"/>
    <cfRule type="duplicateValues" dxfId="294" priority="178"/>
  </conditionalFormatting>
  <conditionalFormatting sqref="B47:B51">
    <cfRule type="duplicateValues" dxfId="293" priority="174"/>
    <cfRule type="duplicateValues" dxfId="292" priority="175"/>
  </conditionalFormatting>
  <conditionalFormatting sqref="B52:B54">
    <cfRule type="duplicateValues" dxfId="291" priority="173"/>
  </conditionalFormatting>
  <conditionalFormatting sqref="B52:B54">
    <cfRule type="duplicateValues" dxfId="290" priority="172"/>
  </conditionalFormatting>
  <conditionalFormatting sqref="B52:B54">
    <cfRule type="duplicateValues" dxfId="289" priority="169"/>
    <cfRule type="duplicateValues" dxfId="288" priority="170"/>
    <cfRule type="duplicateValues" dxfId="287" priority="171"/>
  </conditionalFormatting>
  <conditionalFormatting sqref="B52:B54">
    <cfRule type="duplicateValues" dxfId="286" priority="167"/>
    <cfRule type="duplicateValues" dxfId="285" priority="168"/>
  </conditionalFormatting>
  <conditionalFormatting sqref="B52:B54">
    <cfRule type="duplicateValues" dxfId="284" priority="164"/>
    <cfRule type="duplicateValues" dxfId="283" priority="165"/>
    <cfRule type="duplicateValues" dxfId="282" priority="166"/>
  </conditionalFormatting>
  <conditionalFormatting sqref="B52:B54">
    <cfRule type="duplicateValues" dxfId="281" priority="162"/>
    <cfRule type="duplicateValues" dxfId="280" priority="163"/>
  </conditionalFormatting>
  <conditionalFormatting sqref="B52:B54">
    <cfRule type="duplicateValues" dxfId="279" priority="161"/>
  </conditionalFormatting>
  <conditionalFormatting sqref="B52:B54">
    <cfRule type="duplicateValues" dxfId="278" priority="160"/>
  </conditionalFormatting>
  <conditionalFormatting sqref="B52:B54">
    <cfRule type="duplicateValues" dxfId="277" priority="157"/>
    <cfRule type="duplicateValues" dxfId="276" priority="158"/>
    <cfRule type="duplicateValues" dxfId="275" priority="159"/>
  </conditionalFormatting>
  <conditionalFormatting sqref="B52:B54">
    <cfRule type="duplicateValues" dxfId="274" priority="155"/>
    <cfRule type="duplicateValues" dxfId="273" priority="156"/>
  </conditionalFormatting>
  <conditionalFormatting sqref="B52:B54">
    <cfRule type="duplicateValues" dxfId="272" priority="154"/>
  </conditionalFormatting>
  <conditionalFormatting sqref="B52:B54">
    <cfRule type="duplicateValues" dxfId="271" priority="153"/>
  </conditionalFormatting>
  <conditionalFormatting sqref="B52:B54">
    <cfRule type="duplicateValues" dxfId="270" priority="152"/>
  </conditionalFormatting>
  <conditionalFormatting sqref="B1:B54 B90:B1048576">
    <cfRule type="duplicateValues" dxfId="269" priority="148"/>
    <cfRule type="duplicateValues" dxfId="268" priority="150"/>
  </conditionalFormatting>
  <conditionalFormatting sqref="B55:B57">
    <cfRule type="duplicateValues" dxfId="267" priority="147"/>
  </conditionalFormatting>
  <conditionalFormatting sqref="B55:B57">
    <cfRule type="duplicateValues" dxfId="266" priority="146"/>
  </conditionalFormatting>
  <conditionalFormatting sqref="B55:B57">
    <cfRule type="duplicateValues" dxfId="265" priority="143"/>
    <cfRule type="duplicateValues" dxfId="264" priority="144"/>
    <cfRule type="duplicateValues" dxfId="263" priority="145"/>
  </conditionalFormatting>
  <conditionalFormatting sqref="B55:B57">
    <cfRule type="duplicateValues" dxfId="262" priority="141"/>
    <cfRule type="duplicateValues" dxfId="261" priority="142"/>
  </conditionalFormatting>
  <conditionalFormatting sqref="B55:B57">
    <cfRule type="duplicateValues" dxfId="260" priority="138"/>
    <cfRule type="duplicateValues" dxfId="259" priority="139"/>
    <cfRule type="duplicateValues" dxfId="258" priority="140"/>
  </conditionalFormatting>
  <conditionalFormatting sqref="B55:B57">
    <cfRule type="duplicateValues" dxfId="257" priority="136"/>
    <cfRule type="duplicateValues" dxfId="256" priority="137"/>
  </conditionalFormatting>
  <conditionalFormatting sqref="B55:B57">
    <cfRule type="duplicateValues" dxfId="255" priority="135"/>
  </conditionalFormatting>
  <conditionalFormatting sqref="B55:B57">
    <cfRule type="duplicateValues" dxfId="254" priority="134"/>
  </conditionalFormatting>
  <conditionalFormatting sqref="B55:B57">
    <cfRule type="duplicateValues" dxfId="253" priority="131"/>
    <cfRule type="duplicateValues" dxfId="252" priority="132"/>
    <cfRule type="duplicateValues" dxfId="251" priority="133"/>
  </conditionalFormatting>
  <conditionalFormatting sqref="B55:B57">
    <cfRule type="duplicateValues" dxfId="250" priority="129"/>
    <cfRule type="duplicateValues" dxfId="249" priority="130"/>
  </conditionalFormatting>
  <conditionalFormatting sqref="B55:B57">
    <cfRule type="duplicateValues" dxfId="248" priority="128"/>
  </conditionalFormatting>
  <conditionalFormatting sqref="B55:B57">
    <cfRule type="duplicateValues" dxfId="247" priority="127"/>
  </conditionalFormatting>
  <conditionalFormatting sqref="B55:B57">
    <cfRule type="duplicateValues" dxfId="246" priority="126"/>
  </conditionalFormatting>
  <conditionalFormatting sqref="B55:B57">
    <cfRule type="duplicateValues" dxfId="245" priority="122"/>
    <cfRule type="duplicateValues" dxfId="244" priority="124"/>
  </conditionalFormatting>
  <conditionalFormatting sqref="B58:B66">
    <cfRule type="duplicateValues" dxfId="243" priority="121"/>
  </conditionalFormatting>
  <conditionalFormatting sqref="B58:B66">
    <cfRule type="duplicateValues" dxfId="242" priority="120"/>
  </conditionalFormatting>
  <conditionalFormatting sqref="B58:B66">
    <cfRule type="duplicateValues" dxfId="241" priority="117"/>
    <cfRule type="duplicateValues" dxfId="240" priority="118"/>
    <cfRule type="duplicateValues" dxfId="239" priority="119"/>
  </conditionalFormatting>
  <conditionalFormatting sqref="B58:B66">
    <cfRule type="duplicateValues" dxfId="238" priority="115"/>
    <cfRule type="duplicateValues" dxfId="237" priority="116"/>
  </conditionalFormatting>
  <conditionalFormatting sqref="B58:B66">
    <cfRule type="duplicateValues" dxfId="236" priority="112"/>
    <cfRule type="duplicateValues" dxfId="235" priority="113"/>
    <cfRule type="duplicateValues" dxfId="234" priority="114"/>
  </conditionalFormatting>
  <conditionalFormatting sqref="B58:B66">
    <cfRule type="duplicateValues" dxfId="233" priority="110"/>
    <cfRule type="duplicateValues" dxfId="232" priority="111"/>
  </conditionalFormatting>
  <conditionalFormatting sqref="B58:B66">
    <cfRule type="duplicateValues" dxfId="231" priority="109"/>
  </conditionalFormatting>
  <conditionalFormatting sqref="B58:B66">
    <cfRule type="duplicateValues" dxfId="230" priority="108"/>
  </conditionalFormatting>
  <conditionalFormatting sqref="B58:B66">
    <cfRule type="duplicateValues" dxfId="229" priority="105"/>
    <cfRule type="duplicateValues" dxfId="228" priority="106"/>
    <cfRule type="duplicateValues" dxfId="227" priority="107"/>
  </conditionalFormatting>
  <conditionalFormatting sqref="B58:B66">
    <cfRule type="duplicateValues" dxfId="226" priority="103"/>
    <cfRule type="duplicateValues" dxfId="225" priority="104"/>
  </conditionalFormatting>
  <conditionalFormatting sqref="B58:B66">
    <cfRule type="duplicateValues" dxfId="224" priority="102"/>
  </conditionalFormatting>
  <conditionalFormatting sqref="B58:B66">
    <cfRule type="duplicateValues" dxfId="223" priority="101"/>
  </conditionalFormatting>
  <conditionalFormatting sqref="B58:B66">
    <cfRule type="duplicateValues" dxfId="222" priority="100"/>
  </conditionalFormatting>
  <conditionalFormatting sqref="B58:B66">
    <cfRule type="duplicateValues" dxfId="221" priority="98"/>
    <cfRule type="duplicateValues" dxfId="220" priority="99"/>
  </conditionalFormatting>
  <conditionalFormatting sqref="B67:B71">
    <cfRule type="duplicateValues" dxfId="219" priority="97"/>
  </conditionalFormatting>
  <conditionalFormatting sqref="B67:B71">
    <cfRule type="duplicateValues" dxfId="218" priority="96"/>
  </conditionalFormatting>
  <conditionalFormatting sqref="B67:B71">
    <cfRule type="duplicateValues" dxfId="217" priority="93"/>
    <cfRule type="duplicateValues" dxfId="216" priority="94"/>
    <cfRule type="duplicateValues" dxfId="215" priority="95"/>
  </conditionalFormatting>
  <conditionalFormatting sqref="B67:B71">
    <cfRule type="duplicateValues" dxfId="214" priority="91"/>
    <cfRule type="duplicateValues" dxfId="213" priority="92"/>
  </conditionalFormatting>
  <conditionalFormatting sqref="B67:B71">
    <cfRule type="duplicateValues" dxfId="212" priority="88"/>
    <cfRule type="duplicateValues" dxfId="211" priority="89"/>
    <cfRule type="duplicateValues" dxfId="210" priority="90"/>
  </conditionalFormatting>
  <conditionalFormatting sqref="B67:B71">
    <cfRule type="duplicateValues" dxfId="209" priority="86"/>
    <cfRule type="duplicateValues" dxfId="208" priority="87"/>
  </conditionalFormatting>
  <conditionalFormatting sqref="B67:B71">
    <cfRule type="duplicateValues" dxfId="207" priority="85"/>
  </conditionalFormatting>
  <conditionalFormatting sqref="B67:B71">
    <cfRule type="duplicateValues" dxfId="206" priority="84"/>
  </conditionalFormatting>
  <conditionalFormatting sqref="B67:B71">
    <cfRule type="duplicateValues" dxfId="205" priority="81"/>
    <cfRule type="duplicateValues" dxfId="204" priority="82"/>
    <cfRule type="duplicateValues" dxfId="203" priority="83"/>
  </conditionalFormatting>
  <conditionalFormatting sqref="B67:B71">
    <cfRule type="duplicateValues" dxfId="202" priority="79"/>
    <cfRule type="duplicateValues" dxfId="201" priority="80"/>
  </conditionalFormatting>
  <conditionalFormatting sqref="B67:B71">
    <cfRule type="duplicateValues" dxfId="200" priority="78"/>
  </conditionalFormatting>
  <conditionalFormatting sqref="B67:B71">
    <cfRule type="duplicateValues" dxfId="199" priority="77"/>
  </conditionalFormatting>
  <conditionalFormatting sqref="B67:B71">
    <cfRule type="duplicateValues" dxfId="198" priority="76"/>
  </conditionalFormatting>
  <conditionalFormatting sqref="B67:B71">
    <cfRule type="duplicateValues" dxfId="197" priority="74"/>
    <cfRule type="duplicateValues" dxfId="196" priority="75"/>
  </conditionalFormatting>
  <conditionalFormatting sqref="B8:B22">
    <cfRule type="duplicateValues" dxfId="195" priority="374414"/>
  </conditionalFormatting>
  <conditionalFormatting sqref="B8:B22">
    <cfRule type="duplicateValues" dxfId="194" priority="374416"/>
    <cfRule type="duplicateValues" dxfId="193" priority="374417"/>
    <cfRule type="duplicateValues" dxfId="192" priority="374418"/>
  </conditionalFormatting>
  <conditionalFormatting sqref="B8:B22">
    <cfRule type="duplicateValues" dxfId="191" priority="374422"/>
    <cfRule type="duplicateValues" dxfId="190" priority="374423"/>
  </conditionalFormatting>
  <conditionalFormatting sqref="E1:E1048576">
    <cfRule type="duplicateValues" dxfId="189" priority="73"/>
  </conditionalFormatting>
  <conditionalFormatting sqref="B72">
    <cfRule type="duplicateValues" dxfId="188" priority="72"/>
  </conditionalFormatting>
  <conditionalFormatting sqref="B72">
    <cfRule type="duplicateValues" dxfId="187" priority="71"/>
  </conditionalFormatting>
  <conditionalFormatting sqref="B72">
    <cfRule type="duplicateValues" dxfId="186" priority="68"/>
    <cfRule type="duplicateValues" dxfId="185" priority="69"/>
    <cfRule type="duplicateValues" dxfId="184" priority="70"/>
  </conditionalFormatting>
  <conditionalFormatting sqref="B72">
    <cfRule type="duplicateValues" dxfId="183" priority="66"/>
    <cfRule type="duplicateValues" dxfId="182" priority="67"/>
  </conditionalFormatting>
  <conditionalFormatting sqref="B72">
    <cfRule type="duplicateValues" dxfId="181" priority="63"/>
    <cfRule type="duplicateValues" dxfId="180" priority="64"/>
    <cfRule type="duplicateValues" dxfId="179" priority="65"/>
  </conditionalFormatting>
  <conditionalFormatting sqref="B72">
    <cfRule type="duplicateValues" dxfId="178" priority="61"/>
    <cfRule type="duplicateValues" dxfId="177" priority="62"/>
  </conditionalFormatting>
  <conditionalFormatting sqref="B72">
    <cfRule type="duplicateValues" dxfId="176" priority="60"/>
  </conditionalFormatting>
  <conditionalFormatting sqref="B72">
    <cfRule type="duplicateValues" dxfId="175" priority="59"/>
  </conditionalFormatting>
  <conditionalFormatting sqref="B72">
    <cfRule type="duplicateValues" dxfId="174" priority="56"/>
    <cfRule type="duplicateValues" dxfId="173" priority="57"/>
    <cfRule type="duplicateValues" dxfId="172" priority="58"/>
  </conditionalFormatting>
  <conditionalFormatting sqref="B72">
    <cfRule type="duplicateValues" dxfId="171" priority="54"/>
    <cfRule type="duplicateValues" dxfId="170" priority="55"/>
  </conditionalFormatting>
  <conditionalFormatting sqref="B72">
    <cfRule type="duplicateValues" dxfId="169" priority="53"/>
  </conditionalFormatting>
  <conditionalFormatting sqref="B72">
    <cfRule type="duplicateValues" dxfId="168" priority="52"/>
  </conditionalFormatting>
  <conditionalFormatting sqref="B72">
    <cfRule type="duplicateValues" dxfId="167" priority="51"/>
  </conditionalFormatting>
  <conditionalFormatting sqref="B72">
    <cfRule type="duplicateValues" dxfId="166" priority="49"/>
    <cfRule type="duplicateValues" dxfId="165" priority="50"/>
  </conditionalFormatting>
  <conditionalFormatting sqref="B74:B89">
    <cfRule type="duplicateValues" dxfId="164" priority="48"/>
  </conditionalFormatting>
  <conditionalFormatting sqref="B74:B89">
    <cfRule type="duplicateValues" dxfId="163" priority="47"/>
  </conditionalFormatting>
  <conditionalFormatting sqref="B74:B89">
    <cfRule type="duplicateValues" dxfId="162" priority="44"/>
    <cfRule type="duplicateValues" dxfId="161" priority="45"/>
    <cfRule type="duplicateValues" dxfId="160" priority="46"/>
  </conditionalFormatting>
  <conditionalFormatting sqref="B74:B89">
    <cfRule type="duplicateValues" dxfId="159" priority="42"/>
    <cfRule type="duplicateValues" dxfId="158" priority="43"/>
  </conditionalFormatting>
  <conditionalFormatting sqref="B74:B89">
    <cfRule type="duplicateValues" dxfId="157" priority="39"/>
    <cfRule type="duplicateValues" dxfId="156" priority="40"/>
    <cfRule type="duplicateValues" dxfId="155" priority="41"/>
  </conditionalFormatting>
  <conditionalFormatting sqref="B74:B89">
    <cfRule type="duplicateValues" dxfId="154" priority="37"/>
    <cfRule type="duplicateValues" dxfId="153" priority="38"/>
  </conditionalFormatting>
  <conditionalFormatting sqref="B74:B89">
    <cfRule type="duplicateValues" dxfId="152" priority="36"/>
  </conditionalFormatting>
  <conditionalFormatting sqref="B74:B89">
    <cfRule type="duplicateValues" dxfId="151" priority="35"/>
  </conditionalFormatting>
  <conditionalFormatting sqref="B74:B89">
    <cfRule type="duplicateValues" dxfId="150" priority="32"/>
    <cfRule type="duplicateValues" dxfId="149" priority="33"/>
    <cfRule type="duplicateValues" dxfId="148" priority="34"/>
  </conditionalFormatting>
  <conditionalFormatting sqref="B74:B89">
    <cfRule type="duplicateValues" dxfId="147" priority="30"/>
    <cfRule type="duplicateValues" dxfId="146" priority="31"/>
  </conditionalFormatting>
  <conditionalFormatting sqref="B74:B89">
    <cfRule type="duplicateValues" dxfId="145" priority="29"/>
  </conditionalFormatting>
  <conditionalFormatting sqref="B74:B89">
    <cfRule type="duplicateValues" dxfId="144" priority="28"/>
  </conditionalFormatting>
  <conditionalFormatting sqref="B74:B89">
    <cfRule type="duplicateValues" dxfId="143" priority="27"/>
  </conditionalFormatting>
  <conditionalFormatting sqref="B74:B89">
    <cfRule type="duplicateValues" dxfId="142" priority="25"/>
    <cfRule type="duplicateValues" dxfId="141" priority="26"/>
  </conditionalFormatting>
  <conditionalFormatting sqref="B73">
    <cfRule type="duplicateValues" dxfId="140" priority="24"/>
  </conditionalFormatting>
  <conditionalFormatting sqref="B73">
    <cfRule type="duplicateValues" dxfId="139" priority="23"/>
  </conditionalFormatting>
  <conditionalFormatting sqref="B73">
    <cfRule type="duplicateValues" dxfId="138" priority="20"/>
    <cfRule type="duplicateValues" dxfId="137" priority="21"/>
    <cfRule type="duplicateValues" dxfId="136" priority="22"/>
  </conditionalFormatting>
  <conditionalFormatting sqref="B73">
    <cfRule type="duplicateValues" dxfId="135" priority="18"/>
    <cfRule type="duplicateValues" dxfId="134" priority="19"/>
  </conditionalFormatting>
  <conditionalFormatting sqref="B73">
    <cfRule type="duplicateValues" dxfId="133" priority="15"/>
    <cfRule type="duplicateValues" dxfId="132" priority="16"/>
    <cfRule type="duplicateValues" dxfId="131" priority="17"/>
  </conditionalFormatting>
  <conditionalFormatting sqref="B73">
    <cfRule type="duplicateValues" dxfId="130" priority="13"/>
    <cfRule type="duplicateValues" dxfId="129" priority="14"/>
  </conditionalFormatting>
  <conditionalFormatting sqref="B73">
    <cfRule type="duplicateValues" dxfId="128" priority="12"/>
  </conditionalFormatting>
  <conditionalFormatting sqref="B73">
    <cfRule type="duplicateValues" dxfId="127" priority="11"/>
  </conditionalFormatting>
  <conditionalFormatting sqref="B73">
    <cfRule type="duplicateValues" dxfId="126" priority="8"/>
    <cfRule type="duplicateValues" dxfId="125" priority="9"/>
    <cfRule type="duplicateValues" dxfId="124" priority="10"/>
  </conditionalFormatting>
  <conditionalFormatting sqref="B73">
    <cfRule type="duplicateValues" dxfId="123" priority="6"/>
    <cfRule type="duplicateValues" dxfId="122" priority="7"/>
  </conditionalFormatting>
  <conditionalFormatting sqref="B73">
    <cfRule type="duplicateValues" dxfId="121" priority="5"/>
  </conditionalFormatting>
  <conditionalFormatting sqref="B73">
    <cfRule type="duplicateValues" dxfId="120" priority="4"/>
  </conditionalFormatting>
  <conditionalFormatting sqref="B73">
    <cfRule type="duplicateValues" dxfId="119" priority="3"/>
  </conditionalFormatting>
  <conditionalFormatting sqref="B73">
    <cfRule type="duplicateValues" dxfId="118" priority="1"/>
    <cfRule type="duplicateValues" dxfId="117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0" t="s">
        <v>0</v>
      </c>
      <c r="B1" s="17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2" t="s">
        <v>8</v>
      </c>
      <c r="B9" s="17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4" t="s">
        <v>9</v>
      </c>
      <c r="B14" s="17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4"/>
  <sheetViews>
    <sheetView zoomScale="80" zoomScaleNormal="80" workbookViewId="0">
      <selection activeCell="C101" sqref="C101"/>
    </sheetView>
  </sheetViews>
  <sheetFormatPr baseColWidth="10" defaultColWidth="52.7109375" defaultRowHeight="15" x14ac:dyDescent="0.25"/>
  <cols>
    <col min="1" max="1" width="25.7109375" style="104" bestFit="1" customWidth="1"/>
    <col min="2" max="2" width="18" style="93" bestFit="1" customWidth="1"/>
    <col min="3" max="3" width="68.28515625" style="104" customWidth="1"/>
    <col min="4" max="4" width="39.28515625" style="104" bestFit="1" customWidth="1"/>
    <col min="5" max="5" width="20.28515625" style="104" customWidth="1"/>
    <col min="6" max="16384" width="52.7109375" style="104"/>
  </cols>
  <sheetData>
    <row r="2" spans="1:5" ht="22.5" customHeight="1" x14ac:dyDescent="0.25">
      <c r="A2" s="108"/>
      <c r="B2" s="117"/>
      <c r="C2" s="108"/>
      <c r="D2" s="108"/>
      <c r="E2" s="108"/>
    </row>
    <row r="3" spans="1:5" ht="22.5" customHeight="1" x14ac:dyDescent="0.25">
      <c r="A3" s="161" t="s">
        <v>2475</v>
      </c>
      <c r="B3" s="162"/>
      <c r="C3" s="162"/>
      <c r="D3" s="162"/>
      <c r="E3" s="163"/>
    </row>
    <row r="4" spans="1:5" ht="25.5" customHeight="1" x14ac:dyDescent="0.25">
      <c r="A4" s="161" t="s">
        <v>2158</v>
      </c>
      <c r="B4" s="162"/>
      <c r="C4" s="162"/>
      <c r="D4" s="162"/>
      <c r="E4" s="163"/>
    </row>
    <row r="5" spans="1:5" ht="25.5" x14ac:dyDescent="0.25">
      <c r="A5" s="146" t="s">
        <v>2475</v>
      </c>
      <c r="B5" s="147"/>
      <c r="C5" s="147"/>
      <c r="D5" s="147"/>
      <c r="E5" s="148"/>
    </row>
    <row r="6" spans="1:5" ht="18" x14ac:dyDescent="0.25">
      <c r="A6" s="108"/>
      <c r="B6" s="109"/>
      <c r="C6" s="109"/>
      <c r="D6" s="109"/>
      <c r="E6" s="129"/>
    </row>
    <row r="7" spans="1:5" ht="18.75" thickBot="1" x14ac:dyDescent="0.3">
      <c r="A7" s="126" t="s">
        <v>2423</v>
      </c>
      <c r="B7" s="128">
        <v>44247.708333333336</v>
      </c>
      <c r="C7" s="127"/>
      <c r="D7" s="109"/>
      <c r="E7" s="130"/>
    </row>
    <row r="8" spans="1:5" ht="18.75" thickBot="1" x14ac:dyDescent="0.3">
      <c r="A8" s="126" t="s">
        <v>2424</v>
      </c>
      <c r="B8" s="128">
        <v>44248.25</v>
      </c>
      <c r="C8" s="127"/>
      <c r="D8" s="109"/>
      <c r="E8" s="130"/>
    </row>
    <row r="9" spans="1:5" ht="18" customHeight="1" x14ac:dyDescent="0.25">
      <c r="A9" s="108"/>
      <c r="B9" s="109"/>
      <c r="C9" s="109"/>
      <c r="D9" s="109"/>
      <c r="E9" s="132"/>
    </row>
    <row r="10" spans="1:5" ht="18" x14ac:dyDescent="0.25">
      <c r="A10" s="149" t="s">
        <v>2425</v>
      </c>
      <c r="B10" s="149"/>
      <c r="C10" s="149"/>
      <c r="D10" s="149"/>
      <c r="E10" s="149"/>
    </row>
    <row r="11" spans="1:5" ht="18" x14ac:dyDescent="0.25">
      <c r="A11" s="110" t="s">
        <v>15</v>
      </c>
      <c r="B11" s="110" t="s">
        <v>2426</v>
      </c>
      <c r="C11" s="111" t="s">
        <v>46</v>
      </c>
      <c r="D11" s="131" t="s">
        <v>2433</v>
      </c>
      <c r="E11" s="131" t="s">
        <v>2427</v>
      </c>
    </row>
    <row r="12" spans="1:5" ht="18" x14ac:dyDescent="0.25">
      <c r="A12" s="118" t="e">
        <f>VLOOKUP(B12,'[1]LISTADO ATM'!$A$2:$C$817,3,0)</f>
        <v>#N/A</v>
      </c>
      <c r="B12" s="112"/>
      <c r="C12" s="112" t="e">
        <f>VLOOKUP(B12,'[1]LISTADO ATM'!$A$2:$B$816,2,0)</f>
        <v>#N/A</v>
      </c>
      <c r="D12" s="124"/>
      <c r="E12" s="137"/>
    </row>
    <row r="13" spans="1:5" ht="18.75" thickBot="1" x14ac:dyDescent="0.3">
      <c r="A13" s="115" t="s">
        <v>2428</v>
      </c>
      <c r="B13" s="123">
        <f>COUNT(#REF!)</f>
        <v>0</v>
      </c>
      <c r="C13" s="150"/>
      <c r="D13" s="151"/>
      <c r="E13" s="145"/>
    </row>
    <row r="14" spans="1:5" ht="15.75" thickBot="1" x14ac:dyDescent="0.3">
      <c r="A14" s="108"/>
      <c r="B14" s="117"/>
      <c r="C14" s="108"/>
      <c r="D14" s="108"/>
      <c r="E14" s="117"/>
    </row>
    <row r="15" spans="1:5" ht="18.75" thickBot="1" x14ac:dyDescent="0.3">
      <c r="A15" s="152" t="s">
        <v>2430</v>
      </c>
      <c r="B15" s="153"/>
      <c r="C15" s="153"/>
      <c r="D15" s="153"/>
      <c r="E15" s="154"/>
    </row>
    <row r="16" spans="1:5" ht="18" x14ac:dyDescent="0.25">
      <c r="A16" s="110" t="s">
        <v>15</v>
      </c>
      <c r="B16" s="110" t="s">
        <v>2426</v>
      </c>
      <c r="C16" s="111" t="s">
        <v>46</v>
      </c>
      <c r="D16" s="111" t="s">
        <v>2433</v>
      </c>
      <c r="E16" s="111" t="s">
        <v>2427</v>
      </c>
    </row>
    <row r="17" spans="1:6" ht="18" x14ac:dyDescent="0.25">
      <c r="A17" s="118" t="str">
        <f>VLOOKUP(B17,'[1]LISTADO ATM'!$A$2:$C$817,3,0)</f>
        <v>DISTRITO NACIONAL</v>
      </c>
      <c r="B17" s="112">
        <v>24</v>
      </c>
      <c r="C17" s="118" t="str">
        <f>VLOOKUP(B17,'[1]LISTADO ATM'!$A$2:$B$816,2,0)</f>
        <v xml:space="preserve">ATM Oficina Eusebio Manzueta </v>
      </c>
      <c r="D17" s="119" t="s">
        <v>2455</v>
      </c>
      <c r="E17" s="122">
        <v>335796795</v>
      </c>
    </row>
    <row r="18" spans="1:6" ht="18" x14ac:dyDescent="0.25">
      <c r="A18" s="118" t="str">
        <f>VLOOKUP(B18,'[1]LISTADO ATM'!$A$2:$C$817,3,0)</f>
        <v>DISTRITO NACIONAL</v>
      </c>
      <c r="B18" s="112">
        <v>658</v>
      </c>
      <c r="C18" s="118" t="str">
        <f>VLOOKUP(B18,'[1]LISTADO ATM'!$A$2:$B$816,2,0)</f>
        <v>ATM Cámara de Cuentas</v>
      </c>
      <c r="D18" s="119" t="s">
        <v>2455</v>
      </c>
      <c r="E18" s="122">
        <v>335797917</v>
      </c>
    </row>
    <row r="19" spans="1:6" ht="18" x14ac:dyDescent="0.25">
      <c r="A19" s="118" t="str">
        <f>VLOOKUP(B19,'[1]LISTADO ATM'!$A$2:$C$817,3,0)</f>
        <v>DISTRITO NACIONAL</v>
      </c>
      <c r="B19" s="112">
        <v>738</v>
      </c>
      <c r="C19" s="118" t="str">
        <f>VLOOKUP(B19,'[1]LISTADO ATM'!$A$2:$B$816,2,0)</f>
        <v xml:space="preserve">ATM Zona Franca Los Alcarrizos </v>
      </c>
      <c r="D19" s="119" t="s">
        <v>2455</v>
      </c>
      <c r="E19" s="122">
        <v>335798397</v>
      </c>
    </row>
    <row r="20" spans="1:6" ht="18" x14ac:dyDescent="0.25">
      <c r="A20" s="118" t="str">
        <f>VLOOKUP(B20,'[1]LISTADO ATM'!$A$2:$C$817,3,0)</f>
        <v>SUR</v>
      </c>
      <c r="B20" s="112">
        <v>252</v>
      </c>
      <c r="C20" s="118" t="str">
        <f>VLOOKUP(B20,'[1]LISTADO ATM'!$A$2:$B$816,2,0)</f>
        <v xml:space="preserve">ATM Banco Agrícola (Barahona) </v>
      </c>
      <c r="D20" s="119" t="s">
        <v>2455</v>
      </c>
      <c r="E20" s="122">
        <v>335798488</v>
      </c>
      <c r="F20" s="176"/>
    </row>
    <row r="21" spans="1:6" ht="18" x14ac:dyDescent="0.25">
      <c r="A21" s="118" t="str">
        <f>VLOOKUP(B21,'[1]LISTADO ATM'!$A$2:$C$817,3,0)</f>
        <v>DISTRITO NACIONAL</v>
      </c>
      <c r="B21" s="112">
        <v>231</v>
      </c>
      <c r="C21" s="118" t="str">
        <f>VLOOKUP(B21,'[1]LISTADO ATM'!$A$2:$B$816,2,0)</f>
        <v xml:space="preserve">ATM Oficina Zona Oriental </v>
      </c>
      <c r="D21" s="119" t="s">
        <v>2455</v>
      </c>
      <c r="E21" s="122">
        <v>335798639</v>
      </c>
      <c r="F21" s="176"/>
    </row>
    <row r="22" spans="1:6" ht="18" x14ac:dyDescent="0.25">
      <c r="A22" s="118" t="str">
        <f>VLOOKUP(B22,'[1]LISTADO ATM'!$A$2:$C$817,3,0)</f>
        <v>DISTRITO NACIONAL</v>
      </c>
      <c r="B22" s="112">
        <v>908</v>
      </c>
      <c r="C22" s="118" t="str">
        <f>VLOOKUP(B22,'[1]LISTADO ATM'!$A$2:$B$816,2,0)</f>
        <v xml:space="preserve">ATM Oficina Plaza Botánika </v>
      </c>
      <c r="D22" s="119" t="s">
        <v>2455</v>
      </c>
      <c r="E22" s="122">
        <v>335798651</v>
      </c>
      <c r="F22" s="176"/>
    </row>
    <row r="23" spans="1:6" ht="18" x14ac:dyDescent="0.25">
      <c r="A23" s="118" t="str">
        <f>VLOOKUP(B23,'[1]LISTADO ATM'!$A$2:$C$817,3,0)</f>
        <v>ESTE</v>
      </c>
      <c r="B23" s="112">
        <v>824</v>
      </c>
      <c r="C23" s="118" t="str">
        <f>VLOOKUP(B23,'[1]LISTADO ATM'!$A$2:$B$816,2,0)</f>
        <v xml:space="preserve">ATM Multiplaza (Higuey) </v>
      </c>
      <c r="D23" s="119" t="s">
        <v>2455</v>
      </c>
      <c r="E23" s="122">
        <v>335798661</v>
      </c>
      <c r="F23" s="176"/>
    </row>
    <row r="24" spans="1:6" ht="18" x14ac:dyDescent="0.25">
      <c r="A24" s="118" t="str">
        <f>VLOOKUP(B24,'[1]LISTADO ATM'!$A$2:$C$817,3,0)</f>
        <v>DISTRITO NACIONAL</v>
      </c>
      <c r="B24" s="112">
        <v>884</v>
      </c>
      <c r="C24" s="118" t="str">
        <f>VLOOKUP(B24,'[1]LISTADO ATM'!$A$2:$B$816,2,0)</f>
        <v xml:space="preserve">ATM UNP Olé Sabana Perdida </v>
      </c>
      <c r="D24" s="119" t="s">
        <v>2455</v>
      </c>
      <c r="E24" s="122">
        <v>335798686</v>
      </c>
      <c r="F24" s="176"/>
    </row>
    <row r="25" spans="1:6" ht="18" x14ac:dyDescent="0.25">
      <c r="A25" s="118" t="str">
        <f>VLOOKUP(B25,'[1]LISTADO ATM'!$A$2:$C$817,3,0)</f>
        <v>DISTRITO NACIONAL</v>
      </c>
      <c r="B25" s="112">
        <v>678</v>
      </c>
      <c r="C25" s="118" t="str">
        <f>VLOOKUP(B25,'[1]LISTADO ATM'!$A$2:$B$816,2,0)</f>
        <v>ATM Eco Petroleo San Isidro</v>
      </c>
      <c r="D25" s="119" t="s">
        <v>2455</v>
      </c>
      <c r="E25" s="122">
        <v>335798691</v>
      </c>
      <c r="F25" s="176"/>
    </row>
    <row r="26" spans="1:6" ht="18" x14ac:dyDescent="0.25">
      <c r="A26" s="118" t="str">
        <f>VLOOKUP(B26,'[1]LISTADO ATM'!$A$2:$C$817,3,0)</f>
        <v>DISTRITO NACIONAL</v>
      </c>
      <c r="B26" s="112">
        <v>493</v>
      </c>
      <c r="C26" s="118" t="str">
        <f>VLOOKUP(B26,'[1]LISTADO ATM'!$A$2:$B$816,2,0)</f>
        <v xml:space="preserve">ATM Oficina Haina Occidental II </v>
      </c>
      <c r="D26" s="119" t="s">
        <v>2455</v>
      </c>
      <c r="E26" s="122">
        <v>335798706</v>
      </c>
      <c r="F26" s="176"/>
    </row>
    <row r="27" spans="1:6" ht="18" x14ac:dyDescent="0.25">
      <c r="A27" s="118" t="str">
        <f>VLOOKUP(B27,'[1]LISTADO ATM'!$A$2:$C$817,3,0)</f>
        <v>SUR</v>
      </c>
      <c r="B27" s="112">
        <v>592</v>
      </c>
      <c r="C27" s="118" t="str">
        <f>VLOOKUP(B27,'[1]LISTADO ATM'!$A$2:$B$816,2,0)</f>
        <v xml:space="preserve">ATM Centro de Caja San Cristóbal I </v>
      </c>
      <c r="D27" s="119" t="s">
        <v>2455</v>
      </c>
      <c r="E27" s="122">
        <v>335798708</v>
      </c>
      <c r="F27" s="176"/>
    </row>
    <row r="28" spans="1:6" ht="18" x14ac:dyDescent="0.25">
      <c r="A28" s="118" t="str">
        <f>VLOOKUP(B28,'[1]LISTADO ATM'!$A$2:$C$817,3,0)</f>
        <v>DISTRITO NACIONAL</v>
      </c>
      <c r="B28" s="112">
        <v>684</v>
      </c>
      <c r="C28" s="118" t="str">
        <f>VLOOKUP(B28,'[1]LISTADO ATM'!$A$2:$B$816,2,0)</f>
        <v>ATM Estación Texaco Prolongación 27 Febrero</v>
      </c>
      <c r="D28" s="119" t="s">
        <v>2455</v>
      </c>
      <c r="E28" s="122">
        <v>335798709</v>
      </c>
      <c r="F28" s="176"/>
    </row>
    <row r="29" spans="1:6" s="108" customFormat="1" ht="18" x14ac:dyDescent="0.25">
      <c r="A29" s="118" t="str">
        <f>VLOOKUP(B29,'[1]LISTADO ATM'!$A$2:$C$817,3,0)</f>
        <v>DISTRITO NACIONAL</v>
      </c>
      <c r="B29" s="112">
        <v>325</v>
      </c>
      <c r="C29" s="118" t="str">
        <f>VLOOKUP(B29,'[1]LISTADO ATM'!$A$2:$B$816,2,0)</f>
        <v>ATM Casa Edwin</v>
      </c>
      <c r="D29" s="119" t="s">
        <v>2455</v>
      </c>
      <c r="E29" s="122">
        <v>335798743</v>
      </c>
      <c r="F29" s="176"/>
    </row>
    <row r="30" spans="1:6" s="108" customFormat="1" ht="18" x14ac:dyDescent="0.25">
      <c r="A30" s="118" t="str">
        <f>VLOOKUP(B30,'[1]LISTADO ATM'!$A$2:$C$817,3,0)</f>
        <v>DISTRITO NACIONAL</v>
      </c>
      <c r="B30" s="112">
        <v>192</v>
      </c>
      <c r="C30" s="118" t="str">
        <f>VLOOKUP(B30,'[1]LISTADO ATM'!$A$2:$B$816,2,0)</f>
        <v xml:space="preserve">ATM Autobanco Luperón II </v>
      </c>
      <c r="D30" s="119" t="s">
        <v>2455</v>
      </c>
      <c r="E30" s="122">
        <v>335798740</v>
      </c>
    </row>
    <row r="31" spans="1:6" s="108" customFormat="1" ht="18" x14ac:dyDescent="0.25">
      <c r="A31" s="118" t="str">
        <f>VLOOKUP(B31,'[1]LISTADO ATM'!$A$2:$C$817,3,0)</f>
        <v>SUR</v>
      </c>
      <c r="B31" s="112">
        <v>619</v>
      </c>
      <c r="C31" s="118" t="str">
        <f>VLOOKUP(B31,'[1]LISTADO ATM'!$A$2:$B$816,2,0)</f>
        <v xml:space="preserve">ATM Academia P.N. Hatillo (San Cristóbal) </v>
      </c>
      <c r="D31" s="119" t="s">
        <v>2455</v>
      </c>
      <c r="E31" s="134">
        <v>335798738</v>
      </c>
    </row>
    <row r="32" spans="1:6" s="108" customFormat="1" ht="18" x14ac:dyDescent="0.25">
      <c r="A32" s="118" t="str">
        <f>VLOOKUP(B32,'[1]LISTADO ATM'!$A$2:$C$817,3,0)</f>
        <v>DISTRITO NACIONAL</v>
      </c>
      <c r="B32" s="112">
        <v>955</v>
      </c>
      <c r="C32" s="118" t="str">
        <f>VLOOKUP(B32,'[1]LISTADO ATM'!$A$2:$B$816,2,0)</f>
        <v xml:space="preserve">ATM Oficina Americana Independencia II </v>
      </c>
      <c r="D32" s="119" t="s">
        <v>2455</v>
      </c>
      <c r="E32" s="122">
        <v>335798759</v>
      </c>
    </row>
    <row r="33" spans="1:5" s="108" customFormat="1" ht="18" x14ac:dyDescent="0.25">
      <c r="A33" s="118" t="str">
        <f>VLOOKUP(B33,'[1]LISTADO ATM'!$A$2:$C$817,3,0)</f>
        <v>DISTRITO NACIONAL</v>
      </c>
      <c r="B33" s="112">
        <v>938</v>
      </c>
      <c r="C33" s="118" t="str">
        <f>VLOOKUP(B33,'[1]LISTADO ATM'!$A$2:$B$816,2,0)</f>
        <v xml:space="preserve">ATM Autobanco Oficina Filadelfia Plaza </v>
      </c>
      <c r="D33" s="119" t="s">
        <v>2455</v>
      </c>
      <c r="E33" s="122">
        <v>335798760</v>
      </c>
    </row>
    <row r="34" spans="1:5" s="108" customFormat="1" ht="18" x14ac:dyDescent="0.25">
      <c r="A34" s="118" t="str">
        <f>VLOOKUP(B34,'[1]LISTADO ATM'!$A$2:$C$817,3,0)</f>
        <v>DISTRITO NACIONAL</v>
      </c>
      <c r="B34" s="112">
        <v>755</v>
      </c>
      <c r="C34" s="118" t="str">
        <f>VLOOKUP(B34,'[1]LISTADO ATM'!$A$2:$B$816,2,0)</f>
        <v xml:space="preserve">ATM Oficina Galería del Este (Plaza) </v>
      </c>
      <c r="D34" s="119" t="s">
        <v>2455</v>
      </c>
      <c r="E34" s="122">
        <v>335798761</v>
      </c>
    </row>
    <row r="35" spans="1:5" s="108" customFormat="1" ht="18" x14ac:dyDescent="0.25">
      <c r="A35" s="118" t="str">
        <f>VLOOKUP(B35,'[1]LISTADO ATM'!$A$2:$C$817,3,0)</f>
        <v>DISTRITO NACIONAL</v>
      </c>
      <c r="B35" s="112">
        <v>713</v>
      </c>
      <c r="C35" s="118" t="str">
        <f>VLOOKUP(B35,'[1]LISTADO ATM'!$A$2:$B$816,2,0)</f>
        <v xml:space="preserve">ATM Oficina Las Américas </v>
      </c>
      <c r="D35" s="119" t="s">
        <v>2455</v>
      </c>
      <c r="E35" s="122">
        <v>335798762</v>
      </c>
    </row>
    <row r="36" spans="1:5" s="108" customFormat="1" ht="18" x14ac:dyDescent="0.25">
      <c r="A36" s="118" t="str">
        <f>VLOOKUP(B36,'[1]LISTADO ATM'!$A$2:$C$817,3,0)</f>
        <v>DISTRITO NACIONAL</v>
      </c>
      <c r="B36" s="112">
        <v>655</v>
      </c>
      <c r="C36" s="118" t="str">
        <f>VLOOKUP(B36,'[1]LISTADO ATM'!$A$2:$B$816,2,0)</f>
        <v>ATM Farmacia Sandra</v>
      </c>
      <c r="D36" s="119" t="s">
        <v>2455</v>
      </c>
      <c r="E36" s="122">
        <v>335798763</v>
      </c>
    </row>
    <row r="37" spans="1:5" s="108" customFormat="1" ht="18" x14ac:dyDescent="0.25">
      <c r="A37" s="118" t="str">
        <f>VLOOKUP(B37,'[1]LISTADO ATM'!$A$2:$C$817,3,0)</f>
        <v>DISTRITO NACIONAL</v>
      </c>
      <c r="B37" s="112">
        <v>406</v>
      </c>
      <c r="C37" s="118" t="str">
        <f>VLOOKUP(B37,'[1]LISTADO ATM'!$A$2:$B$816,2,0)</f>
        <v xml:space="preserve">ATM UNP Plaza Lama Máximo Gómez </v>
      </c>
      <c r="D37" s="119" t="s">
        <v>2455</v>
      </c>
      <c r="E37" s="122">
        <v>335798766</v>
      </c>
    </row>
    <row r="38" spans="1:5" s="108" customFormat="1" ht="18" x14ac:dyDescent="0.25">
      <c r="A38" s="118" t="e">
        <f>VLOOKUP(B38,'[1]LISTADO ATM'!$A$2:$C$817,3,0)</f>
        <v>#N/A</v>
      </c>
      <c r="B38" s="112"/>
      <c r="C38" s="118" t="e">
        <f>VLOOKUP(B38,'[1]LISTADO ATM'!$A$2:$B$816,2,0)</f>
        <v>#N/A</v>
      </c>
      <c r="D38" s="119" t="s">
        <v>2455</v>
      </c>
      <c r="E38" s="122"/>
    </row>
    <row r="39" spans="1:5" s="108" customFormat="1" ht="18" x14ac:dyDescent="0.25">
      <c r="A39" s="118" t="e">
        <f>VLOOKUP(B39,'[1]LISTADO ATM'!$A$2:$C$817,3,0)</f>
        <v>#N/A</v>
      </c>
      <c r="B39" s="112"/>
      <c r="C39" s="118" t="e">
        <f>VLOOKUP(B39,'[1]LISTADO ATM'!$A$2:$B$816,2,0)</f>
        <v>#N/A</v>
      </c>
      <c r="D39" s="119" t="s">
        <v>2455</v>
      </c>
      <c r="E39" s="122"/>
    </row>
    <row r="40" spans="1:5" s="108" customFormat="1" ht="18" x14ac:dyDescent="0.25">
      <c r="A40" s="118" t="e">
        <f>VLOOKUP(B40,'[1]LISTADO ATM'!$A$2:$C$817,3,0)</f>
        <v>#N/A</v>
      </c>
      <c r="B40" s="112"/>
      <c r="C40" s="118" t="e">
        <f>VLOOKUP(B40,'[1]LISTADO ATM'!$A$2:$B$816,2,0)</f>
        <v>#N/A</v>
      </c>
      <c r="D40" s="119" t="s">
        <v>2455</v>
      </c>
      <c r="E40" s="122"/>
    </row>
    <row r="41" spans="1:5" s="108" customFormat="1" ht="18" x14ac:dyDescent="0.25">
      <c r="A41" s="118" t="e">
        <f>VLOOKUP(B41,'[1]LISTADO ATM'!$A$2:$C$817,3,0)</f>
        <v>#N/A</v>
      </c>
      <c r="B41" s="112"/>
      <c r="C41" s="118" t="e">
        <f>VLOOKUP(B41,'[1]LISTADO ATM'!$A$2:$B$816,2,0)</f>
        <v>#N/A</v>
      </c>
      <c r="D41" s="119" t="s">
        <v>2455</v>
      </c>
      <c r="E41" s="122"/>
    </row>
    <row r="42" spans="1:5" s="108" customFormat="1" ht="18" x14ac:dyDescent="0.25">
      <c r="A42" s="118" t="e">
        <f>VLOOKUP(B42,'[1]LISTADO ATM'!$A$2:$C$817,3,0)</f>
        <v>#N/A</v>
      </c>
      <c r="B42" s="112"/>
      <c r="C42" s="118" t="e">
        <f>VLOOKUP(B42,'[1]LISTADO ATM'!$A$2:$B$816,2,0)</f>
        <v>#N/A</v>
      </c>
      <c r="D42" s="119" t="s">
        <v>2455</v>
      </c>
      <c r="E42" s="122"/>
    </row>
    <row r="43" spans="1:5" ht="18.75" customHeight="1" thickBot="1" x14ac:dyDescent="0.3">
      <c r="A43" s="120" t="s">
        <v>2428</v>
      </c>
      <c r="B43" s="123">
        <f>COUNT(B17:B42)</f>
        <v>21</v>
      </c>
      <c r="C43" s="121"/>
      <c r="D43" s="121"/>
      <c r="E43" s="121"/>
    </row>
    <row r="44" spans="1:5" ht="15.75" thickBot="1" x14ac:dyDescent="0.3">
      <c r="A44" s="108"/>
      <c r="B44" s="117"/>
      <c r="C44" s="108"/>
      <c r="D44" s="108"/>
      <c r="E44" s="117"/>
    </row>
    <row r="45" spans="1:5" ht="18.75" thickBot="1" x14ac:dyDescent="0.3">
      <c r="A45" s="152" t="s">
        <v>2431</v>
      </c>
      <c r="B45" s="153"/>
      <c r="C45" s="153"/>
      <c r="D45" s="153"/>
      <c r="E45" s="154"/>
    </row>
    <row r="46" spans="1:5" ht="18" x14ac:dyDescent="0.25">
      <c r="A46" s="110" t="s">
        <v>15</v>
      </c>
      <c r="B46" s="110" t="s">
        <v>2426</v>
      </c>
      <c r="C46" s="111" t="s">
        <v>46</v>
      </c>
      <c r="D46" s="111" t="s">
        <v>2433</v>
      </c>
      <c r="E46" s="111" t="s">
        <v>2427</v>
      </c>
    </row>
    <row r="47" spans="1:5" ht="18" x14ac:dyDescent="0.25">
      <c r="A47" s="118" t="str">
        <f>VLOOKUP(B47,'[1]LISTADO ATM'!$A$2:$C$817,3,0)</f>
        <v>DISTRITO NACIONAL</v>
      </c>
      <c r="B47" s="112">
        <v>577</v>
      </c>
      <c r="C47" s="118" t="str">
        <f>VLOOKUP(B47,'[1]LISTADO ATM'!$A$2:$B$816,2,0)</f>
        <v xml:space="preserve">ATM Olé Ave. Duarte </v>
      </c>
      <c r="D47" s="112" t="s">
        <v>2503</v>
      </c>
      <c r="E47" s="122">
        <v>335798238</v>
      </c>
    </row>
    <row r="48" spans="1:5" ht="18" x14ac:dyDescent="0.25">
      <c r="A48" s="118" t="str">
        <f>VLOOKUP(B48,'[1]LISTADO ATM'!$A$2:$C$817,3,0)</f>
        <v>NORTE</v>
      </c>
      <c r="B48" s="112">
        <v>703</v>
      </c>
      <c r="C48" s="118" t="str">
        <f>VLOOKUP(B48,'[1]LISTADO ATM'!$A$2:$B$816,2,0)</f>
        <v xml:space="preserve">ATM Oficina El Mamey Los Hidalgos </v>
      </c>
      <c r="D48" s="112" t="s">
        <v>2503</v>
      </c>
      <c r="E48" s="134">
        <v>335798403</v>
      </c>
    </row>
    <row r="49" spans="1:6" ht="18" x14ac:dyDescent="0.25">
      <c r="A49" s="118" t="str">
        <f>VLOOKUP(B49,'[1]LISTADO ATM'!$A$2:$C$817,3,0)</f>
        <v>DISTRITO NACIONAL</v>
      </c>
      <c r="B49" s="112">
        <v>640</v>
      </c>
      <c r="C49" s="118" t="str">
        <f>VLOOKUP(B49,'[1]LISTADO ATM'!$A$2:$B$816,2,0)</f>
        <v xml:space="preserve">ATM Ministerio Obras Públicas </v>
      </c>
      <c r="D49" s="112" t="s">
        <v>2503</v>
      </c>
      <c r="E49" s="134">
        <v>335798394</v>
      </c>
    </row>
    <row r="50" spans="1:6" ht="18" x14ac:dyDescent="0.25">
      <c r="A50" s="118" t="str">
        <f>VLOOKUP(B50,'[1]LISTADO ATM'!$A$2:$C$817,3,0)</f>
        <v>DISTRITO NACIONAL</v>
      </c>
      <c r="B50" s="112">
        <v>147</v>
      </c>
      <c r="C50" s="118" t="str">
        <f>VLOOKUP(B50,'[1]LISTADO ATM'!$A$2:$B$816,2,0)</f>
        <v xml:space="preserve">ATM Kiosco Megacentro I </v>
      </c>
      <c r="D50" s="112" t="s">
        <v>2503</v>
      </c>
      <c r="E50" s="134">
        <v>335798705</v>
      </c>
      <c r="F50" s="176"/>
    </row>
    <row r="51" spans="1:6" ht="18" x14ac:dyDescent="0.25">
      <c r="A51" s="118" t="str">
        <f>VLOOKUP(B51,'[1]LISTADO ATM'!$A$2:$C$817,3,0)</f>
        <v>DISTRITO NACIONAL</v>
      </c>
      <c r="B51" s="112">
        <v>572</v>
      </c>
      <c r="C51" s="118" t="str">
        <f>VLOOKUP(B51,'[1]LISTADO ATM'!$A$2:$B$816,2,0)</f>
        <v xml:space="preserve">ATM Olé Ovando </v>
      </c>
      <c r="D51" s="112" t="s">
        <v>2503</v>
      </c>
      <c r="E51" s="134">
        <v>335798707</v>
      </c>
    </row>
    <row r="52" spans="1:6" ht="18" x14ac:dyDescent="0.25">
      <c r="A52" s="118" t="str">
        <f>VLOOKUP(B52,'[1]LISTADO ATM'!$A$2:$C$817,3,0)</f>
        <v>DISTRITO NACIONAL</v>
      </c>
      <c r="B52" s="112">
        <v>567</v>
      </c>
      <c r="C52" s="118" t="str">
        <f>VLOOKUP(B52,'[1]LISTADO ATM'!$A$2:$B$816,2,0)</f>
        <v xml:space="preserve">ATM Oficina Máximo Gómez </v>
      </c>
      <c r="D52" s="112" t="s">
        <v>2503</v>
      </c>
      <c r="E52" s="122">
        <v>335798737</v>
      </c>
    </row>
    <row r="53" spans="1:6" s="108" customFormat="1" ht="18" x14ac:dyDescent="0.25">
      <c r="A53" s="118" t="str">
        <f>VLOOKUP(B53,'[1]LISTADO ATM'!$A$2:$C$817,3,0)</f>
        <v>DISTRITO NACIONAL</v>
      </c>
      <c r="B53" s="112">
        <v>642</v>
      </c>
      <c r="C53" s="118" t="str">
        <f>VLOOKUP(B53,'[1]LISTADO ATM'!$A$2:$B$816,2,0)</f>
        <v xml:space="preserve">ATM OMSA Sto. Dgo. </v>
      </c>
      <c r="D53" s="112" t="s">
        <v>2503</v>
      </c>
      <c r="E53" s="134">
        <v>335798753</v>
      </c>
    </row>
    <row r="54" spans="1:6" s="108" customFormat="1" ht="18" x14ac:dyDescent="0.25">
      <c r="A54" s="118" t="str">
        <f>VLOOKUP(B54,'[1]LISTADO ATM'!$A$2:$C$817,3,0)</f>
        <v>NORTE</v>
      </c>
      <c r="B54" s="112">
        <v>712</v>
      </c>
      <c r="C54" s="118" t="str">
        <f>VLOOKUP(B54,'[1]LISTADO ATM'!$A$2:$B$816,2,0)</f>
        <v xml:space="preserve">ATM Oficina Imbert </v>
      </c>
      <c r="D54" s="112" t="s">
        <v>2503</v>
      </c>
      <c r="E54" s="134">
        <v>335798755</v>
      </c>
    </row>
    <row r="55" spans="1:6" s="108" customFormat="1" ht="18" x14ac:dyDescent="0.25">
      <c r="A55" s="118" t="str">
        <f>VLOOKUP(B55,'[1]LISTADO ATM'!$A$2:$C$817,3,0)</f>
        <v>DISTRITO NACIONAL</v>
      </c>
      <c r="B55" s="112">
        <v>580</v>
      </c>
      <c r="C55" s="118" t="str">
        <f>VLOOKUP(B55,'[1]LISTADO ATM'!$A$2:$B$816,2,0)</f>
        <v xml:space="preserve">ATM Edificio Propagas </v>
      </c>
      <c r="D55" s="112" t="s">
        <v>2503</v>
      </c>
      <c r="E55" s="134">
        <v>335798764</v>
      </c>
    </row>
    <row r="56" spans="1:6" s="108" customFormat="1" ht="18" x14ac:dyDescent="0.25">
      <c r="A56" s="118" t="str">
        <f>VLOOKUP(B56,'[1]LISTADO ATM'!$A$2:$C$817,3,0)</f>
        <v>DISTRITO NACIONAL</v>
      </c>
      <c r="B56" s="112">
        <v>570</v>
      </c>
      <c r="C56" s="118" t="str">
        <f>VLOOKUP(B56,'[1]LISTADO ATM'!$A$2:$B$816,2,0)</f>
        <v xml:space="preserve">ATM S/M Liverpool Villa Mella </v>
      </c>
      <c r="D56" s="112" t="s">
        <v>2503</v>
      </c>
      <c r="E56" s="134">
        <v>335798765</v>
      </c>
    </row>
    <row r="57" spans="1:6" s="108" customFormat="1" ht="18" x14ac:dyDescent="0.25">
      <c r="A57" s="118" t="e">
        <f>VLOOKUP(B57,'[1]LISTADO ATM'!$A$2:$C$817,3,0)</f>
        <v>#N/A</v>
      </c>
      <c r="B57" s="112"/>
      <c r="C57" s="118" t="e">
        <f>VLOOKUP(B57,'[1]LISTADO ATM'!$A$2:$B$816,2,0)</f>
        <v>#N/A</v>
      </c>
      <c r="D57" s="112" t="s">
        <v>2503</v>
      </c>
      <c r="E57" s="134"/>
    </row>
    <row r="58" spans="1:6" s="108" customFormat="1" ht="18" x14ac:dyDescent="0.25">
      <c r="A58" s="118" t="e">
        <f>VLOOKUP(B58,'[1]LISTADO ATM'!$A$2:$C$817,3,0)</f>
        <v>#N/A</v>
      </c>
      <c r="B58" s="112"/>
      <c r="C58" s="118" t="e">
        <f>VLOOKUP(B58,'[1]LISTADO ATM'!$A$2:$B$816,2,0)</f>
        <v>#N/A</v>
      </c>
      <c r="D58" s="112" t="s">
        <v>2503</v>
      </c>
      <c r="E58" s="134"/>
    </row>
    <row r="59" spans="1:6" s="108" customFormat="1" ht="18" x14ac:dyDescent="0.25">
      <c r="A59" s="118" t="e">
        <f>VLOOKUP(B59,'[1]LISTADO ATM'!$A$2:$C$817,3,0)</f>
        <v>#N/A</v>
      </c>
      <c r="B59" s="112"/>
      <c r="C59" s="118" t="e">
        <f>VLOOKUP(B59,'[1]LISTADO ATM'!$A$2:$B$816,2,0)</f>
        <v>#N/A</v>
      </c>
      <c r="D59" s="112" t="s">
        <v>2503</v>
      </c>
      <c r="E59" s="134"/>
    </row>
    <row r="60" spans="1:6" ht="18.75" customHeight="1" thickBot="1" x14ac:dyDescent="0.3">
      <c r="A60" s="115" t="s">
        <v>2428</v>
      </c>
      <c r="B60" s="123">
        <f>COUNT(B47:B56)</f>
        <v>10</v>
      </c>
      <c r="C60" s="133"/>
      <c r="D60" s="113"/>
      <c r="E60" s="114"/>
    </row>
    <row r="61" spans="1:6" ht="15.75" thickBot="1" x14ac:dyDescent="0.3">
      <c r="A61" s="108"/>
      <c r="B61" s="117"/>
      <c r="C61" s="108"/>
      <c r="D61" s="108"/>
      <c r="E61" s="117"/>
    </row>
    <row r="62" spans="1:6" ht="18.75" thickBot="1" x14ac:dyDescent="0.3">
      <c r="A62" s="155" t="s">
        <v>2429</v>
      </c>
      <c r="B62" s="156"/>
      <c r="C62" s="108"/>
      <c r="D62" s="108"/>
      <c r="E62" s="117"/>
    </row>
    <row r="63" spans="1:6" ht="18.75" customHeight="1" thickBot="1" x14ac:dyDescent="0.3">
      <c r="A63" s="157">
        <f>+B43+B60</f>
        <v>31</v>
      </c>
      <c r="B63" s="158"/>
      <c r="C63" s="108"/>
      <c r="D63" s="108"/>
      <c r="E63" s="117"/>
    </row>
    <row r="64" spans="1:6" ht="15.75" thickBot="1" x14ac:dyDescent="0.3">
      <c r="A64" s="108"/>
      <c r="B64" s="117"/>
      <c r="C64" s="108"/>
      <c r="D64" s="108"/>
      <c r="E64" s="117"/>
    </row>
    <row r="65" spans="1:6" ht="18.75" thickBot="1" x14ac:dyDescent="0.3">
      <c r="A65" s="152" t="s">
        <v>2432</v>
      </c>
      <c r="B65" s="153"/>
      <c r="C65" s="153"/>
      <c r="D65" s="153"/>
      <c r="E65" s="154"/>
    </row>
    <row r="66" spans="1:6" ht="18" x14ac:dyDescent="0.25">
      <c r="A66" s="125"/>
      <c r="B66" s="125" t="s">
        <v>2426</v>
      </c>
      <c r="C66" s="116" t="s">
        <v>46</v>
      </c>
      <c r="D66" s="164" t="s">
        <v>2433</v>
      </c>
      <c r="E66" s="165"/>
    </row>
    <row r="67" spans="1:6" ht="18" x14ac:dyDescent="0.25">
      <c r="A67" s="112" t="str">
        <f>VLOOKUP(B67,'[1]LISTADO ATM'!$A$2:$C$817,3,0)</f>
        <v>DISTRITO NACIONAL</v>
      </c>
      <c r="B67" s="112">
        <v>583</v>
      </c>
      <c r="C67" s="118" t="str">
        <f>VLOOKUP(B67,'[1]LISTADO ATM'!$A$2:$B$816,2,0)</f>
        <v xml:space="preserve">ATM Ministerio Fuerzas Armadas I </v>
      </c>
      <c r="D67" s="159" t="s">
        <v>2495</v>
      </c>
      <c r="E67" s="160"/>
    </row>
    <row r="68" spans="1:6" ht="18" x14ac:dyDescent="0.25">
      <c r="A68" s="112" t="str">
        <f>VLOOKUP(B68,'[1]LISTADO ATM'!$A$2:$C$817,3,0)</f>
        <v>DISTRITO NACIONAL</v>
      </c>
      <c r="B68" s="112">
        <v>355</v>
      </c>
      <c r="C68" s="118" t="str">
        <f>VLOOKUP(B68,'[1]LISTADO ATM'!$A$2:$B$816,2,0)</f>
        <v xml:space="preserve">ATM UNP Metro II </v>
      </c>
      <c r="D68" s="159" t="s">
        <v>2495</v>
      </c>
      <c r="E68" s="160"/>
    </row>
    <row r="69" spans="1:6" ht="18" x14ac:dyDescent="0.25">
      <c r="A69" s="112" t="str">
        <f>VLOOKUP(B69,'[1]LISTADO ATM'!$A$2:$C$817,3,0)</f>
        <v>DISTRITO NACIONAL</v>
      </c>
      <c r="B69" s="112">
        <v>911</v>
      </c>
      <c r="C69" s="118" t="str">
        <f>VLOOKUP(B69,'[1]LISTADO ATM'!$A$2:$B$816,2,0)</f>
        <v xml:space="preserve">ATM Oficina Venezuela II </v>
      </c>
      <c r="D69" s="159" t="s">
        <v>2495</v>
      </c>
      <c r="E69" s="160"/>
    </row>
    <row r="70" spans="1:6" ht="18" x14ac:dyDescent="0.25">
      <c r="A70" s="112" t="str">
        <f>VLOOKUP(B70,'[1]LISTADO ATM'!$A$2:$C$817,3,0)</f>
        <v>DISTRITO NACIONAL</v>
      </c>
      <c r="B70" s="112">
        <v>685</v>
      </c>
      <c r="C70" s="118" t="str">
        <f>VLOOKUP(B70,'[1]LISTADO ATM'!$A$2:$B$816,2,0)</f>
        <v>ATM Autoservicio UASD</v>
      </c>
      <c r="D70" s="159" t="s">
        <v>2495</v>
      </c>
      <c r="E70" s="160"/>
      <c r="F70" s="176"/>
    </row>
    <row r="71" spans="1:6" ht="18" x14ac:dyDescent="0.25">
      <c r="A71" s="112" t="str">
        <f>VLOOKUP(B71,'[1]LISTADO ATM'!$A$2:$C$817,3,0)</f>
        <v>DISTRITO NACIONAL</v>
      </c>
      <c r="B71" s="112">
        <v>422</v>
      </c>
      <c r="C71" s="118" t="str">
        <f>VLOOKUP(B71,'[1]LISTADO ATM'!$A$2:$B$816,2,0)</f>
        <v xml:space="preserve">ATM Olé Manoguayabo </v>
      </c>
      <c r="D71" s="159" t="s">
        <v>2495</v>
      </c>
      <c r="E71" s="160"/>
      <c r="F71" s="176"/>
    </row>
    <row r="72" spans="1:6" ht="18" x14ac:dyDescent="0.25">
      <c r="A72" s="112" t="str">
        <f>VLOOKUP(B72,'[1]LISTADO ATM'!$A$2:$C$817,3,0)</f>
        <v>SUR</v>
      </c>
      <c r="B72" s="112">
        <v>995</v>
      </c>
      <c r="C72" s="118" t="e">
        <f>VLOOKUP(B72,'[1]LISTADO ATM'!$A$2:$B$816,2,0)</f>
        <v>#N/A</v>
      </c>
      <c r="D72" s="159" t="s">
        <v>2507</v>
      </c>
      <c r="E72" s="160"/>
    </row>
    <row r="73" spans="1:6" s="108" customFormat="1" ht="18" x14ac:dyDescent="0.25">
      <c r="A73" s="112" t="str">
        <f>VLOOKUP(B73,'[1]LISTADO ATM'!$A$2:$C$817,3,0)</f>
        <v>NORTE</v>
      </c>
      <c r="B73" s="112">
        <v>903</v>
      </c>
      <c r="C73" s="118" t="str">
        <f>VLOOKUP(B73,'[1]LISTADO ATM'!$A$2:$B$816,2,0)</f>
        <v xml:space="preserve">ATM Oficina La Vega Real I </v>
      </c>
      <c r="D73" s="159" t="s">
        <v>2507</v>
      </c>
      <c r="E73" s="160"/>
    </row>
    <row r="74" spans="1:6" s="108" customFormat="1" ht="18" x14ac:dyDescent="0.25">
      <c r="A74" s="112" t="str">
        <f>VLOOKUP(B74,'[1]LISTADO ATM'!$A$2:$C$817,3,0)</f>
        <v>DISTRITO NACIONAL</v>
      </c>
      <c r="B74" s="112">
        <v>815</v>
      </c>
      <c r="C74" s="118" t="str">
        <f>VLOOKUP(B74,'[1]LISTADO ATM'!$A$2:$B$816,2,0)</f>
        <v xml:space="preserve">ATM Oficina Atalaya del Mar </v>
      </c>
      <c r="D74" s="159" t="s">
        <v>2495</v>
      </c>
      <c r="E74" s="160"/>
    </row>
    <row r="75" spans="1:6" s="108" customFormat="1" ht="18" x14ac:dyDescent="0.25">
      <c r="A75" s="112" t="str">
        <f>VLOOKUP(B75,'[1]LISTADO ATM'!$A$2:$C$817,3,0)</f>
        <v>NORTE</v>
      </c>
      <c r="B75" s="112">
        <v>796</v>
      </c>
      <c r="C75" s="118" t="str">
        <f>VLOOKUP(B75,'[1]LISTADO ATM'!$A$2:$B$816,2,0)</f>
        <v xml:space="preserve">ATM Oficina Plaza Ventura (Nagua) </v>
      </c>
      <c r="D75" s="159" t="s">
        <v>2495</v>
      </c>
      <c r="E75" s="160"/>
    </row>
    <row r="76" spans="1:6" s="108" customFormat="1" ht="18" x14ac:dyDescent="0.25">
      <c r="A76" s="112" t="str">
        <f>VLOOKUP(B76,'[1]LISTADO ATM'!$A$2:$C$817,3,0)</f>
        <v>ESTE</v>
      </c>
      <c r="B76" s="112">
        <v>776</v>
      </c>
      <c r="C76" s="118" t="str">
        <f>VLOOKUP(B76,'[1]LISTADO ATM'!$A$2:$B$816,2,0)</f>
        <v xml:space="preserve">ATM Oficina Monte Plata </v>
      </c>
      <c r="D76" s="159" t="s">
        <v>2495</v>
      </c>
      <c r="E76" s="160"/>
    </row>
    <row r="77" spans="1:6" s="108" customFormat="1" ht="18" x14ac:dyDescent="0.25">
      <c r="A77" s="112" t="str">
        <f>VLOOKUP(B77,'[1]LISTADO ATM'!$A$2:$C$817,3,0)</f>
        <v>NORTE</v>
      </c>
      <c r="B77" s="112">
        <v>775</v>
      </c>
      <c r="C77" s="118" t="str">
        <f>VLOOKUP(B77,'[1]LISTADO ATM'!$A$2:$B$816,2,0)</f>
        <v xml:space="preserve">ATM S/M Lilo (Montecristi) </v>
      </c>
      <c r="D77" s="159" t="s">
        <v>2495</v>
      </c>
      <c r="E77" s="160"/>
    </row>
    <row r="78" spans="1:6" s="108" customFormat="1" ht="18" x14ac:dyDescent="0.25">
      <c r="A78" s="112" t="str">
        <f>VLOOKUP(B78,'[1]LISTADO ATM'!$A$2:$C$817,3,0)</f>
        <v>SUR</v>
      </c>
      <c r="B78" s="112">
        <v>766</v>
      </c>
      <c r="C78" s="118" t="str">
        <f>VLOOKUP(B78,'[1]LISTADO ATM'!$A$2:$B$816,2,0)</f>
        <v xml:space="preserve">ATM Oficina Azua II </v>
      </c>
      <c r="D78" s="159" t="s">
        <v>2507</v>
      </c>
      <c r="E78" s="160"/>
    </row>
    <row r="79" spans="1:6" s="108" customFormat="1" ht="18" x14ac:dyDescent="0.25">
      <c r="A79" s="112" t="str">
        <f>VLOOKUP(B79,'[1]LISTADO ATM'!$A$2:$C$817,3,0)</f>
        <v>SUR</v>
      </c>
      <c r="B79" s="112">
        <v>765</v>
      </c>
      <c r="C79" s="118" t="str">
        <f>VLOOKUP(B79,'[1]LISTADO ATM'!$A$2:$B$816,2,0)</f>
        <v xml:space="preserve">ATM Oficina Azua I </v>
      </c>
      <c r="D79" s="159" t="s">
        <v>2507</v>
      </c>
      <c r="E79" s="160"/>
    </row>
    <row r="80" spans="1:6" s="108" customFormat="1" ht="18" x14ac:dyDescent="0.25">
      <c r="A80" s="112" t="str">
        <f>VLOOKUP(B80,'[1]LISTADO ATM'!$A$2:$C$817,3,0)</f>
        <v>ESTE</v>
      </c>
      <c r="B80" s="112">
        <v>660</v>
      </c>
      <c r="C80" s="118" t="str">
        <f>VLOOKUP(B80,'[1]LISTADO ATM'!$A$2:$B$816,2,0)</f>
        <v>ATM Oficina Romana Norte II</v>
      </c>
      <c r="D80" s="159" t="s">
        <v>2495</v>
      </c>
      <c r="E80" s="160"/>
    </row>
    <row r="81" spans="1:5" s="108" customFormat="1" ht="18" x14ac:dyDescent="0.25">
      <c r="A81" s="112" t="str">
        <f>VLOOKUP(B81,'[1]LISTADO ATM'!$A$2:$C$817,3,0)</f>
        <v>NORTE</v>
      </c>
      <c r="B81" s="112">
        <v>645</v>
      </c>
      <c r="C81" s="118" t="str">
        <f>VLOOKUP(B81,'[1]LISTADO ATM'!$A$2:$B$816,2,0)</f>
        <v xml:space="preserve">ATM UNP Cabrera </v>
      </c>
      <c r="D81" s="159" t="s">
        <v>2495</v>
      </c>
      <c r="E81" s="160"/>
    </row>
    <row r="82" spans="1:5" s="108" customFormat="1" ht="18" x14ac:dyDescent="0.25">
      <c r="A82" s="112" t="str">
        <f>VLOOKUP(B82,'[1]LISTADO ATM'!$A$2:$C$817,3,0)</f>
        <v>SUR</v>
      </c>
      <c r="B82" s="112">
        <v>537</v>
      </c>
      <c r="C82" s="118" t="str">
        <f>VLOOKUP(B82,'[1]LISTADO ATM'!$A$2:$B$816,2,0)</f>
        <v xml:space="preserve">ATM Estación Texaco Enriquillo (Barahona) </v>
      </c>
      <c r="D82" s="159" t="s">
        <v>2507</v>
      </c>
      <c r="E82" s="160"/>
    </row>
    <row r="83" spans="1:5" s="108" customFormat="1" ht="18" x14ac:dyDescent="0.25">
      <c r="A83" s="112" t="str">
        <f>VLOOKUP(B83,'[1]LISTADO ATM'!$A$2:$C$817,3,0)</f>
        <v>NORTE</v>
      </c>
      <c r="B83" s="112">
        <v>496</v>
      </c>
      <c r="C83" s="118" t="str">
        <f>VLOOKUP(B83,'[1]LISTADO ATM'!$A$2:$B$816,2,0)</f>
        <v xml:space="preserve">ATM Multicentro La Sirena Bonao </v>
      </c>
      <c r="D83" s="159" t="s">
        <v>2495</v>
      </c>
      <c r="E83" s="160"/>
    </row>
    <row r="84" spans="1:5" s="108" customFormat="1" ht="18" x14ac:dyDescent="0.25">
      <c r="A84" s="112" t="str">
        <f>VLOOKUP(B84,'[1]LISTADO ATM'!$A$2:$C$817,3,0)</f>
        <v>ESTE</v>
      </c>
      <c r="B84" s="112">
        <v>480</v>
      </c>
      <c r="C84" s="118" t="str">
        <f>VLOOKUP(B84,'[1]LISTADO ATM'!$A$2:$B$816,2,0)</f>
        <v>ATM UNP Farmaconal Higuey</v>
      </c>
      <c r="D84" s="159" t="s">
        <v>2495</v>
      </c>
      <c r="E84" s="160"/>
    </row>
    <row r="85" spans="1:5" s="108" customFormat="1" ht="18" x14ac:dyDescent="0.25">
      <c r="A85" s="112" t="str">
        <f>VLOOKUP(B85,'[1]LISTADO ATM'!$A$2:$C$817,3,0)</f>
        <v>DISTRITO NACIONAL</v>
      </c>
      <c r="B85" s="112">
        <v>424</v>
      </c>
      <c r="C85" s="118" t="str">
        <f>VLOOKUP(B85,'[1]LISTADO ATM'!$A$2:$B$816,2,0)</f>
        <v xml:space="preserve">ATM UNP Jumbo Luperón I </v>
      </c>
      <c r="D85" s="159" t="s">
        <v>2495</v>
      </c>
      <c r="E85" s="160"/>
    </row>
    <row r="86" spans="1:5" s="108" customFormat="1" ht="18" x14ac:dyDescent="0.25">
      <c r="A86" s="112" t="str">
        <f>VLOOKUP(B86,'[1]LISTADO ATM'!$A$2:$C$817,3,0)</f>
        <v>SUR</v>
      </c>
      <c r="B86" s="112">
        <v>249</v>
      </c>
      <c r="C86" s="118" t="str">
        <f>VLOOKUP(B86,'[1]LISTADO ATM'!$A$2:$B$816,2,0)</f>
        <v xml:space="preserve">ATM Banco Agrícola Neiba </v>
      </c>
      <c r="D86" s="159" t="s">
        <v>2495</v>
      </c>
      <c r="E86" s="160"/>
    </row>
    <row r="87" spans="1:5" s="108" customFormat="1" ht="18" x14ac:dyDescent="0.25">
      <c r="A87" s="112" t="str">
        <f>VLOOKUP(B87,'[1]LISTADO ATM'!$A$2:$C$817,3,0)</f>
        <v>NORTE</v>
      </c>
      <c r="B87" s="112">
        <v>171</v>
      </c>
      <c r="C87" s="118" t="str">
        <f>VLOOKUP(B87,'[1]LISTADO ATM'!$A$2:$B$816,2,0)</f>
        <v xml:space="preserve">ATM Oficina Moca </v>
      </c>
      <c r="D87" s="159" t="s">
        <v>2495</v>
      </c>
      <c r="E87" s="160"/>
    </row>
    <row r="88" spans="1:5" s="108" customFormat="1" ht="18" x14ac:dyDescent="0.25">
      <c r="A88" s="112" t="str">
        <f>VLOOKUP(B88,'[1]LISTADO ATM'!$A$2:$C$817,3,0)</f>
        <v>ESTE</v>
      </c>
      <c r="B88" s="112">
        <v>114</v>
      </c>
      <c r="C88" s="118" t="str">
        <f>VLOOKUP(B88,'[1]LISTADO ATM'!$A$2:$B$816,2,0)</f>
        <v xml:space="preserve">ATM Oficina Hato Mayor </v>
      </c>
      <c r="D88" s="159" t="s">
        <v>2495</v>
      </c>
      <c r="E88" s="160"/>
    </row>
    <row r="89" spans="1:5" s="108" customFormat="1" ht="18" x14ac:dyDescent="0.25">
      <c r="A89" s="112" t="str">
        <f>VLOOKUP(B89,'[1]LISTADO ATM'!$A$2:$C$817,3,0)</f>
        <v>DISTRITO NACIONAL</v>
      </c>
      <c r="B89" s="112">
        <v>85</v>
      </c>
      <c r="C89" s="118" t="str">
        <f>VLOOKUP(B89,'[1]LISTADO ATM'!$A$2:$B$816,2,0)</f>
        <v xml:space="preserve">ATM Oficina San Isidro (Fuerza Aérea) </v>
      </c>
      <c r="D89" s="159" t="s">
        <v>2495</v>
      </c>
      <c r="E89" s="160"/>
    </row>
    <row r="90" spans="1:5" s="108" customFormat="1" ht="18" x14ac:dyDescent="0.25">
      <c r="A90" s="112" t="str">
        <f>VLOOKUP(B90,'[1]LISTADO ATM'!$A$2:$C$817,3,0)</f>
        <v>DISTRITO NACIONAL</v>
      </c>
      <c r="B90" s="112">
        <v>54</v>
      </c>
      <c r="C90" s="118" t="str">
        <f>VLOOKUP(B90,'[1]LISTADO ATM'!$A$2:$B$816,2,0)</f>
        <v xml:space="preserve">ATM Autoservicio Galería 360 </v>
      </c>
      <c r="D90" s="159" t="s">
        <v>2495</v>
      </c>
      <c r="E90" s="160"/>
    </row>
    <row r="91" spans="1:5" s="108" customFormat="1" ht="18" x14ac:dyDescent="0.25">
      <c r="A91" s="112" t="e">
        <f>VLOOKUP(B91,'[1]LISTADO ATM'!$A$2:$C$817,3,0)</f>
        <v>#N/A</v>
      </c>
      <c r="B91" s="112"/>
      <c r="C91" s="118" t="e">
        <f>VLOOKUP(B91,'[1]LISTADO ATM'!$A$2:$B$816,2,0)</f>
        <v>#N/A</v>
      </c>
      <c r="D91" s="139"/>
      <c r="E91" s="140"/>
    </row>
    <row r="92" spans="1:5" s="108" customFormat="1" ht="18" x14ac:dyDescent="0.25">
      <c r="A92" s="112" t="e">
        <f>VLOOKUP(B92,'[1]LISTADO ATM'!$A$2:$C$817,3,0)</f>
        <v>#N/A</v>
      </c>
      <c r="B92" s="112"/>
      <c r="C92" s="118" t="e">
        <f>VLOOKUP(B92,'[1]LISTADO ATM'!$A$2:$B$816,2,0)</f>
        <v>#N/A</v>
      </c>
      <c r="D92" s="139"/>
      <c r="E92" s="140"/>
    </row>
    <row r="93" spans="1:5" ht="18" x14ac:dyDescent="0.25">
      <c r="A93" s="112" t="e">
        <f>VLOOKUP(B93,'[1]LISTADO ATM'!$A$2:$C$817,3,0)</f>
        <v>#N/A</v>
      </c>
      <c r="B93" s="112"/>
      <c r="C93" s="118" t="e">
        <f>VLOOKUP(B93,'[1]LISTADO ATM'!$A$2:$B$816,2,0)</f>
        <v>#N/A</v>
      </c>
      <c r="D93" s="135"/>
      <c r="E93" s="136"/>
    </row>
    <row r="94" spans="1:5" ht="18.75" thickBot="1" x14ac:dyDescent="0.3">
      <c r="A94" s="115" t="s">
        <v>2428</v>
      </c>
      <c r="B94" s="123">
        <f>COUNT(B67:B93)</f>
        <v>24</v>
      </c>
      <c r="C94" s="133"/>
      <c r="D94" s="144"/>
      <c r="E94" s="145"/>
    </row>
  </sheetData>
  <mergeCells count="36">
    <mergeCell ref="D87:E87"/>
    <mergeCell ref="D88:E88"/>
    <mergeCell ref="D89:E89"/>
    <mergeCell ref="D90:E90"/>
    <mergeCell ref="D82:E82"/>
    <mergeCell ref="D83:E83"/>
    <mergeCell ref="D84:E84"/>
    <mergeCell ref="D85:E85"/>
    <mergeCell ref="D86:E86"/>
    <mergeCell ref="D77:E77"/>
    <mergeCell ref="D78:E78"/>
    <mergeCell ref="D79:E79"/>
    <mergeCell ref="D80:E80"/>
    <mergeCell ref="D81:E81"/>
    <mergeCell ref="A3:E3"/>
    <mergeCell ref="A4:E4"/>
    <mergeCell ref="D66:E66"/>
    <mergeCell ref="D67:E67"/>
    <mergeCell ref="D68:E68"/>
    <mergeCell ref="D69:E69"/>
    <mergeCell ref="D70:E70"/>
    <mergeCell ref="D94:E94"/>
    <mergeCell ref="A5:E5"/>
    <mergeCell ref="A10:E10"/>
    <mergeCell ref="C13:E13"/>
    <mergeCell ref="A15:E15"/>
    <mergeCell ref="A45:E45"/>
    <mergeCell ref="A62:B62"/>
    <mergeCell ref="A63:B63"/>
    <mergeCell ref="A65:E65"/>
    <mergeCell ref="D71:E71"/>
    <mergeCell ref="D72:E72"/>
    <mergeCell ref="D73:E73"/>
    <mergeCell ref="D74:E74"/>
    <mergeCell ref="D75:E75"/>
    <mergeCell ref="D76:E76"/>
  </mergeCells>
  <phoneticPr fontId="47" type="noConversion"/>
  <conditionalFormatting sqref="B94 B13:B15 B17 B43:B45 B3:B10 B47:B66">
    <cfRule type="duplicateValues" dxfId="116" priority="60"/>
  </conditionalFormatting>
  <conditionalFormatting sqref="B94">
    <cfRule type="duplicateValues" dxfId="115" priority="59"/>
  </conditionalFormatting>
  <conditionalFormatting sqref="E94 E3:E10 E17 E43:E49 E12:E15 E52:E66">
    <cfRule type="duplicateValues" dxfId="114" priority="62"/>
  </conditionalFormatting>
  <conditionalFormatting sqref="E68">
    <cfRule type="duplicateValues" dxfId="113" priority="57"/>
  </conditionalFormatting>
  <conditionalFormatting sqref="E20">
    <cfRule type="duplicateValues" dxfId="112" priority="51"/>
  </conditionalFormatting>
  <conditionalFormatting sqref="E18:E19">
    <cfRule type="duplicateValues" dxfId="111" priority="64"/>
  </conditionalFormatting>
  <conditionalFormatting sqref="E21:E23">
    <cfRule type="duplicateValues" dxfId="110" priority="47"/>
  </conditionalFormatting>
  <conditionalFormatting sqref="E24">
    <cfRule type="duplicateValues" dxfId="109" priority="46"/>
  </conditionalFormatting>
  <conditionalFormatting sqref="E26:E27">
    <cfRule type="duplicateValues" dxfId="108" priority="45"/>
  </conditionalFormatting>
  <conditionalFormatting sqref="E50:E51">
    <cfRule type="duplicateValues" dxfId="107" priority="44"/>
  </conditionalFormatting>
  <conditionalFormatting sqref="E72">
    <cfRule type="duplicateValues" dxfId="106" priority="43"/>
  </conditionalFormatting>
  <conditionalFormatting sqref="E93 E70 E67">
    <cfRule type="duplicateValues" dxfId="105" priority="67"/>
  </conditionalFormatting>
  <conditionalFormatting sqref="B43:B45">
    <cfRule type="duplicateValues" dxfId="104" priority="70"/>
  </conditionalFormatting>
  <conditionalFormatting sqref="E28 E25">
    <cfRule type="duplicateValues" dxfId="103" priority="72"/>
  </conditionalFormatting>
  <conditionalFormatting sqref="B12">
    <cfRule type="duplicateValues" dxfId="102" priority="374286"/>
  </conditionalFormatting>
  <conditionalFormatting sqref="B1:B1048576">
    <cfRule type="duplicateValues" dxfId="101" priority="41"/>
  </conditionalFormatting>
  <conditionalFormatting sqref="E93:E1048576 E1:E68 E70:E72">
    <cfRule type="duplicateValues" dxfId="100" priority="40"/>
  </conditionalFormatting>
  <conditionalFormatting sqref="E31">
    <cfRule type="duplicateValues" dxfId="99" priority="39"/>
  </conditionalFormatting>
  <conditionalFormatting sqref="E29:E42">
    <cfRule type="duplicateValues" dxfId="98" priority="374352"/>
  </conditionalFormatting>
  <conditionalFormatting sqref="B18:B42">
    <cfRule type="duplicateValues" dxfId="97" priority="374368"/>
  </conditionalFormatting>
  <conditionalFormatting sqref="E69">
    <cfRule type="duplicateValues" dxfId="96" priority="38"/>
  </conditionalFormatting>
  <conditionalFormatting sqref="E69">
    <cfRule type="duplicateValues" dxfId="95" priority="37"/>
  </conditionalFormatting>
  <conditionalFormatting sqref="E71">
    <cfRule type="duplicateValues" dxfId="94" priority="374518"/>
  </conditionalFormatting>
  <conditionalFormatting sqref="B47:B94 B12:B15 B2:B10 B17:B45">
    <cfRule type="duplicateValues" dxfId="93" priority="374519"/>
  </conditionalFormatting>
  <conditionalFormatting sqref="B67:B93">
    <cfRule type="duplicateValues" dxfId="92" priority="374524"/>
  </conditionalFormatting>
  <conditionalFormatting sqref="B43:B45 B13:B15 B17 B3:B10 B47:B94">
    <cfRule type="duplicateValues" dxfId="91" priority="374526"/>
  </conditionalFormatting>
  <conditionalFormatting sqref="E73">
    <cfRule type="duplicateValues" dxfId="90" priority="36"/>
  </conditionalFormatting>
  <conditionalFormatting sqref="E73">
    <cfRule type="duplicateValues" dxfId="89" priority="35"/>
  </conditionalFormatting>
  <conditionalFormatting sqref="E74">
    <cfRule type="duplicateValues" dxfId="88" priority="34"/>
  </conditionalFormatting>
  <conditionalFormatting sqref="E74">
    <cfRule type="duplicateValues" dxfId="87" priority="33"/>
  </conditionalFormatting>
  <conditionalFormatting sqref="E75">
    <cfRule type="duplicateValues" dxfId="86" priority="32"/>
  </conditionalFormatting>
  <conditionalFormatting sqref="E75">
    <cfRule type="duplicateValues" dxfId="85" priority="31"/>
  </conditionalFormatting>
  <conditionalFormatting sqref="E76">
    <cfRule type="duplicateValues" dxfId="84" priority="30"/>
  </conditionalFormatting>
  <conditionalFormatting sqref="E76">
    <cfRule type="duplicateValues" dxfId="83" priority="29"/>
  </conditionalFormatting>
  <conditionalFormatting sqref="E77">
    <cfRule type="duplicateValues" dxfId="82" priority="28"/>
  </conditionalFormatting>
  <conditionalFormatting sqref="E77">
    <cfRule type="duplicateValues" dxfId="81" priority="27"/>
  </conditionalFormatting>
  <conditionalFormatting sqref="E78">
    <cfRule type="duplicateValues" dxfId="80" priority="26"/>
  </conditionalFormatting>
  <conditionalFormatting sqref="E78">
    <cfRule type="duplicateValues" dxfId="79" priority="25"/>
  </conditionalFormatting>
  <conditionalFormatting sqref="E79">
    <cfRule type="duplicateValues" dxfId="78" priority="24"/>
  </conditionalFormatting>
  <conditionalFormatting sqref="E79">
    <cfRule type="duplicateValues" dxfId="77" priority="23"/>
  </conditionalFormatting>
  <conditionalFormatting sqref="E80">
    <cfRule type="duplicateValues" dxfId="76" priority="22"/>
  </conditionalFormatting>
  <conditionalFormatting sqref="E80">
    <cfRule type="duplicateValues" dxfId="75" priority="21"/>
  </conditionalFormatting>
  <conditionalFormatting sqref="E81">
    <cfRule type="duplicateValues" dxfId="74" priority="20"/>
  </conditionalFormatting>
  <conditionalFormatting sqref="E81">
    <cfRule type="duplicateValues" dxfId="73" priority="19"/>
  </conditionalFormatting>
  <conditionalFormatting sqref="E82">
    <cfRule type="duplicateValues" dxfId="72" priority="18"/>
  </conditionalFormatting>
  <conditionalFormatting sqref="E82">
    <cfRule type="duplicateValues" dxfId="71" priority="17"/>
  </conditionalFormatting>
  <conditionalFormatting sqref="E83">
    <cfRule type="duplicateValues" dxfId="70" priority="16"/>
  </conditionalFormatting>
  <conditionalFormatting sqref="E83">
    <cfRule type="duplicateValues" dxfId="69" priority="15"/>
  </conditionalFormatting>
  <conditionalFormatting sqref="E84">
    <cfRule type="duplicateValues" dxfId="68" priority="14"/>
  </conditionalFormatting>
  <conditionalFormatting sqref="E84">
    <cfRule type="duplicateValues" dxfId="67" priority="13"/>
  </conditionalFormatting>
  <conditionalFormatting sqref="E85">
    <cfRule type="duplicateValues" dxfId="66" priority="12"/>
  </conditionalFormatting>
  <conditionalFormatting sqref="E85">
    <cfRule type="duplicateValues" dxfId="65" priority="11"/>
  </conditionalFormatting>
  <conditionalFormatting sqref="E86">
    <cfRule type="duplicateValues" dxfId="64" priority="10"/>
  </conditionalFormatting>
  <conditionalFormatting sqref="E86">
    <cfRule type="duplicateValues" dxfId="63" priority="9"/>
  </conditionalFormatting>
  <conditionalFormatting sqref="E87">
    <cfRule type="duplicateValues" dxfId="62" priority="8"/>
  </conditionalFormatting>
  <conditionalFormatting sqref="E87">
    <cfRule type="duplicateValues" dxfId="61" priority="7"/>
  </conditionalFormatting>
  <conditionalFormatting sqref="E88 E91:E92">
    <cfRule type="duplicateValues" dxfId="60" priority="6"/>
  </conditionalFormatting>
  <conditionalFormatting sqref="E88 E91:E92">
    <cfRule type="duplicateValues" dxfId="59" priority="5"/>
  </conditionalFormatting>
  <conditionalFormatting sqref="E89">
    <cfRule type="duplicateValues" dxfId="58" priority="4"/>
  </conditionalFormatting>
  <conditionalFormatting sqref="E89">
    <cfRule type="duplicateValues" dxfId="57" priority="3"/>
  </conditionalFormatting>
  <conditionalFormatting sqref="E90">
    <cfRule type="duplicateValues" dxfId="56" priority="2"/>
  </conditionalFormatting>
  <conditionalFormatting sqref="E90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97">
        <v>384</v>
      </c>
      <c r="B268" s="97" t="s">
        <v>2489</v>
      </c>
      <c r="C268" s="97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86">
        <v>581</v>
      </c>
      <c r="B431" s="86" t="s">
        <v>1606</v>
      </c>
      <c r="C431" s="86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1">
        <v>600</v>
      </c>
      <c r="B450" s="101" t="s">
        <v>2490</v>
      </c>
      <c r="C450" s="101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1">
        <v>614</v>
      </c>
      <c r="B464" s="101" t="s">
        <v>2496</v>
      </c>
      <c r="C464" s="101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1">
        <v>797</v>
      </c>
      <c r="B636" s="101" t="s">
        <v>2493</v>
      </c>
      <c r="C636" s="101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6" t="s">
        <v>2437</v>
      </c>
      <c r="B1" s="167"/>
      <c r="C1" s="167"/>
      <c r="D1" s="16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6" t="s">
        <v>2447</v>
      </c>
      <c r="B25" s="167"/>
      <c r="C25" s="167"/>
      <c r="D25" s="16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94.5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93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93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99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2494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2021-01-31T20:30:30Z</cp:lastPrinted>
  <dcterms:created xsi:type="dcterms:W3CDTF">2014-10-01T23:18:29Z</dcterms:created>
  <dcterms:modified xsi:type="dcterms:W3CDTF">2021-02-21T07:59:30Z</dcterms:modified>
</cp:coreProperties>
</file>