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63" i="1" l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A165" i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62" i="1" l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 l="1"/>
  <c r="A139" i="1"/>
  <c r="A138" i="1"/>
  <c r="A137" i="1"/>
  <c r="A136" i="1"/>
  <c r="A135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34" i="1" l="1"/>
  <c r="A133" i="1"/>
  <c r="A132" i="1"/>
  <c r="A131" i="1"/>
  <c r="A130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5" i="1" l="1"/>
  <c r="A103" i="1"/>
  <c r="A101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A107" i="1"/>
  <c r="A106" i="1"/>
  <c r="A104" i="1"/>
  <c r="A102" i="1"/>
  <c r="A100" i="1"/>
  <c r="A99" i="1"/>
  <c r="A98" i="1"/>
  <c r="A97" i="1"/>
  <c r="A96" i="1"/>
  <c r="A95" i="1"/>
  <c r="A94" i="1"/>
  <c r="A9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A89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24" i="1" l="1"/>
  <c r="F24" i="1"/>
  <c r="G24" i="1"/>
  <c r="H24" i="1"/>
  <c r="I24" i="1"/>
  <c r="J24" i="1"/>
  <c r="K24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8" i="1"/>
  <c r="A57" i="1"/>
  <c r="A56" i="1"/>
  <c r="A55" i="1" l="1"/>
  <c r="A54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A33" i="1"/>
  <c r="A32" i="1"/>
  <c r="A31" i="1"/>
  <c r="A30" i="1"/>
  <c r="A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3" i="1"/>
  <c r="A22" i="1"/>
  <c r="A21" i="1"/>
  <c r="A20" i="1"/>
  <c r="A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<sst xmlns="http://schemas.openxmlformats.org/spreadsheetml/2006/main" count="13881" uniqueCount="2599">
  <si>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</si>
  <si>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</si>
  <si>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</si>
  <si>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</si>
  <si>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</si>
  <si>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</si>
  <si>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</si>
  <si>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</si>
  <si>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</si>
  <si>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</si>
  <si>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</si>
  <si>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</si>
  <si>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</si>
  <si>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</si>
  <si>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</si>
  <si>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</si>
  <si>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</si>
  <si>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</si>
  <si>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</si>
  <si>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</si>
  <si>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</si>
  <si>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</si>
  <si>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</si>
  <si>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</si>
  <si>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</si>
  <si>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</si>
  <si>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</si>
  <si>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</si>
  <si>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</si>
  <si>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</si>
  <si>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</si>
  <si>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</si>
  <si>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</si>
  <si>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</si>
  <si>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</si>
  <si>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</si>
  <si>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</si>
  <si>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</si>
  <si>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</si>
  <si>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</si>
  <si>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</si>
  <si>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</si>
  <si>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</si>
  <si>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</si>
  <si>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</si>
  <si>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</si>
  <si>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</si>
  <si>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</si>
  <si>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</si>
  <si>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</si>
  <si>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</si>
  <si>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</si>
  <si>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</si>
  <si>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</si>
  <si>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</si>
  <si>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</si>
  <si>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</si>
  <si>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</si>
  <si>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</si>
  <si>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</si>
  <si>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</si>
  <si>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</si>
  <si>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</si>
  <si>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</si>
  <si>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</si>
  <si>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</si>
  <si>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</si>
  <si>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</si>
  <si>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</si>
  <si>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</si>
  <si>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</si>
  <si>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</si>
  <si>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</si>
  <si>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</si>
  <si>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</si>
  <si>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</si>
  <si>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</si>
  <si>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</si>
  <si>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</si>
  <si>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</si>
  <si>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</si>
  <si>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</si>
  <si>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</si>
  <si>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</si>
  <si>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</si>
  <si>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</si>
  <si>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</si>
  <si>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</si>
  <si>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</si>
  <si>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</si>
  <si>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</si>
  <si>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</si>
  <si>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</si>
  <si>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</si>
  <si>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</si>
  <si>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</si>
  <si>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</si>
  <si>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</si>
  <si>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</si>
  <si>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</si>
  <si>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</si>
  <si>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</si>
  <si>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</si>
  <si>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</si>
  <si>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</si>
  <si>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</si>
  <si>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</si>
  <si>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</si>
  <si>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</si>
  <si>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</si>
  <si>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</si>
  <si>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</si>
  <si>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</si>
  <si>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</si>
  <si>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</si>
  <si>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</si>
  <si>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</si>
  <si>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</si>
  <si>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</si>
  <si>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</si>
  <si>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</si>
  <si>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</si>
  <si>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</si>
  <si>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</si>
  <si>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</si>
  <si>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</si>
  <si>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</si>
  <si>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</si>
  <si>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</si>
  <si>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</si>
  <si>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</si>
  <si>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</si>
  <si>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</si>
  <si>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</si>
  <si>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</si>
  <si>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</si>
  <si>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</si>
  <si>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</si>
  <si>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</si>
  <si>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</si>
  <si>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</si>
  <si>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</si>
  <si>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</si>
  <si>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</si>
  <si>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</si>
  <si>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</si>
  <si>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</si>
  <si>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</si>
  <si>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</si>
  <si>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</si>
  <si>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</si>
  <si>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</si>
  <si>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</si>
  <si>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</si>
  <si>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</si>
  <si>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</si>
  <si>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</si>
  <si>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</si>
  <si>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</si>
  <si>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</si>
  <si>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</si>
  <si>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</si>
  <si>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</si>
  <si>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</si>
  <si>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</si>
  <si>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</si>
  <si>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</si>
  <si>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</si>
  <si>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</si>
  <si>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</si>
  <si>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</si>
  <si>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</si>
  <si>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</si>
  <si>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</si>
  <si>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</si>
  <si>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</si>
  <si>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</si>
  <si>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</si>
  <si>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</si>
  <si>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</si>
  <si>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</si>
  <si>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</si>
  <si>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</si>
  <si>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</si>
  <si>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</si>
  <si>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</si>
  <si>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</si>
  <si>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</si>
  <si>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</si>
  <si>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</si>
  <si>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</si>
  <si>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</si>
  <si>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</si>
  <si>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</si>
  <si>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</si>
  <si>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</si>
  <si>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</si>
  <si>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</si>
  <si>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</si>
  <si>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</si>
  <si>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</si>
  <si>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</si>
  <si>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</si>
  <si>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</si>
  <si>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</si>
  <si>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</si>
  <si>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</si>
  <si>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</si>
  <si>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</si>
  <si>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</si>
  <si>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</si>
  <si>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</si>
  <si>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</si>
  <si>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</si>
  <si>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</si>
  <si>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</si>
  <si>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</si>
  <si>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</si>
  <si>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</si>
  <si>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</si>
  <si>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</si>
  <si>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</si>
  <si>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</si>
  <si>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</si>
  <si>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</si>
  <si>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</si>
  <si>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</si>
  <si>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</si>
  <si>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</si>
  <si>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</si>
  <si>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</si>
  <si>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</si>
  <si>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</si>
  <si>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</si>
  <si>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</si>
  <si>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</si>
  <si>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</si>
  <si>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</si>
  <si>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</si>
  <si>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</si>
  <si>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</si>
  <si>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</si>
  <si>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</si>
  <si>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</si>
  <si>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</si>
  <si>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</si>
  <si>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</si>
  <si>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</si>
  <si>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</si>
  <si>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</si>
  <si>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</si>
  <si>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</si>
  <si>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</si>
  <si>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</si>
  <si>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</si>
  <si>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</si>
  <si>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</si>
  <si>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</si>
  <si>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</si>
  <si>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</si>
  <si>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</si>
  <si>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</si>
  <si>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</si>
  <si>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</si>
  <si>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</si>
  <si>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</si>
  <si>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</si>
  <si>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</si>
  <si>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</si>
  <si>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</si>
  <si>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</si>
  <si>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</si>
  <si>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</si>
  <si>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</si>
  <si>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</si>
  <si>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</si>
  <si>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</si>
  <si>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</si>
  <si>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</si>
  <si>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</si>
  <si>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</si>
  <si>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</si>
  <si>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</si>
  <si>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</si>
  <si>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</si>
  <si>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</si>
  <si>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</si>
  <si>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</si>
  <si>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</si>
  <si>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</si>
  <si>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</si>
  <si>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</si>
  <si>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</si>
  <si>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</si>
  <si>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</si>
  <si>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</si>
  <si>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</si>
  <si>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</si>
  <si>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</si>
  <si>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</si>
  <si>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</si>
  <si>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</si>
  <si>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</si>
  <si>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</si>
  <si>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</si>
  <si>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</si>
  <si>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</si>
  <si>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</si>
  <si>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</si>
  <si>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</si>
  <si>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</si>
  <si>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</si>
  <si>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</si>
  <si>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</si>
  <si>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</si>
  <si>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</si>
  <si>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</si>
  <si>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</si>
  <si>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</si>
  <si>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</si>
  <si>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</si>
  <si>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</si>
  <si>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</si>
  <si>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</si>
  <si>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</si>
  <si>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</si>
  <si>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</si>
  <si>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</si>
  <si>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</si>
  <si>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</si>
  <si>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</si>
  <si>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</si>
  <si>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</si>
  <si>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</si>
  <si>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</si>
  <si>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</si>
  <si>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</si>
  <si>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</si>
  <si>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</si>
  <si>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</si>
  <si>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</si>
  <si>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</si>
  <si>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</si>
  <si>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</si>
  <si>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</si>
  <si>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</si>
  <si>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</si>
  <si>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</si>
  <si>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</si>
  <si>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</si>
  <si>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</si>
  <si>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</si>
  <si>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</si>
  <si>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</si>
  <si>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</si>
  <si>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</si>
  <si>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</si>
  <si>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</si>
  <si>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</si>
  <si>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</si>
  <si>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</si>
  <si>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</si>
  <si>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</si>
  <si>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</si>
  <si>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</si>
  <si>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</si>
  <si>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</si>
  <si>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</si>
  <si>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</si>
  <si>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</si>
  <si>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</si>
  <si>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</si>
  <si>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</si>
  <si>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</si>
  <si>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</si>
  <si>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</si>
  <si>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</si>
  <si>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</si>
  <si>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</si>
  <si>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</si>
  <si>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</si>
  <si>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</si>
  <si>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</si>
  <si>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</si>
  <si>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</si>
  <si>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</si>
  <si>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</si>
  <si>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</si>
  <si>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</si>
  <si>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</si>
  <si>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</si>
  <si>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</si>
  <si>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</si>
  <si>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</si>
  <si>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</si>
  <si>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</si>
  <si>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</si>
  <si>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</si>
  <si>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</si>
  <si>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</si>
  <si>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</si>
  <si>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</si>
  <si>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</si>
  <si>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</si>
  <si>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</si>
  <si>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</si>
  <si>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</si>
  <si>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</si>
  <si>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</si>
  <si>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</si>
  <si>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</si>
  <si>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</si>
  <si>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</si>
  <si>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</si>
  <si>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</si>
  <si>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</si>
  <si>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</si>
  <si>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</si>
  <si>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</si>
  <si>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</si>
  <si>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</si>
  <si>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</si>
  <si>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</si>
  <si>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</si>
  <si>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</si>
  <si>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</si>
  <si>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</si>
  <si>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</si>
  <si>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</si>
  <si>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</si>
  <si>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</si>
  <si>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</si>
  <si>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</si>
  <si>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</si>
  <si>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</si>
  <si>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</si>
  <si>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</si>
  <si>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</si>
  <si>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</si>
  <si>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</si>
  <si>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</si>
  <si>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</si>
  <si>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</si>
  <si>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</si>
  <si>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</si>
  <si>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</si>
  <si>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</si>
  <si>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</si>
  <si>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</si>
  <si>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</si>
  <si>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</si>
  <si>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</si>
  <si>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</si>
  <si>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</si>
  <si>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</si>
  <si>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</si>
  <si>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</si>
  <si>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</si>
  <si>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</si>
  <si>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</si>
  <si>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</si>
  <si>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</si>
  <si>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</si>
  <si>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</si>
  <si>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</si>
  <si>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</si>
  <si>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</si>
  <si>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</si>
  <si>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</si>
  <si>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</si>
  <si>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</si>
  <si>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</si>
  <si>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</si>
  <si>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</si>
  <si>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</si>
  <si>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</si>
  <si>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</si>
  <si>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</si>
  <si>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</si>
  <si>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</si>
  <si>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</si>
  <si>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</si>
  <si>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</si>
  <si>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</si>
  <si>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</si>
  <si>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</si>
  <si>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</si>
  <si>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</si>
  <si>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</si>
  <si>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</si>
  <si>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</si>
  <si>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</si>
  <si>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</si>
  <si>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</si>
  <si>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</si>
  <si>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</si>
  <si>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</si>
  <si>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</si>
  <si>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</si>
  <si>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</si>
  <si>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</si>
  <si>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</si>
  <si>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</si>
  <si>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</si>
  <si>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</si>
  <si>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</si>
  <si>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</si>
  <si>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</si>
  <si>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</si>
  <si>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</si>
  <si>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</si>
  <si>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</si>
  <si>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</si>
  <si>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</si>
  <si>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</si>
  <si>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</si>
  <si>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</si>
  <si>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</si>
  <si>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</si>
  <si>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</si>
  <si>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</si>
  <si>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</si>
  <si>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</si>
  <si>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</si>
  <si>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</si>
  <si>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</si>
  <si>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</si>
  <si>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</si>
  <si>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</si>
  <si>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</si>
  <si>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</si>
  <si>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</si>
  <si>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</si>
  <si>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</si>
  <si>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</si>
  <si>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</si>
  <si>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</si>
  <si>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</si>
  <si>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</si>
  <si>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</si>
  <si>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</si>
  <si>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</si>
  <si>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</si>
  <si>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</si>
  <si>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</si>
  <si>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</si>
  <si>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</si>
  <si>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</si>
  <si>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</si>
  <si>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</si>
  <si>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</si>
  <si>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</si>
  <si>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</si>
  <si>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</si>
  <si>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</si>
  <si>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</si>
  <si>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</si>
  <si>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</si>
  <si>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</si>
  <si>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</si>
  <si>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</si>
  <si>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</si>
  <si>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</si>
  <si>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</si>
  <si>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</si>
  <si>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</si>
  <si>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</si>
  <si>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</si>
  <si>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</si>
  <si>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</si>
  <si>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</si>
  <si>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</si>
  <si>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</si>
  <si>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</si>
  <si>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</si>
  <si>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</si>
  <si>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</si>
  <si>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</si>
  <si>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</si>
  <si>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</si>
  <si>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</si>
  <si>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</si>
  <si>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</si>
  <si>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</si>
  <si>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</si>
  <si>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</si>
  <si>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</si>
  <si>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</si>
  <si>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</si>
  <si>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</si>
  <si>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</si>
  <si>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</si>
  <si>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</si>
  <si>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</si>
  <si>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</si>
  <si>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</si>
  <si>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</si>
  <si>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</si>
  <si>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</si>
  <si>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</si>
  <si>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</si>
  <si>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</si>
  <si>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</si>
  <si>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</si>
  <si>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</si>
  <si>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</si>
  <si>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</si>
  <si>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</si>
  <si>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</si>
  <si>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</si>
  <si>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</si>
  <si>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</si>
  <si>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</si>
  <si>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</si>
  <si>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</si>
  <si>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</si>
  <si>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</si>
  <si>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</si>
  <si>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</si>
  <si>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</si>
  <si>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</si>
  <si>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</si>
  <si>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</si>
  <si>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</si>
  <si>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</si>
  <si>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</si>
  <si>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</si>
  <si>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</si>
  <si>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</si>
  <si>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</si>
  <si>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</si>
  <si>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</si>
  <si>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</si>
  <si>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</si>
  <si>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</si>
  <si>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</si>
  <si>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</si>
  <si>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</si>
  <si>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</si>
  <si>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</si>
  <si>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</si>
  <si>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</si>
  <si>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</si>
  <si>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</si>
  <si>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</si>
  <si>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</si>
  <si>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</si>
  <si>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</si>
  <si>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</si>
  <si>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</si>
  <si>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</si>
  <si>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</si>
  <si>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</si>
  <si>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</si>
  <si>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</si>
  <si>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</si>
  <si>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</si>
  <si>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</si>
  <si>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</si>
  <si>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</si>
  <si>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</si>
  <si>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</si>
  <si>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</si>
  <si>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</si>
  <si>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</si>
  <si>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</si>
  <si>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</si>
  <si>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</si>
  <si>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</si>
  <si>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</si>
  <si>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</si>
  <si>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</si>
  <si>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</si>
  <si>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</si>
  <si>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</si>
  <si>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</si>
  <si>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</si>
  <si>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</si>
  <si>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</si>
  <si>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</si>
  <si>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</si>
  <si>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</si>
  <si>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</si>
  <si>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</si>
  <si>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</si>
  <si>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</si>
  <si>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</si>
  <si>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</si>
  <si>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</si>
  <si>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</si>
  <si>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</si>
  <si>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</si>
  <si>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</si>
  <si>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</si>
  <si>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</si>
  <si>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</si>
  <si>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</si>
  <si>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</si>
  <si>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</si>
  <si>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</si>
  <si>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</si>
  <si>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</si>
  <si>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</si>
  <si>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</si>
  <si>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</si>
  <si>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</si>
  <si>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</si>
  <si>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</si>
  <si>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</si>
  <si>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</si>
  <si>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</si>
  <si>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</si>
  <si>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</si>
  <si>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</si>
  <si>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</si>
  <si>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</si>
  <si>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</si>
  <si>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</si>
  <si>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</si>
  <si>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</si>
  <si>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</si>
  <si>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</si>
  <si>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</si>
  <si>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</si>
  <si>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</si>
  <si>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</si>
  <si>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</si>
  <si>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</si>
  <si>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</si>
  <si>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</si>
  <si>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</si>
  <si>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</si>
  <si>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</si>
  <si>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</si>
  <si>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</si>
  <si>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</si>
  <si>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</si>
  <si>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</si>
  <si>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</si>
  <si>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</si>
  <si>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</si>
  <si>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</si>
  <si>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</si>
  <si>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</si>
  <si>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</si>
  <si>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</si>
  <si>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</si>
  <si>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</si>
  <si>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</si>
  <si>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</si>
  <si>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</si>
  <si>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</si>
  <si>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</si>
  <si>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</si>
  <si>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</si>
  <si>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</si>
  <si>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</si>
  <si>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</si>
  <si>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</si>
  <si>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</si>
  <si>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</si>
  <si>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</si>
  <si>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</si>
  <si>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</si>
  <si>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</si>
  <si>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</si>
  <si>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</si>
  <si>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</si>
  <si>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</si>
  <si>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</si>
  <si>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</si>
  <si>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</si>
  <si>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</si>
  <si>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</si>
  <si>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</si>
  <si>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</si>
  <si>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</si>
  <si>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</si>
  <si>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</si>
  <si>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</si>
  <si>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</si>
  <si>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</si>
  <si>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</si>
  <si>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</si>
  <si>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</si>
  <si>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</si>
  <si>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</si>
  <si>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</si>
  <si>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</si>
  <si>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</si>
  <si>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</si>
  <si>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</si>
  <si>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</si>
  <si>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</si>
  <si>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</si>
  <si>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</si>
  <si>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</si>
  <si>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</si>
  <si>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</si>
  <si>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</si>
  <si>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</si>
  <si>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</si>
  <si>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</si>
  <si>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</si>
  <si>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</si>
  <si>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</si>
  <si>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</si>
  <si>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</si>
  <si>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</si>
  <si>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</si>
  <si>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</si>
  <si>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</si>
  <si>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</si>
  <si>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</si>
  <si>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</si>
  <si>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</si>
  <si>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</si>
  <si>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</si>
  <si>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</si>
  <si>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</si>
  <si>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</si>
  <si>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</si>
  <si>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</si>
  <si>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</si>
  <si>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</si>
  <si>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</si>
  <si>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</si>
  <si>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</si>
  <si>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</si>
  <si>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</si>
  <si>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</si>
  <si>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</si>
  <si>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</si>
  <si>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</si>
  <si>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</si>
  <si>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</si>
  <si>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</si>
  <si>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</si>
  <si>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</si>
  <si>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</si>
  <si>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</si>
  <si>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</si>
  <si>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</si>
  <si>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</si>
  <si>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</si>
  <si>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</si>
  <si>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</si>
  <si>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</si>
  <si>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</si>
  <si>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</si>
  <si>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</si>
  <si>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</si>
  <si>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</si>
  <si>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</si>
  <si>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</si>
  <si>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</si>
  <si>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</si>
  <si>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</si>
  <si>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</si>
  <si>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</si>
  <si>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</si>
  <si>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</si>
  <si>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</si>
  <si>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</si>
  <si>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</si>
  <si>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</si>
  <si>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</si>
  <si>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</si>
  <si>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</si>
  <si>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</si>
  <si>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</si>
  <si>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</si>
  <si>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</si>
  <si>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</si>
  <si>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</si>
  <si>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</si>
  <si>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</si>
  <si>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</si>
  <si>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</si>
  <si>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</si>
  <si>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</si>
  <si>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</si>
  <si>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</si>
  <si>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</si>
  <si>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</si>
  <si>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</si>
  <si>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</si>
  <si>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</si>
  <si>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</si>
  <si>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</si>
  <si>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</si>
  <si>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</si>
  <si>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</si>
  <si>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</si>
  <si>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</si>
  <si>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</si>
  <si>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</si>
  <si>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</si>
  <si>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</si>
  <si>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</si>
  <si>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</si>
  <si>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</si>
  <si>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</si>
  <si>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</si>
  <si>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</si>
  <si>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</si>
  <si>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</si>
  <si>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</si>
  <si>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</si>
  <si>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</si>
  <si>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</si>
  <si>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</si>
  <si>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</si>
  <si>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</si>
  <si>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</si>
  <si>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</si>
  <si>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</si>
  <si>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</si>
  <si>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</si>
  <si>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</si>
  <si>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</si>
  <si>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</si>
  <si>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</si>
  <si>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</si>
  <si>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</si>
  <si>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</si>
  <si>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</si>
  <si>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</si>
  <si>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</si>
  <si>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</si>
  <si>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</si>
  <si>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</si>
  <si>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</si>
  <si>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</si>
  <si>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</si>
  <si>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</si>
  <si>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</si>
  <si>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</si>
  <si>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</si>
  <si>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</si>
  <si>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</si>
  <si>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</si>
  <si>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</si>
  <si>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</si>
  <si>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</si>
  <si>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</si>
  <si>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</si>
  <si>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</si>
  <si>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</si>
  <si>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</si>
  <si>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</si>
  <si>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</si>
  <si>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</si>
  <si>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</si>
  <si>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</si>
  <si>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</si>
  <si>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</si>
  <si>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</si>
  <si>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</si>
  <si>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</si>
  <si>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</si>
  <si>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</si>
  <si>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</si>
  <si>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</si>
  <si>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</si>
  <si>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</si>
  <si>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</si>
  <si>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</si>
  <si>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</si>
  <si>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</si>
  <si>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</si>
  <si>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</si>
  <si>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</si>
  <si>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</si>
  <si>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</si>
  <si>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</si>
  <si>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</si>
  <si>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</si>
  <si>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</si>
  <si>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</si>
  <si>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</si>
  <si>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</si>
  <si>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</si>
  <si>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</si>
  <si>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</si>
  <si>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</si>
  <si>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</si>
  <si>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</si>
  <si>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</si>
  <si>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</si>
  <si>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</si>
  <si>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</si>
  <si>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</si>
  <si>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</si>
  <si>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</si>
  <si>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</si>
  <si>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</si>
  <si>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</si>
  <si>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</si>
  <si>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</si>
  <si>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</si>
  <si>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</si>
  <si>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</si>
  <si>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</si>
  <si>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</si>
  <si>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</si>
  <si>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</si>
  <si>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</si>
  <si>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</si>
  <si>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</si>
  <si>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</si>
  <si>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</si>
  <si>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</si>
  <si>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</si>
  <si>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</si>
  <si>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</si>
  <si>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</si>
  <si>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</si>
  <si>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</si>
  <si>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</si>
  <si>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</si>
  <si>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</si>
  <si>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</si>
  <si>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</si>
  <si>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</si>
  <si>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</si>
  <si>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</si>
  <si>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</si>
  <si>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</si>
  <si>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</si>
  <si>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</si>
  <si>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</si>
  <si>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</si>
  <si>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</si>
  <si>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</si>
  <si>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</si>
  <si>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</si>
  <si>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</si>
  <si>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</si>
  <si>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</si>
  <si>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</si>
  <si>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</si>
  <si>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</si>
  <si>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</si>
  <si>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</si>
  <si>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</si>
  <si>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</si>
  <si>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</si>
  <si>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</si>
  <si>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</si>
  <si>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</si>
  <si>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</si>
  <si>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</si>
  <si>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</si>
  <si>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</si>
  <si>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</si>
  <si>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</si>
  <si>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</si>
  <si>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</si>
  <si>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</si>
  <si>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</si>
  <si>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</si>
  <si>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</si>
  <si>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</si>
  <si>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</si>
  <si>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</si>
  <si>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</si>
  <si>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</si>
  <si>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</si>
  <si>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</si>
  <si>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</si>
  <si>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</si>
  <si>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</si>
  <si>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</si>
  <si>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</si>
  <si>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</si>
  <si>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</si>
  <si>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</si>
  <si>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</si>
  <si>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</si>
  <si>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</si>
  <si>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</si>
  <si>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</si>
  <si>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</si>
  <si>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</si>
  <si>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</si>
  <si>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</si>
  <si>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</si>
  <si>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</si>
  <si>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</si>
  <si>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</si>
  <si>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</si>
  <si>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</si>
  <si>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</si>
  <si>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</si>
  <si>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</si>
  <si>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</si>
  <si>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</si>
  <si>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</si>
  <si>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</si>
  <si>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</si>
  <si>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</si>
  <si>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</si>
  <si>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</si>
  <si>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</si>
  <si>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</si>
  <si>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</si>
  <si>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</si>
  <si>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</si>
  <si>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</si>
  <si>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</si>
  <si>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</si>
  <si>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</si>
  <si>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</si>
  <si>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</si>
  <si>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</si>
  <si>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</si>
  <si>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</si>
  <si>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</si>
  <si>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</si>
  <si>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</si>
  <si>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</si>
  <si>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</si>
  <si>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</si>
  <si>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</si>
  <si>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</si>
  <si>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</si>
  <si>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</si>
  <si>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</si>
  <si>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</si>
  <si>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</si>
  <si>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</si>
  <si>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</si>
  <si>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</si>
  <si>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</si>
  <si>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</si>
  <si>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</si>
  <si>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</si>
  <si>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</si>
  <si>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</si>
  <si>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</si>
  <si>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</si>
  <si>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</si>
  <si>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</si>
  <si>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</si>
  <si>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</si>
  <si>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</si>
  <si>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</si>
  <si>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</si>
  <si>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</si>
  <si>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</si>
  <si>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</si>
  <si>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</si>
  <si>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</si>
  <si>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</si>
  <si>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</si>
  <si>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</si>
  <si>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</si>
  <si>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</si>
  <si>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</si>
  <si>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</si>
  <si>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</si>
  <si>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</si>
  <si>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</si>
  <si>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</si>
  <si>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</si>
  <si>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</si>
  <si>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</si>
  <si>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</si>
  <si>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</si>
  <si>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</si>
  <si>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</si>
  <si>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</si>
  <si>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</si>
  <si>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</si>
  <si>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</si>
  <si>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</si>
  <si>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</si>
  <si>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</si>
  <si>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</si>
  <si>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</si>
  <si>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</si>
  <si>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</si>
  <si>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</si>
  <si>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</si>
  <si>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</si>
  <si>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</si>
  <si>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</si>
  <si>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</si>
  <si>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</si>
  <si>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</si>
  <si>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</si>
  <si>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</si>
  <si>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</si>
  <si>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</si>
  <si>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</si>
  <si>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</si>
  <si>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</si>
  <si>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</si>
  <si>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</si>
  <si>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</si>
  <si>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</si>
  <si>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</si>
  <si>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</si>
  <si>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</si>
  <si>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</si>
  <si>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</si>
  <si>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</si>
  <si>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</si>
  <si>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</si>
  <si>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</si>
  <si>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</si>
  <si>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</si>
  <si>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</si>
  <si>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</si>
  <si>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</si>
  <si>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</si>
  <si>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</si>
  <si>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</si>
  <si>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</si>
  <si>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</si>
  <si>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</si>
  <si>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</si>
  <si>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</si>
  <si>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</si>
  <si>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</si>
  <si>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</si>
  <si>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</si>
  <si>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</si>
  <si>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</si>
  <si>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</si>
  <si>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</si>
  <si>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</si>
  <si>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</si>
  <si>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</si>
  <si>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</si>
  <si>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</si>
  <si>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</si>
  <si>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</si>
  <si>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</si>
  <si>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</si>
  <si>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</si>
  <si>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</si>
  <si>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</si>
  <si>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</si>
  <si>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</si>
  <si>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</si>
  <si>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</si>
  <si>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</si>
  <si>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</si>
  <si>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</si>
  <si>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</si>
  <si>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</si>
  <si>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</si>
  <si>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</si>
  <si>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</si>
  <si>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</si>
  <si>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</si>
  <si>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</si>
  <si>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</si>
  <si>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</si>
  <si>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</si>
  <si>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</si>
  <si>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</si>
  <si>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</si>
  <si>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</si>
  <si>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</si>
  <si>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</si>
  <si>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</si>
  <si>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</si>
  <si>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</si>
  <si>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</si>
  <si>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</si>
  <si>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</si>
  <si>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</si>
  <si>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</si>
  <si>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</si>
  <si>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</si>
  <si>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</si>
  <si>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</si>
  <si>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</si>
  <si>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</si>
  <si>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</si>
  <si>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</si>
  <si>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</si>
  <si>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</si>
  <si>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</si>
  <si>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</si>
  <si>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</si>
  <si>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</si>
  <si>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</si>
  <si>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</si>
  <si>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</si>
  <si>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</si>
  <si>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</si>
  <si>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</si>
  <si>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</si>
  <si>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</si>
  <si>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</si>
  <si>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</si>
  <si>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</si>
  <si>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</si>
  <si>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</si>
  <si>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</si>
  <si>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</si>
  <si>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</si>
  <si>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</si>
  <si>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</si>
  <si>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</si>
  <si>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</si>
  <si>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</si>
  <si>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</si>
  <si>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</si>
  <si>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</si>
  <si>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</si>
  <si>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</si>
  <si>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</si>
  <si>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</si>
  <si>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</si>
  <si>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</si>
  <si>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</si>
  <si>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</si>
  <si>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</si>
  <si>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</si>
  <si>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</si>
  <si>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</si>
  <si>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</si>
  <si>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</si>
  <si>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</si>
  <si>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</si>
  <si>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</si>
  <si>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</si>
  <si>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</si>
  <si>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</si>
  <si>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</si>
  <si>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</si>
  <si>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</si>
  <si>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</si>
  <si>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</si>
  <si>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</si>
  <si>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</si>
  <si>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</si>
  <si>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</si>
  <si>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</si>
  <si>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</si>
  <si>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</si>
  <si>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</si>
  <si>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</si>
  <si>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</si>
  <si>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</si>
  <si>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</si>
  <si>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</si>
  <si>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</si>
  <si>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</si>
  <si>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</si>
  <si>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</si>
  <si>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</si>
  <si>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</si>
  <si>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</si>
  <si>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</si>
  <si>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</si>
  <si>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</si>
  <si>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</si>
  <si>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</si>
  <si>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</si>
  <si>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</si>
  <si>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</si>
  <si>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</si>
  <si>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</si>
  <si>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</si>
  <si>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</si>
  <si>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</si>
  <si>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</si>
  <si>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</si>
  <si>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</si>
  <si>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</si>
  <si>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</si>
  <si>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</si>
  <si>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</si>
  <si>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</si>
  <si>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</si>
  <si>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</si>
  <si>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</si>
  <si>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</si>
  <si>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</si>
  <si>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</si>
  <si>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</si>
  <si>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</si>
  <si>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</si>
  <si>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</si>
  <si>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</si>
  <si>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</si>
  <si>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</si>
  <si>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</si>
  <si>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</si>
  <si>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</si>
  <si>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</si>
  <si>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</si>
  <si>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</si>
  <si>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</si>
  <si>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</si>
  <si>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</si>
  <si>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</si>
  <si>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</si>
  <si>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</si>
  <si>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</si>
  <si>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</si>
  <si>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</si>
  <si>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</si>
  <si>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</si>
  <si>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</si>
  <si>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</si>
  <si>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</si>
  <si>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</si>
  <si>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</si>
  <si>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</si>
  <si>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</si>
  <si>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</si>
  <si>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</si>
  <si>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</si>
  <si>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</si>
  <si>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</si>
  <si>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</si>
  <si>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</si>
  <si>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</si>
  <si>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</si>
  <si>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</si>
  <si>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</si>
  <si>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</si>
  <si>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</si>
  <si>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</si>
  <si>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</si>
  <si>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</si>
  <si>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</si>
  <si>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</si>
  <si>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</si>
  <si>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</si>
  <si>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</si>
  <si>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</si>
  <si>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</si>
  <si>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</si>
  <si>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</si>
  <si>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</si>
  <si>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</si>
  <si>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</si>
  <si>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</si>
  <si>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</si>
  <si>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</si>
  <si>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</si>
  <si>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</si>
  <si>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</si>
  <si>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</si>
  <si>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</si>
  <si>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</si>
  <si>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</si>
  <si>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</si>
  <si>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</si>
  <si>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</si>
  <si>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</si>
  <si>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</si>
  <si>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</si>
  <si>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</si>
  <si>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</si>
  <si>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</si>
  <si>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</si>
  <si>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</si>
  <si>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</si>
  <si>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</si>
  <si>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</si>
  <si>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</si>
  <si>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</si>
  <si>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</si>
  <si>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</si>
  <si>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</si>
  <si>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</si>
  <si>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</si>
  <si>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</si>
  <si>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</si>
  <si>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</si>
  <si>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</si>
  <si>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</si>
  <si>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</si>
  <si>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</si>
  <si>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</si>
  <si>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</si>
  <si>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</si>
  <si>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</si>
  <si>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</si>
  <si>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</si>
  <si>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</si>
  <si>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</si>
  <si>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</si>
  <si>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</si>
  <si>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</si>
  <si>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</si>
  <si>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</si>
  <si>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</si>
  <si>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</si>
  <si>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</si>
  <si>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</si>
  <si>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</si>
  <si>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</si>
  <si>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</si>
  <si>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</si>
  <si>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</si>
  <si>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</si>
  <si>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</si>
  <si>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</si>
  <si>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</si>
  <si>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</si>
  <si>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</si>
  <si>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</si>
  <si>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</si>
  <si>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</si>
  <si>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</si>
  <si>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</si>
  <si>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</si>
  <si>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</si>
  <si>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</si>
  <si>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</si>
  <si>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</si>
  <si>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</si>
  <si>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</si>
  <si>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</si>
  <si>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</si>
  <si>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</si>
  <si>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</si>
  <si>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</si>
  <si>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</si>
  <si>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</si>
  <si>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</si>
  <si>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</si>
  <si>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</si>
  <si>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</si>
  <si>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</si>
  <si>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</si>
  <si>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</si>
  <si>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</si>
  <si>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</si>
  <si>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</si>
  <si>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</si>
  <si>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</si>
  <si>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</si>
  <si>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</si>
  <si>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</si>
  <si>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</si>
  <si>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</si>
  <si>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</si>
  <si>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</si>
  <si>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</si>
  <si>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</si>
  <si>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</si>
  <si>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</si>
  <si>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</si>
  <si>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</si>
  <si>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</si>
  <si>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</si>
  <si>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</si>
  <si>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</si>
  <si>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</si>
  <si>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</si>
  <si>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</si>
  <si>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</si>
  <si>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</si>
  <si>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</si>
  <si>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</si>
  <si>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</si>
  <si>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</si>
  <si>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</si>
  <si>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</si>
  <si>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</si>
  <si>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</si>
  <si>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</si>
  <si>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</si>
  <si>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</si>
  <si>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</si>
  <si>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</si>
  <si>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</si>
  <si>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</si>
  <si>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</si>
  <si>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</si>
  <si>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</si>
  <si>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</si>
  <si>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</si>
  <si>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</si>
  <si>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</si>
  <si>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</si>
  <si>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</si>
  <si>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</si>
  <si>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</si>
  <si>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</si>
  <si>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</si>
  <si>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</si>
  <si>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</si>
  <si>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</si>
  <si>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</si>
  <si>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</si>
  <si>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</si>
  <si>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</si>
  <si>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</si>
  <si>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</si>
  <si>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</si>
  <si>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</si>
  <si>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</si>
  <si>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</si>
  <si>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</si>
  <si>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</si>
  <si>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</si>
  <si>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</si>
  <si>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</si>
  <si>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</si>
  <si>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</si>
  <si>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</si>
  <si>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</si>
  <si>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</si>
  <si>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</si>
  <si>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</si>
  <si>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</si>
  <si>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</si>
  <si>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</si>
  <si>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</si>
  <si>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</si>
  <si>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</si>
  <si>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</si>
  <si>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</si>
  <si>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</si>
  <si>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</si>
  <si>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</si>
  <si>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</si>
  <si>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</si>
  <si>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</si>
  <si>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</si>
  <si>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</si>
  <si>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</si>
  <si>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</si>
  <si>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</si>
  <si>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</si>
  <si>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</si>
  <si>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</si>
  <si>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</si>
  <si>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</si>
  <si>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</si>
  <si>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</si>
  <si>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</si>
  <si>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</si>
  <si>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</si>
  <si>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</si>
  <si>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</si>
  <si>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</si>
  <si>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</si>
  <si>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</si>
  <si>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</si>
  <si>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</si>
  <si>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</si>
  <si>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</si>
  <si>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</si>
  <si>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</si>
  <si>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</si>
  <si>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</si>
  <si>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</si>
  <si>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</si>
  <si>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</si>
  <si>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</si>
  <si>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</si>
  <si>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</si>
  <si>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</si>
  <si>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</si>
  <si>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</si>
  <si>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</si>
  <si>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</si>
  <si>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</si>
  <si>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</si>
  <si>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</si>
  <si>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</si>
  <si>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</si>
  <si>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</si>
  <si>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</si>
  <si>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</si>
  <si>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</si>
  <si>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</si>
  <si>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</si>
  <si>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</si>
  <si>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</si>
  <si>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</si>
  <si>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</si>
  <si>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</si>
  <si>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</si>
  <si>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</si>
  <si>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</si>
  <si>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</si>
  <si>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</si>
  <si>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</si>
  <si>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</si>
  <si>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</si>
  <si>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</si>
  <si>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</si>
  <si>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</si>
  <si>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</si>
  <si>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</si>
  <si>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</si>
  <si>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</si>
  <si>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</si>
  <si>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</si>
  <si>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</si>
  <si>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</si>
  <si>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</si>
  <si>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</si>
  <si>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</si>
  <si>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</si>
  <si>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</si>
  <si>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</si>
  <si>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</si>
  <si>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</si>
  <si>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</si>
  <si>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</si>
  <si>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</si>
  <si>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</si>
  <si>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</si>
  <si>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</si>
  <si>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</si>
  <si>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</si>
  <si>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</si>
  <si>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</si>
  <si>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</si>
  <si>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</si>
  <si>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</si>
  <si>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</si>
  <si>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</si>
  <si>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</si>
  <si>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</si>
  <si>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</si>
  <si>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</si>
  <si>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</si>
  <si>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</si>
  <si>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</si>
  <si>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</si>
  <si>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</si>
  <si>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</si>
  <si>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</si>
  <si>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</si>
  <si>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</si>
  <si>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</si>
  <si>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</si>
  <si>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</si>
  <si>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</si>
  <si>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</si>
  <si>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</si>
  <si>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</si>
  <si>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</si>
  <si>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</si>
  <si>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</si>
  <si>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</si>
  <si>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</si>
  <si>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</si>
  <si>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</si>
  <si>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</si>
  <si>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</si>
  <si>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</si>
  <si>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</si>
  <si>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</si>
  <si>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</si>
  <si>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</si>
  <si>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</si>
  <si>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</si>
  <si>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</si>
  <si>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</si>
  <si>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</si>
  <si>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</si>
  <si>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</si>
  <si>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</si>
  <si>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</si>
  <si>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</si>
  <si>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</si>
  <si>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</si>
  <si>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</si>
  <si>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</si>
  <si>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</si>
  <si>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</si>
  <si>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</si>
  <si>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</si>
  <si>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</si>
  <si>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</si>
  <si>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</si>
  <si>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</si>
  <si>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</si>
  <si>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</si>
  <si>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</si>
  <si>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</si>
  <si>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</si>
  <si>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</si>
  <si>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</si>
  <si>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</si>
  <si>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</si>
  <si>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</si>
  <si>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</si>
  <si>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</si>
  <si>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</si>
  <si>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</si>
  <si>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</si>
  <si>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</si>
  <si>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</si>
  <si>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</si>
  <si>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</si>
  <si>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</si>
  <si>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</si>
  <si>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</si>
  <si>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</si>
  <si>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</si>
  <si>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</si>
  <si>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</si>
  <si>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</si>
  <si>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</si>
  <si>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</si>
  <si>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</si>
  <si>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</si>
  <si>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</si>
  <si>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</si>
  <si>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</si>
  <si>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</si>
  <si>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</si>
  <si>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</si>
  <si>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</si>
  <si>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</si>
  <si>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</si>
  <si>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</si>
  <si>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</si>
  <si>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</si>
  <si>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</si>
  <si>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</si>
  <si>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</si>
  <si>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</si>
  <si>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</si>
  <si>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</si>
  <si>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</si>
  <si>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</si>
  <si>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</si>
  <si>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</si>
  <si>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</si>
  <si>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</si>
  <si>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</si>
  <si>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</si>
  <si>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</si>
  <si>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</si>
  <si>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</si>
  <si>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</si>
  <si>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</si>
  <si>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</si>
  <si>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</si>
  <si>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</si>
  <si>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</si>
  <si>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</si>
  <si>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</si>
  <si>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</si>
  <si>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</si>
  <si>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</si>
  <si>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</si>
  <si>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</si>
  <si>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</si>
  <si>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</si>
  <si>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</si>
  <si>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</si>
  <si>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</si>
  <si>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</si>
  <si>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</si>
  <si>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</si>
  <si>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</si>
  <si>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</si>
  <si>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</si>
  <si>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</si>
  <si>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</si>
  <si>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</si>
  <si>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</si>
  <si>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</si>
  <si>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</si>
  <si>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</si>
  <si>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</si>
  <si>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</si>
  <si>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</si>
  <si>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</si>
  <si>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</si>
  <si>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</si>
  <si>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</si>
  <si>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</si>
  <si>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</si>
  <si>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</si>
  <si>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</si>
  <si>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</si>
  <si>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</si>
  <si>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</si>
  <si>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</si>
  <si>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</si>
  <si>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</si>
  <si>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</si>
  <si>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</si>
  <si>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</si>
  <si>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</si>
  <si>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</si>
  <si>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</si>
  <si>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</si>
  <si>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</si>
  <si>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</si>
  <si>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</si>
  <si>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</si>
  <si>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</si>
  <si>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</si>
  <si>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</si>
  <si>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</si>
  <si>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</si>
  <si>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</si>
  <si>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</si>
  <si>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</si>
  <si>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</si>
  <si>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</si>
  <si>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</si>
  <si>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</si>
  <si>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</si>
  <si>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</si>
  <si>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</si>
  <si>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</si>
  <si>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</si>
  <si>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</si>
  <si>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</si>
  <si>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</si>
  <si>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</si>
  <si>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</si>
  <si>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</si>
  <si>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</si>
  <si>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</si>
  <si>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</si>
  <si>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</si>
  <si>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</si>
  <si>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</si>
  <si>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</si>
  <si>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</si>
  <si>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</si>
  <si>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</si>
  <si>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</si>
  <si>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</si>
  <si>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</si>
  <si>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</si>
  <si>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</si>
  <si>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</si>
  <si>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</si>
  <si>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</si>
  <si>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</si>
  <si>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</si>
  <si>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</si>
  <si>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</si>
  <si>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</si>
  <si>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</si>
  <si>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</si>
  <si>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</si>
  <si>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</si>
  <si>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</si>
  <si>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</si>
  <si>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</si>
  <si>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</si>
  <si>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</si>
  <si>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</si>
  <si>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</si>
  <si>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</si>
  <si>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</si>
  <si>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</si>
  <si>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</si>
  <si>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</si>
  <si>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</si>
  <si>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</si>
  <si>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</si>
  <si>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</si>
  <si>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</si>
  <si>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</si>
  <si>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</si>
  <si>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</si>
  <si>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</si>
  <si>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</si>
  <si>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</si>
  <si>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</si>
  <si>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</si>
  <si>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</si>
  <si>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</si>
  <si>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</si>
  <si>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</si>
  <si>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</si>
  <si>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</si>
  <si>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</si>
  <si>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</si>
  <si>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</si>
  <si>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</si>
  <si>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</si>
  <si>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</si>
  <si>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</si>
  <si>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</si>
  <si>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</si>
  <si>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</si>
  <si>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</si>
  <si>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</si>
  <si>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</si>
  <si>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</si>
  <si>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</si>
  <si>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</si>
  <si>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</si>
  <si>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</si>
  <si>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</si>
  <si>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</si>
  <si>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</si>
  <si>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</si>
  <si>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</si>
  <si>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</si>
  <si>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</si>
  <si>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</si>
  <si>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</si>
  <si>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</si>
  <si>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</si>
  <si>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</si>
  <si>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</si>
  <si>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</si>
  <si>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</si>
  <si>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</si>
  <si>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</si>
  <si>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</si>
  <si>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</si>
  <si>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</si>
  <si>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</si>
  <si>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</si>
  <si>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</si>
  <si>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</si>
  <si>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</si>
  <si>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</si>
  <si>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</si>
  <si>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</si>
  <si>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</si>
  <si>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</si>
  <si>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</si>
  <si>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</si>
  <si>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</si>
  <si>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</si>
  <si>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</si>
  <si>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</si>
  <si>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</si>
  <si>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</si>
  <si>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</si>
  <si>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</si>
  <si>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</si>
  <si>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</si>
  <si>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</si>
  <si>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</si>
  <si>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</si>
  <si>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</si>
  <si>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</si>
  <si>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</si>
  <si>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</si>
  <si>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</si>
  <si>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</si>
  <si>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</si>
  <si>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</si>
  <si>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</si>
  <si>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</si>
  <si>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</si>
  <si>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</si>
  <si>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</si>
  <si>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</si>
  <si>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</si>
  <si>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</si>
  <si>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</si>
  <si>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</si>
  <si>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</si>
  <si>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</si>
  <si>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</si>
  <si>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</si>
  <si>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</si>
  <si>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</si>
  <si>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</si>
  <si>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</si>
  <si>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</si>
  <si>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</si>
  <si>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</si>
  <si>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</si>
  <si>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</si>
  <si>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</si>
  <si>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</si>
  <si>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</si>
  <si>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</si>
  <si>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</si>
  <si>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</si>
  <si>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</si>
  <si>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</si>
  <si>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</si>
  <si>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</si>
  <si>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</si>
  <si>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</si>
  <si>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</si>
  <si>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</si>
  <si>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</si>
  <si>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</si>
  <si>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</si>
  <si>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</si>
  <si>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</si>
  <si>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</si>
  <si>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</si>
  <si>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</si>
  <si>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</si>
  <si>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</si>
  <si>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</si>
  <si>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</si>
  <si>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</si>
  <si>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</si>
  <si>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</si>
  <si>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</si>
  <si>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</si>
  <si>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</si>
  <si>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</si>
  <si>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</si>
  <si>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</si>
  <si>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</si>
  <si>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</si>
  <si>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</si>
  <si>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</si>
  <si>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</si>
  <si>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</si>
  <si>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</si>
  <si>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</si>
  <si>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</si>
  <si>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</si>
  <si>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</si>
  <si>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</si>
  <si>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</si>
  <si>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</si>
  <si>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</si>
  <si>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</si>
  <si>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</si>
  <si>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</si>
  <si>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</si>
  <si>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</si>
  <si>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</si>
  <si>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</si>
  <si>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</si>
  <si>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</si>
  <si>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</si>
  <si>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</si>
  <si>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</si>
  <si>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</si>
  <si>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</si>
  <si>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</si>
  <si>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</si>
  <si>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</si>
  <si>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</si>
  <si>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</si>
  <si>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</si>
  <si>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</si>
  <si>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</si>
  <si>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</si>
  <si>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</si>
  <si>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</si>
  <si>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</si>
  <si>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</si>
  <si>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</si>
  <si>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</si>
  <si>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</si>
  <si>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</si>
  <si>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</si>
  <si>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</si>
  <si>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</si>
  <si>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</si>
  <si>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</si>
  <si>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</si>
  <si>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</si>
  <si>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</si>
  <si>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</si>
  <si>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</si>
  <si>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</si>
  <si>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</si>
  <si>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</si>
  <si>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</si>
  <si>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</si>
  <si>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</si>
  <si>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</si>
  <si>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</si>
  <si>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</si>
  <si>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</si>
  <si>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</si>
  <si>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</si>
  <si>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</si>
  <si>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</si>
  <si>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</si>
  <si>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</si>
  <si>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</si>
  <si>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</si>
  <si>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</si>
  <si>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</si>
  <si>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</si>
  <si>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</si>
  <si>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</si>
  <si>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</si>
  <si>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</si>
  <si>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</si>
  <si>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</si>
  <si>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</si>
  <si>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</si>
  <si>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</si>
  <si>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</si>
  <si>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</si>
  <si>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</si>
  <si>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</si>
  <si>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</si>
  <si>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</si>
  <si>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</si>
  <si>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</si>
  <si>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</si>
  <si>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</si>
  <si>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</si>
  <si>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</si>
  <si>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</si>
  <si>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</si>
  <si>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</si>
  <si>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</si>
  <si>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</si>
  <si>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</si>
  <si>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</si>
  <si>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</si>
  <si>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</si>
  <si>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</si>
  <si>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</si>
  <si>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</si>
  <si>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</si>
  <si>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</si>
  <si>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</si>
  <si>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</si>
  <si>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</si>
  <si>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</si>
  <si>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</si>
  <si>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</si>
  <si>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</si>
  <si>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</si>
  <si>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</si>
  <si>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</si>
  <si>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</si>
  <si>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</si>
  <si>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</si>
  <si>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</si>
  <si>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</si>
  <si>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</si>
  <si>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</si>
  <si>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</si>
  <si>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</si>
  <si>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</si>
  <si>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</si>
  <si>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</si>
  <si>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</si>
  <si>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</si>
  <si>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</si>
  <si>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</si>
  <si>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</si>
  <si>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</si>
  <si>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</si>
  <si>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</si>
  <si>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</si>
  <si>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</si>
  <si>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</si>
  <si>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</si>
  <si>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</si>
  <si>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</si>
  <si>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</si>
  <si>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</si>
  <si>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</si>
  <si>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</si>
  <si>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</si>
  <si>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</si>
  <si>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</si>
  <si>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</si>
  <si>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</si>
  <si>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</si>
  <si>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</si>
  <si>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</si>
  <si>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</si>
  <si>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</si>
  <si>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</si>
  <si>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</si>
  <si>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</si>
  <si>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</si>
  <si>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</si>
  <si>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</si>
  <si>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</si>
  <si>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</si>
  <si>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</si>
  <si>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</si>
  <si>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</si>
  <si>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</si>
  <si>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</si>
  <si>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</si>
  <si>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</si>
  <si>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</si>
  <si>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</si>
  <si>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</si>
  <si>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</si>
  <si>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</si>
  <si>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</si>
  <si>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</si>
  <si>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</si>
  <si>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</si>
  <si>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</si>
  <si>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</si>
  <si>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</si>
  <si>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</si>
  <si>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</si>
  <si>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</si>
  <si>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</si>
  <si>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</si>
  <si>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</si>
  <si>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</si>
  <si>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</si>
  <si>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</si>
  <si>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</si>
  <si>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</si>
  <si>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</si>
  <si>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</si>
  <si>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</si>
  <si>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</si>
  <si>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</si>
  <si>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</si>
  <si>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</si>
  <si>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</si>
  <si>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</si>
  <si>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</si>
  <si>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</si>
  <si>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</si>
  <si>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</si>
  <si>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</si>
  <si>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</si>
  <si>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</si>
  <si>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</si>
  <si>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</si>
  <si>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</si>
  <si>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</si>
  <si>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</si>
  <si>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</si>
  <si>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</si>
  <si>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</si>
  <si>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</si>
  <si>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</si>
  <si>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</si>
  <si>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</si>
  <si>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</si>
  <si>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</si>
  <si>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</si>
  <si>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</si>
  <si>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</si>
  <si>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</si>
  <si>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</si>
  <si>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</si>
  <si>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</si>
  <si>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</si>
  <si>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</si>
  <si>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</si>
  <si>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</si>
  <si>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</si>
  <si>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</si>
  <si>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</si>
  <si>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</si>
  <si>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</si>
  <si>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</si>
  <si>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</si>
  <si>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</si>
  <si>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</si>
  <si>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</si>
  <si>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</si>
  <si>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</si>
  <si>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</si>
  <si>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</si>
  <si>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</si>
  <si>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</si>
  <si>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</si>
  <si>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</si>
  <si>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</si>
  <si>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</si>
  <si>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</si>
  <si>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</si>
  <si>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</si>
  <si>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</si>
  <si>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</si>
  <si>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</si>
  <si>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</si>
  <si>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</si>
  <si>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</si>
  <si>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</si>
  <si>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</si>
  <si>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</si>
  <si>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</si>
  <si>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</si>
  <si>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</si>
  <si>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</si>
  <si>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</si>
  <si>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</si>
  <si>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</si>
  <si>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</si>
  <si>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</si>
  <si>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</si>
  <si>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</si>
  <si>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</si>
  <si>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</si>
  <si>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</si>
  <si>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</si>
  <si>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</si>
  <si>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</si>
  <si>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</si>
  <si>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</si>
  <si>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</si>
  <si>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</si>
  <si>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</si>
  <si>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</si>
  <si>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</si>
  <si>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</si>
  <si>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</si>
  <si>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</si>
  <si>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</si>
  <si>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</si>
  <si>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</si>
  <si>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</si>
  <si>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</si>
  <si>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</si>
  <si>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</si>
  <si>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</si>
  <si>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</si>
  <si>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</si>
  <si>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</si>
  <si>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</si>
  <si>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</si>
  <si>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</si>
  <si>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</si>
  <si>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</si>
  <si>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</si>
  <si>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</si>
  <si>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</si>
  <si>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</si>
  <si>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</si>
  <si>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</si>
  <si>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</si>
  <si>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</si>
  <si>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</si>
  <si>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</si>
  <si>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</si>
  <si>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</si>
  <si>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</si>
  <si>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</si>
  <si>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</si>
  <si>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</si>
  <si>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</si>
  <si>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</si>
  <si>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</si>
  <si>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</si>
  <si>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</si>
  <si>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</si>
  <si>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</si>
  <si>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</si>
  <si>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</si>
  <si>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</si>
  <si>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</si>
  <si>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</si>
  <si>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</si>
  <si>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</si>
  <si>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</si>
  <si>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</si>
  <si>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</si>
  <si>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</si>
  <si>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</si>
  <si>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</si>
  <si>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</si>
  <si>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</si>
  <si>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</si>
  <si>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</si>
  <si>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</si>
  <si>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</si>
  <si>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</si>
  <si>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</si>
  <si>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</si>
  <si>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</si>
  <si>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</si>
  <si>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</si>
  <si>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</si>
  <si>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</si>
  <si>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</si>
  <si>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</si>
  <si>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</si>
  <si>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</si>
  <si>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</si>
  <si>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</si>
  <si>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</si>
  <si>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</si>
  <si>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</si>
  <si>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</si>
  <si>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</si>
  <si>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</si>
  <si>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</si>
  <si>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</si>
  <si>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</si>
  <si>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</si>
  <si>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</si>
  <si>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</si>
  <si>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</si>
  <si>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</si>
  <si>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</si>
  <si>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</si>
  <si>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</si>
  <si>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</si>
  <si>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</si>
  <si>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</si>
  <si>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</si>
  <si>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</si>
  <si>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</si>
  <si>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</si>
  <si>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</si>
  <si>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</si>
  <si>
    <t>En Servicio</t>
  </si>
  <si>
    <t>335798801</t>
  </si>
  <si>
    <t>335798800</t>
  </si>
  <si>
    <t>335798798</t>
  </si>
  <si>
    <t>335798796</t>
  </si>
  <si>
    <t>335798793</t>
  </si>
  <si>
    <t>335798792</t>
  </si>
  <si>
    <t>335798791</t>
  </si>
  <si>
    <t>335798790</t>
  </si>
  <si>
    <t>335798789</t>
  </si>
  <si>
    <t>335798787</t>
  </si>
  <si>
    <t>335798781</t>
  </si>
  <si>
    <t>335798778</t>
  </si>
  <si>
    <t>335798799</t>
  </si>
  <si>
    <t>335798797</t>
  </si>
  <si>
    <t>335798794</t>
  </si>
  <si>
    <t>Closed</t>
  </si>
  <si>
    <t>Doñe Ramirez, Luis Manuel</t>
  </si>
  <si>
    <t>LECTOR - REINICIO</t>
  </si>
  <si>
    <t>ENVIO DE CARGA</t>
  </si>
  <si>
    <t>REINICIO EXITOSO</t>
  </si>
  <si>
    <t>CARGA EXITOSA</t>
  </si>
  <si>
    <t>335798828</t>
  </si>
  <si>
    <t>335798827</t>
  </si>
  <si>
    <t>335798826</t>
  </si>
  <si>
    <t>335798823</t>
  </si>
  <si>
    <t>335798822</t>
  </si>
  <si>
    <t>335798821</t>
  </si>
  <si>
    <t>335798820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</si>
  <si>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</si>
  <si>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</si>
  <si>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</si>
  <si>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</si>
  <si>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</si>
  <si>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</si>
  <si>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</si>
  <si>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</si>
  <si>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</si>
  <si>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</si>
  <si>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</si>
  <si>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</si>
  <si>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335798806</t>
  </si>
  <si>
    <t>335798805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</si>
  <si>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</si>
  <si>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</si>
  <si>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</si>
  <si>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</si>
  <si>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</si>
  <si>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</si>
  <si>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</si>
  <si>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</si>
  <si>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</si>
  <si>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</si>
  <si>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</si>
  <si>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</si>
  <si>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</si>
  <si>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</si>
  <si>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</si>
  <si>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</si>
  <si>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</si>
  <si>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</si>
  <si>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</si>
  <si>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</si>
  <si>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</si>
  <si>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</si>
  <si>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</si>
  <si>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</si>
  <si>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</si>
  <si>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</si>
  <si>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</si>
  <si>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</si>
  <si>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</si>
  <si>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</si>
  <si>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</si>
  <si>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</si>
  <si>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</si>
  <si>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</si>
  <si>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</si>
  <si>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</si>
  <si>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</si>
  <si>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GAVTEAS VACIAS + GAVETAS FALLANDO</t>
  </si>
  <si>
    <t>Morales Payano, Wilfredy Leandro</t>
  </si>
  <si>
    <t>335798854 </t>
  </si>
  <si>
    <t>21 Febrero de 2021</t>
  </si>
  <si>
    <t>335798875</t>
  </si>
  <si>
    <t>335798874</t>
  </si>
  <si>
    <t>335798872</t>
  </si>
  <si>
    <t>335798870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</si>
</sst>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2"/>
      <tableStyleElement type="headerRow" dxfId="571"/>
      <tableStyleElement type="totalRow" dxfId="570"/>
      <tableStyleElement type="firstColumn" dxfId="569"/>
      <tableStyleElement type="lastColumn" dxfId="568"/>
      <tableStyleElement type="firstRowStripe" dxfId="567"/>
      <tableStyleElement type="firstColumnStripe" dxfId="5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60"/>
  <sheetViews>
    <sheetView tabSelected="1" zoomScale="70" zoomScaleNormal="70" workbookViewId="0">
      <pane ySplit="4" topLeftCell="A5" activePane="bottomLeft" state="frozen"/>
      <selection pane="bottomLeft" activeCell="D18" sqref="D18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.7109375" style="47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2594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DISTRITO NACIONAL</v>
      </c>
      <c r="B19" s="96">
        <v>335798394</v>
      </c>
      <c r="C19" s="90">
        <v>44246.818090277775</v>
      </c>
      <c r="D19" s="102" t="s">
        <v>2473</v>
      </c>
      <c r="E19" s="88">
        <v>640</v>
      </c>
      <c r="F19" s="84" t="str">
        <f>VLOOKUP(E19,VIP!$A$2:$O11472,2,0)</f>
        <v>DRBR640</v>
      </c>
      <c r="G19" s="87" t="str">
        <f>VLOOKUP(E19,'LISTADO ATM'!$A$2:$B$897,2,0)</f>
        <v xml:space="preserve">ATM Ministerio Obras Públicas </v>
      </c>
      <c r="H19" s="87" t="str">
        <f>VLOOKUP(E19,VIP!$A$2:$O16393,7,FALSE)</f>
        <v>Si</v>
      </c>
      <c r="I19" s="87" t="str">
        <f>VLOOKUP(E19,VIP!$A$2:$O8358,8,FALSE)</f>
        <v>Si</v>
      </c>
      <c r="J19" s="87" t="str">
        <f>VLOOKUP(E19,VIP!$A$2:$O8308,8,FALSE)</f>
        <v>Si</v>
      </c>
      <c r="K19" s="87" t="str">
        <f>VLOOKUP(E19,VIP!$A$2:$O11882,6,0)</f>
        <v>NO</v>
      </c>
      <c r="L19" s="92" t="s">
        <v>2463</v>
      </c>
      <c r="M19" s="91" t="s">
        <v>2470</v>
      </c>
      <c r="N19" s="107" t="s">
        <v>2477</v>
      </c>
      <c r="O19" s="106" t="s">
        <v>2478</v>
      </c>
      <c r="P19" s="103"/>
      <c r="Q19" s="91" t="s">
        <v>2463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335798397</v>
      </c>
      <c r="C20" s="90">
        <v>44246.831226851849</v>
      </c>
      <c r="D20" s="102" t="s">
        <v>2473</v>
      </c>
      <c r="E20" s="88">
        <v>738</v>
      </c>
      <c r="F20" s="84" t="str">
        <f>VLOOKUP(E20,VIP!$A$2:$O11469,2,0)</f>
        <v>DRBR24S</v>
      </c>
      <c r="G20" s="87" t="str">
        <f>VLOOKUP(E20,'LISTADO ATM'!$A$2:$B$897,2,0)</f>
        <v xml:space="preserve">ATM Zona Franca Los Alcarrizos </v>
      </c>
      <c r="H20" s="87" t="str">
        <f>VLOOKUP(E20,VIP!$A$2:$O16390,7,FALSE)</f>
        <v>Si</v>
      </c>
      <c r="I20" s="87" t="str">
        <f>VLOOKUP(E20,VIP!$A$2:$O8355,8,FALSE)</f>
        <v>Si</v>
      </c>
      <c r="J20" s="87" t="str">
        <f>VLOOKUP(E20,VIP!$A$2:$O8305,8,FALSE)</f>
        <v>Si</v>
      </c>
      <c r="K20" s="87" t="str">
        <f>VLOOKUP(E20,VIP!$A$2:$O11879,6,0)</f>
        <v>NO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8" customFormat="1" ht="18" x14ac:dyDescent="0.25">
      <c r="A21" s="102" t="str">
        <f>VLOOKUP(E21,'LISTADO ATM'!$A$2:$C$898,3,0)</f>
        <v>NORTE</v>
      </c>
      <c r="B21" s="96">
        <v>335798403</v>
      </c>
      <c r="C21" s="90">
        <v>44246.859027777777</v>
      </c>
      <c r="D21" s="102" t="s">
        <v>2488</v>
      </c>
      <c r="E21" s="88">
        <v>703</v>
      </c>
      <c r="F21" s="84" t="str">
        <f>VLOOKUP(E21,VIP!$A$2:$O11463,2,0)</f>
        <v>DRBR703</v>
      </c>
      <c r="G21" s="87" t="str">
        <f>VLOOKUP(E21,'LISTADO ATM'!$A$2:$B$897,2,0)</f>
        <v xml:space="preserve">ATM Oficina El Mamey Los Hidalgos </v>
      </c>
      <c r="H21" s="87" t="str">
        <f>VLOOKUP(E21,VIP!$A$2:$O16384,7,FALSE)</f>
        <v>Si</v>
      </c>
      <c r="I21" s="87" t="str">
        <f>VLOOKUP(E21,VIP!$A$2:$O8349,8,FALSE)</f>
        <v>Si</v>
      </c>
      <c r="J21" s="87" t="str">
        <f>VLOOKUP(E21,VIP!$A$2:$O8299,8,FALSE)</f>
        <v>Si</v>
      </c>
      <c r="K21" s="87" t="str">
        <f>VLOOKUP(E21,VIP!$A$2:$O11873,6,0)</f>
        <v>NO</v>
      </c>
      <c r="L21" s="92" t="s">
        <v>2463</v>
      </c>
      <c r="M21" s="91" t="s">
        <v>2470</v>
      </c>
      <c r="N21" s="107" t="s">
        <v>2477</v>
      </c>
      <c r="O21" s="106" t="s">
        <v>2491</v>
      </c>
      <c r="P21" s="103"/>
      <c r="Q21" s="91" t="s">
        <v>2463</v>
      </c>
    </row>
    <row r="22" spans="1:17" s="108" customFormat="1" ht="18" x14ac:dyDescent="0.25">
      <c r="A22" s="102" t="str">
        <f>VLOOKUP(E22,'LISTADO ATM'!$A$2:$C$898,3,0)</f>
        <v>SUR</v>
      </c>
      <c r="B22" s="96">
        <v>335798408</v>
      </c>
      <c r="C22" s="90">
        <v>44246.869027777779</v>
      </c>
      <c r="D22" s="102" t="s">
        <v>2189</v>
      </c>
      <c r="E22" s="88">
        <v>582</v>
      </c>
      <c r="F22" s="84" t="e">
        <f>VLOOKUP(E22,VIP!$A$2:$O11458,2,0)</f>
        <v>#N/A</v>
      </c>
      <c r="G22" s="87" t="str">
        <f>VLOOKUP(E22,'LISTADO ATM'!$A$2:$B$897,2,0)</f>
        <v>ATM Estación Sabana Yegua</v>
      </c>
      <c r="H22" s="87" t="e">
        <f>VLOOKUP(E22,VIP!$A$2:$O16379,7,FALSE)</f>
        <v>#N/A</v>
      </c>
      <c r="I22" s="87" t="e">
        <f>VLOOKUP(E22,VIP!$A$2:$O8344,8,FALSE)</f>
        <v>#N/A</v>
      </c>
      <c r="J22" s="87" t="e">
        <f>VLOOKUP(E22,VIP!$A$2:$O8294,8,FALSE)</f>
        <v>#N/A</v>
      </c>
      <c r="K22" s="87" t="e">
        <f>VLOOKUP(E22,VIP!$A$2:$O11868,6,0)</f>
        <v>#N/A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VLOOKUP(E23,'LISTADO ATM'!$A$2:$C$898,3,0)</f>
        <v>DISTRITO NACIONAL</v>
      </c>
      <c r="B23" s="96">
        <v>335798410</v>
      </c>
      <c r="C23" s="90">
        <v>44246.870983796296</v>
      </c>
      <c r="D23" s="102" t="s">
        <v>2189</v>
      </c>
      <c r="E23" s="88">
        <v>194</v>
      </c>
      <c r="F23" s="84" t="str">
        <f>VLOOKUP(E23,VIP!$A$2:$O11457,2,0)</f>
        <v>DRBR194</v>
      </c>
      <c r="G23" s="87" t="str">
        <f>VLOOKUP(E23,'LISTADO ATM'!$A$2:$B$897,2,0)</f>
        <v xml:space="preserve">ATM UNP Pantoja </v>
      </c>
      <c r="H23" s="87" t="str">
        <f>VLOOKUP(E23,VIP!$A$2:$O16378,7,FALSE)</f>
        <v>Si</v>
      </c>
      <c r="I23" s="87" t="str">
        <f>VLOOKUP(E23,VIP!$A$2:$O8343,8,FALSE)</f>
        <v>No</v>
      </c>
      <c r="J23" s="87" t="str">
        <f>VLOOKUP(E23,VIP!$A$2:$O8293,8,FALSE)</f>
        <v>No</v>
      </c>
      <c r="K23" s="87" t="str">
        <f>VLOOKUP(E23,VIP!$A$2:$O11867,6,0)</f>
        <v>NO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335798416</v>
      </c>
      <c r="C24" s="90">
        <v>44246.904166666667</v>
      </c>
      <c r="D24" s="102" t="s">
        <v>2189</v>
      </c>
      <c r="E24" s="88">
        <v>722</v>
      </c>
      <c r="F24" s="84" t="str">
        <f>VLOOKUP(E24,VIP!$A$2:$O11426,2,0)</f>
        <v>DRBR393</v>
      </c>
      <c r="G24" s="87" t="str">
        <f>VLOOKUP(E24,'LISTADO ATM'!$A$2:$B$897,2,0)</f>
        <v xml:space="preserve">ATM Oficina Charles de Gaulle III </v>
      </c>
      <c r="H24" s="87" t="str">
        <f>VLOOKUP(E24,VIP!$A$2:$O16347,7,FALSE)</f>
        <v>Si</v>
      </c>
      <c r="I24" s="87" t="str">
        <f>VLOOKUP(E24,VIP!$A$2:$O8312,8,FALSE)</f>
        <v>Si</v>
      </c>
      <c r="J24" s="87" t="str">
        <f>VLOOKUP(E24,VIP!$A$2:$O8262,8,FALSE)</f>
        <v>Si</v>
      </c>
      <c r="K24" s="87" t="str">
        <f>VLOOKUP(E24,VIP!$A$2:$O11836,6,0)</f>
        <v>SI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335798418</v>
      </c>
      <c r="C25" s="90">
        <v>44246.950787037036</v>
      </c>
      <c r="D25" s="102" t="s">
        <v>2189</v>
      </c>
      <c r="E25" s="88">
        <v>628</v>
      </c>
      <c r="F25" s="84" t="str">
        <f>VLOOKUP(E25,VIP!$A$2:$O11458,2,0)</f>
        <v>DRBR086</v>
      </c>
      <c r="G25" s="87" t="str">
        <f>VLOOKUP(E25,'LISTADO ATM'!$A$2:$B$897,2,0)</f>
        <v xml:space="preserve">ATM Autobanco San Isidro </v>
      </c>
      <c r="H25" s="87" t="str">
        <f>VLOOKUP(E25,VIP!$A$2:$O16379,7,FALSE)</f>
        <v>Si</v>
      </c>
      <c r="I25" s="87" t="str">
        <f>VLOOKUP(E25,VIP!$A$2:$O8344,8,FALSE)</f>
        <v>Si</v>
      </c>
      <c r="J25" s="87" t="str">
        <f>VLOOKUP(E25,VIP!$A$2:$O8294,8,FALSE)</f>
        <v>Si</v>
      </c>
      <c r="K25" s="87" t="str">
        <f>VLOOKUP(E25,VIP!$A$2:$O11868,6,0)</f>
        <v>SI</v>
      </c>
      <c r="L25" s="92" t="s">
        <v>2435</v>
      </c>
      <c r="M25" s="91" t="s">
        <v>2470</v>
      </c>
      <c r="N25" s="107" t="s">
        <v>2477</v>
      </c>
      <c r="O25" s="106" t="s">
        <v>2479</v>
      </c>
      <c r="P25" s="103"/>
      <c r="Q25" s="91" t="s">
        <v>2435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335798421</v>
      </c>
      <c r="C26" s="90">
        <v>44246.97587962963</v>
      </c>
      <c r="D26" s="102" t="s">
        <v>2189</v>
      </c>
      <c r="E26" s="88">
        <v>115</v>
      </c>
      <c r="F26" s="84" t="str">
        <f>VLOOKUP(E26,VIP!$A$2:$O11456,2,0)</f>
        <v>DRBR115</v>
      </c>
      <c r="G26" s="87" t="str">
        <f>VLOOKUP(E26,'LISTADO ATM'!$A$2:$B$897,2,0)</f>
        <v xml:space="preserve">ATM Oficina Megacentro I </v>
      </c>
      <c r="H26" s="87" t="str">
        <f>VLOOKUP(E26,VIP!$A$2:$O16377,7,FALSE)</f>
        <v>Si</v>
      </c>
      <c r="I26" s="87" t="str">
        <f>VLOOKUP(E26,VIP!$A$2:$O8342,8,FALSE)</f>
        <v>Si</v>
      </c>
      <c r="J26" s="87" t="str">
        <f>VLOOKUP(E26,VIP!$A$2:$O8292,8,FALSE)</f>
        <v>Si</v>
      </c>
      <c r="K26" s="87" t="str">
        <f>VLOOKUP(E26,VIP!$A$2:$O11866,6,0)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ATM'!$A$2:$C$898,3,0)</f>
        <v>SUR</v>
      </c>
      <c r="B27" s="96">
        <v>335798426</v>
      </c>
      <c r="C27" s="90">
        <v>44247.250590277778</v>
      </c>
      <c r="D27" s="102" t="s">
        <v>2189</v>
      </c>
      <c r="E27" s="88">
        <v>615</v>
      </c>
      <c r="F27" s="84" t="str">
        <f>VLOOKUP(E27,VIP!$A$2:$O11459,2,0)</f>
        <v>DRBR418</v>
      </c>
      <c r="G27" s="87" t="str">
        <f>VLOOKUP(E27,'LISTADO ATM'!$A$2:$B$897,2,0)</f>
        <v xml:space="preserve">ATM Estación Sunix Cabral (Barahona) </v>
      </c>
      <c r="H27" s="87" t="str">
        <f>VLOOKUP(E27,VIP!$A$2:$O16380,7,FALSE)</f>
        <v>Si</v>
      </c>
      <c r="I27" s="87" t="str">
        <f>VLOOKUP(E27,VIP!$A$2:$O8345,8,FALSE)</f>
        <v>Si</v>
      </c>
      <c r="J27" s="87" t="str">
        <f>VLOOKUP(E27,VIP!$A$2:$O8295,8,FALSE)</f>
        <v>Si</v>
      </c>
      <c r="K27" s="87" t="str">
        <f>VLOOKUP(E27,VIP!$A$2:$O11869,6,0)</f>
        <v>NO</v>
      </c>
      <c r="L27" s="92" t="s">
        <v>2228</v>
      </c>
      <c r="M27" s="103" t="s">
        <v>2511</v>
      </c>
      <c r="N27" s="107" t="s">
        <v>2477</v>
      </c>
      <c r="O27" s="106" t="s">
        <v>2479</v>
      </c>
      <c r="P27" s="103"/>
      <c r="Q27" s="137">
        <v>44248.428310185183</v>
      </c>
    </row>
    <row r="28" spans="1:17" s="108" customFormat="1" ht="18" x14ac:dyDescent="0.25">
      <c r="A28" s="102" t="str">
        <f>VLOOKUP(E28,'LISTADO ATM'!$A$2:$C$898,3,0)</f>
        <v>ESTE</v>
      </c>
      <c r="B28" s="96">
        <v>335798430</v>
      </c>
      <c r="C28" s="90">
        <v>44247.326805555553</v>
      </c>
      <c r="D28" s="102" t="s">
        <v>2473</v>
      </c>
      <c r="E28" s="88">
        <v>219</v>
      </c>
      <c r="F28" s="84" t="str">
        <f>VLOOKUP(E28,VIP!$A$2:$O11459,2,0)</f>
        <v>DRBR219</v>
      </c>
      <c r="G28" s="87" t="str">
        <f>VLOOKUP(E28,'LISTADO ATM'!$A$2:$B$897,2,0)</f>
        <v xml:space="preserve">ATM Oficina La Altagracia (Higuey) </v>
      </c>
      <c r="H28" s="87" t="str">
        <f>VLOOKUP(E28,VIP!$A$2:$O16380,7,FALSE)</f>
        <v>Si</v>
      </c>
      <c r="I28" s="87" t="str">
        <f>VLOOKUP(E28,VIP!$A$2:$O8345,8,FALSE)</f>
        <v>Si</v>
      </c>
      <c r="J28" s="87" t="str">
        <f>VLOOKUP(E28,VIP!$A$2:$O8295,8,FALSE)</f>
        <v>Si</v>
      </c>
      <c r="K28" s="87" t="str">
        <f>VLOOKUP(E28,VIP!$A$2:$O11869,6,0)</f>
        <v>NO</v>
      </c>
      <c r="L28" s="92" t="s">
        <v>2501</v>
      </c>
      <c r="M28" s="91" t="s">
        <v>2470</v>
      </c>
      <c r="N28" s="107" t="s">
        <v>2477</v>
      </c>
      <c r="O28" s="106" t="s">
        <v>2478</v>
      </c>
      <c r="P28" s="103"/>
      <c r="Q28" s="91" t="s">
        <v>2501</v>
      </c>
    </row>
    <row r="29" spans="1:17" s="108" customFormat="1" ht="18" x14ac:dyDescent="0.25">
      <c r="A29" s="102" t="str">
        <f>VLOOKUP(E29,'LISTADO ATM'!$A$2:$C$898,3,0)</f>
        <v>NORTE</v>
      </c>
      <c r="B29" s="96">
        <v>335798433</v>
      </c>
      <c r="C29" s="90">
        <v>44247.349398148152</v>
      </c>
      <c r="D29" s="102" t="s">
        <v>2190</v>
      </c>
      <c r="E29" s="88">
        <v>747</v>
      </c>
      <c r="F29" s="84" t="str">
        <f>VLOOKUP(E29,VIP!$A$2:$O11475,2,0)</f>
        <v>DRBR200</v>
      </c>
      <c r="G29" s="87" t="str">
        <f>VLOOKUP(E29,'LISTADO ATM'!$A$2:$B$897,2,0)</f>
        <v xml:space="preserve">ATM Club BR (Santiago) </v>
      </c>
      <c r="H29" s="87" t="str">
        <f>VLOOKUP(E29,VIP!$A$2:$O16396,7,FALSE)</f>
        <v>Si</v>
      </c>
      <c r="I29" s="87" t="str">
        <f>VLOOKUP(E29,VIP!$A$2:$O8361,8,FALSE)</f>
        <v>Si</v>
      </c>
      <c r="J29" s="87" t="str">
        <f>VLOOKUP(E29,VIP!$A$2:$O8311,8,FALSE)</f>
        <v>Si</v>
      </c>
      <c r="K29" s="87" t="str">
        <f>VLOOKUP(E29,VIP!$A$2:$O11885,6,0)</f>
        <v>SI</v>
      </c>
      <c r="L29" s="92" t="s">
        <v>2228</v>
      </c>
      <c r="M29" s="103" t="s">
        <v>2511</v>
      </c>
      <c r="N29" s="107" t="s">
        <v>2477</v>
      </c>
      <c r="O29" s="106" t="s">
        <v>2500</v>
      </c>
      <c r="P29" s="103"/>
      <c r="Q29" s="137">
        <v>44248.428310185183</v>
      </c>
    </row>
    <row r="30" spans="1:17" s="108" customFormat="1" ht="18" x14ac:dyDescent="0.25">
      <c r="A30" s="102" t="str">
        <f>VLOOKUP(E30,'LISTADO ATM'!$A$2:$C$898,3,0)</f>
        <v>SUR</v>
      </c>
      <c r="B30" s="96">
        <v>335798488</v>
      </c>
      <c r="C30" s="90">
        <v>44247.395543981482</v>
      </c>
      <c r="D30" s="102" t="s">
        <v>2473</v>
      </c>
      <c r="E30" s="88">
        <v>252</v>
      </c>
      <c r="F30" s="84" t="str">
        <f>VLOOKUP(E30,VIP!$A$2:$O11471,2,0)</f>
        <v>DRBR252</v>
      </c>
      <c r="G30" s="87" t="str">
        <f>VLOOKUP(E30,'LISTADO ATM'!$A$2:$B$897,2,0)</f>
        <v xml:space="preserve">ATM Banco Agrícola (Barahona) </v>
      </c>
      <c r="H30" s="87" t="str">
        <f>VLOOKUP(E30,VIP!$A$2:$O16392,7,FALSE)</f>
        <v>Si</v>
      </c>
      <c r="I30" s="87" t="str">
        <f>VLOOKUP(E30,VIP!$A$2:$O8357,8,FALSE)</f>
        <v>Si</v>
      </c>
      <c r="J30" s="87" t="str">
        <f>VLOOKUP(E30,VIP!$A$2:$O8307,8,FALSE)</f>
        <v>Si</v>
      </c>
      <c r="K30" s="87" t="str">
        <f>VLOOKUP(E30,VIP!$A$2:$O11881,6,0)</f>
        <v>NO</v>
      </c>
      <c r="L30" s="92" t="s">
        <v>2430</v>
      </c>
      <c r="M30" s="91" t="s">
        <v>2470</v>
      </c>
      <c r="N30" s="107" t="s">
        <v>2477</v>
      </c>
      <c r="O30" s="106" t="s">
        <v>2478</v>
      </c>
      <c r="P30" s="103"/>
      <c r="Q30" s="107" t="s">
        <v>2430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335798491</v>
      </c>
      <c r="C31" s="90">
        <v>44247.397766203707</v>
      </c>
      <c r="D31" s="102" t="s">
        <v>2189</v>
      </c>
      <c r="E31" s="88">
        <v>414</v>
      </c>
      <c r="F31" s="84" t="str">
        <f>VLOOKUP(E31,VIP!$A$2:$O11469,2,0)</f>
        <v>DRBR414</v>
      </c>
      <c r="G31" s="87" t="str">
        <f>VLOOKUP(E31,'LISTADO ATM'!$A$2:$B$897,2,0)</f>
        <v>ATM Villa Francisca II</v>
      </c>
      <c r="H31" s="87" t="str">
        <f>VLOOKUP(E31,VIP!$A$2:$O16390,7,FALSE)</f>
        <v>Si</v>
      </c>
      <c r="I31" s="87" t="str">
        <f>VLOOKUP(E31,VIP!$A$2:$O8355,8,FALSE)</f>
        <v>Si</v>
      </c>
      <c r="J31" s="87" t="str">
        <f>VLOOKUP(E31,VIP!$A$2:$O8305,8,FALSE)</f>
        <v>Si</v>
      </c>
      <c r="K31" s="87" t="str">
        <f>VLOOKUP(E31,VIP!$A$2:$O11879,6,0)</f>
        <v>SI</v>
      </c>
      <c r="L31" s="92" t="s">
        <v>2254</v>
      </c>
      <c r="M31" s="91" t="s">
        <v>2470</v>
      </c>
      <c r="N31" s="107" t="s">
        <v>2477</v>
      </c>
      <c r="O31" s="106" t="s">
        <v>2479</v>
      </c>
      <c r="P31" s="103"/>
      <c r="Q31" s="107" t="s">
        <v>2254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335798498</v>
      </c>
      <c r="C32" s="90">
        <v>44247.403761574074</v>
      </c>
      <c r="D32" s="102" t="s">
        <v>2189</v>
      </c>
      <c r="E32" s="88">
        <v>302</v>
      </c>
      <c r="F32" s="84" t="str">
        <f>VLOOKUP(E32,VIP!$A$2:$O11468,2,0)</f>
        <v>DRBR302</v>
      </c>
      <c r="G32" s="87" t="str">
        <f>VLOOKUP(E32,'LISTADO ATM'!$A$2:$B$897,2,0)</f>
        <v xml:space="preserve">ATM S/M Aprezio Los Mameyes  </v>
      </c>
      <c r="H32" s="87" t="str">
        <f>VLOOKUP(E32,VIP!$A$2:$O16389,7,FALSE)</f>
        <v>Si</v>
      </c>
      <c r="I32" s="87" t="str">
        <f>VLOOKUP(E32,VIP!$A$2:$O8354,8,FALSE)</f>
        <v>Si</v>
      </c>
      <c r="J32" s="87" t="str">
        <f>VLOOKUP(E32,VIP!$A$2:$O8304,8,FALSE)</f>
        <v>Si</v>
      </c>
      <c r="K32" s="87" t="str">
        <f>VLOOKUP(E32,VIP!$A$2:$O11878,6,0)</f>
        <v>NO</v>
      </c>
      <c r="L32" s="92" t="s">
        <v>2498</v>
      </c>
      <c r="M32" s="103" t="s">
        <v>2511</v>
      </c>
      <c r="N32" s="107" t="s">
        <v>2477</v>
      </c>
      <c r="O32" s="106" t="s">
        <v>2479</v>
      </c>
      <c r="P32" s="103"/>
      <c r="Q32" s="137">
        <v>44248.611296296294</v>
      </c>
    </row>
    <row r="33" spans="1:17" s="108" customFormat="1" ht="18" x14ac:dyDescent="0.25">
      <c r="A33" s="102" t="str">
        <f>VLOOKUP(E33,'LISTADO ATM'!$A$2:$C$898,3,0)</f>
        <v>SUR</v>
      </c>
      <c r="B33" s="96">
        <v>335798520</v>
      </c>
      <c r="C33" s="90">
        <v>44247.415486111109</v>
      </c>
      <c r="D33" s="102" t="s">
        <v>2189</v>
      </c>
      <c r="E33" s="88">
        <v>342</v>
      </c>
      <c r="F33" s="84" t="str">
        <f>VLOOKUP(E33,VIP!$A$2:$O11465,2,0)</f>
        <v>DRBR342</v>
      </c>
      <c r="G33" s="87" t="str">
        <f>VLOOKUP(E33,'LISTADO ATM'!$A$2:$B$897,2,0)</f>
        <v>ATM Oficina Obras Públicas Azua</v>
      </c>
      <c r="H33" s="87" t="str">
        <f>VLOOKUP(E33,VIP!$A$2:$O16386,7,FALSE)</f>
        <v>Si</v>
      </c>
      <c r="I33" s="87" t="str">
        <f>VLOOKUP(E33,VIP!$A$2:$O8351,8,FALSE)</f>
        <v>Si</v>
      </c>
      <c r="J33" s="87" t="str">
        <f>VLOOKUP(E33,VIP!$A$2:$O8301,8,FALSE)</f>
        <v>Si</v>
      </c>
      <c r="K33" s="87" t="str">
        <f>VLOOKUP(E33,VIP!$A$2:$O11875,6,0)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107" t="s">
        <v>2228</v>
      </c>
    </row>
    <row r="34" spans="1:17" s="108" customFormat="1" ht="18" x14ac:dyDescent="0.25">
      <c r="A34" s="102" t="str">
        <f>VLOOKUP(E34,'LISTADO ATM'!$A$2:$C$898,3,0)</f>
        <v>DISTRITO NACIONAL</v>
      </c>
      <c r="B34" s="96">
        <v>335798546</v>
      </c>
      <c r="C34" s="90">
        <v>44247.426712962966</v>
      </c>
      <c r="D34" s="102" t="s">
        <v>2473</v>
      </c>
      <c r="E34" s="88">
        <v>70</v>
      </c>
      <c r="F34" s="84" t="str">
        <f>VLOOKUP(E34,VIP!$A$2:$O11461,2,0)</f>
        <v>DRBR070</v>
      </c>
      <c r="G34" s="87" t="str">
        <f>VLOOKUP(E34,'LISTADO ATM'!$A$2:$B$897,2,0)</f>
        <v xml:space="preserve">ATM Autoservicio Plaza Lama Zona Oriental </v>
      </c>
      <c r="H34" s="87" t="str">
        <f>VLOOKUP(E34,VIP!$A$2:$O16382,7,FALSE)</f>
        <v>Si</v>
      </c>
      <c r="I34" s="87" t="str">
        <f>VLOOKUP(E34,VIP!$A$2:$O8347,8,FALSE)</f>
        <v>Si</v>
      </c>
      <c r="J34" s="87" t="str">
        <f>VLOOKUP(E34,VIP!$A$2:$O8297,8,FALSE)</f>
        <v>Si</v>
      </c>
      <c r="K34" s="87" t="str">
        <f>VLOOKUP(E34,VIP!$A$2:$O11871,6,0)</f>
        <v>NO</v>
      </c>
      <c r="L34" s="92" t="s">
        <v>2503</v>
      </c>
      <c r="M34" s="91" t="s">
        <v>2470</v>
      </c>
      <c r="N34" s="107" t="s">
        <v>2477</v>
      </c>
      <c r="O34" s="106" t="s">
        <v>2478</v>
      </c>
      <c r="P34" s="103"/>
      <c r="Q34" s="107" t="s">
        <v>2503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335798557</v>
      </c>
      <c r="C35" s="90">
        <v>44247.434224537035</v>
      </c>
      <c r="D35" s="102" t="s">
        <v>2189</v>
      </c>
      <c r="E35" s="88">
        <v>139</v>
      </c>
      <c r="F35" s="84" t="str">
        <f>VLOOKUP(E35,VIP!$A$2:$O11460,2,0)</f>
        <v>DRBR139</v>
      </c>
      <c r="G35" s="87" t="str">
        <f>VLOOKUP(E35,'LISTADO ATM'!$A$2:$B$897,2,0)</f>
        <v xml:space="preserve">ATM Oficina Plaza Lama Zona Oriental I </v>
      </c>
      <c r="H35" s="87" t="str">
        <f>VLOOKUP(E35,VIP!$A$2:$O16381,7,FALSE)</f>
        <v>Si</v>
      </c>
      <c r="I35" s="87" t="str">
        <f>VLOOKUP(E35,VIP!$A$2:$O8346,8,FALSE)</f>
        <v>Si</v>
      </c>
      <c r="J35" s="87" t="str">
        <f>VLOOKUP(E35,VIP!$A$2:$O8296,8,FALSE)</f>
        <v>Si</v>
      </c>
      <c r="K35" s="87" t="str">
        <f>VLOOKUP(E35,VIP!$A$2:$O11870,6,0)</f>
        <v>NO</v>
      </c>
      <c r="L35" s="92" t="s">
        <v>2441</v>
      </c>
      <c r="M35" s="103" t="s">
        <v>2511</v>
      </c>
      <c r="N35" s="107" t="s">
        <v>2477</v>
      </c>
      <c r="O35" s="106" t="s">
        <v>2479</v>
      </c>
      <c r="P35" s="136"/>
      <c r="Q35" s="137">
        <v>44248.428310185183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335798621</v>
      </c>
      <c r="C36" s="90">
        <v>44247.501342592594</v>
      </c>
      <c r="D36" s="102" t="s">
        <v>2189</v>
      </c>
      <c r="E36" s="88">
        <v>696</v>
      </c>
      <c r="F36" s="84" t="str">
        <f>VLOOKUP(E36,VIP!$A$2:$O11479,2,0)</f>
        <v>DRBR696</v>
      </c>
      <c r="G36" s="87" t="str">
        <f>VLOOKUP(E36,'LISTADO ATM'!$A$2:$B$897,2,0)</f>
        <v>ATM Olé Jacobo Majluta</v>
      </c>
      <c r="H36" s="87" t="str">
        <f>VLOOKUP(E36,VIP!$A$2:$O16400,7,FALSE)</f>
        <v>Si</v>
      </c>
      <c r="I36" s="87" t="str">
        <f>VLOOKUP(E36,VIP!$A$2:$O8365,8,FALSE)</f>
        <v>Si</v>
      </c>
      <c r="J36" s="87" t="str">
        <f>VLOOKUP(E36,VIP!$A$2:$O8315,8,FALSE)</f>
        <v>Si</v>
      </c>
      <c r="K36" s="87" t="str">
        <f>VLOOKUP(E36,VIP!$A$2:$O11889,6,0)</f>
        <v>NO</v>
      </c>
      <c r="L36" s="92" t="s">
        <v>2498</v>
      </c>
      <c r="M36" s="91" t="s">
        <v>2470</v>
      </c>
      <c r="N36" s="107" t="s">
        <v>2477</v>
      </c>
      <c r="O36" s="106" t="s">
        <v>2479</v>
      </c>
      <c r="P36" s="103"/>
      <c r="Q36" s="91" t="s">
        <v>2498</v>
      </c>
    </row>
    <row r="37" spans="1:17" s="108" customFormat="1" ht="18" x14ac:dyDescent="0.25">
      <c r="A37" s="102" t="str">
        <f>VLOOKUP(E37,'LISTADO ATM'!$A$2:$C$898,3,0)</f>
        <v>SUR</v>
      </c>
      <c r="B37" s="96">
        <v>335798625</v>
      </c>
      <c r="C37" s="90">
        <v>44247.506076388891</v>
      </c>
      <c r="D37" s="102" t="s">
        <v>2189</v>
      </c>
      <c r="E37" s="88">
        <v>84</v>
      </c>
      <c r="F37" s="84" t="str">
        <f>VLOOKUP(E37,VIP!$A$2:$O11478,2,0)</f>
        <v>DRBR084</v>
      </c>
      <c r="G37" s="87" t="str">
        <f>VLOOKUP(E37,'LISTADO ATM'!$A$2:$B$897,2,0)</f>
        <v xml:space="preserve">ATM Oficina Multicentro Sirena San Cristóbal </v>
      </c>
      <c r="H37" s="87" t="str">
        <f>VLOOKUP(E37,VIP!$A$2:$O16399,7,FALSE)</f>
        <v>Si</v>
      </c>
      <c r="I37" s="87" t="str">
        <f>VLOOKUP(E37,VIP!$A$2:$O8364,8,FALSE)</f>
        <v>Si</v>
      </c>
      <c r="J37" s="87" t="str">
        <f>VLOOKUP(E37,VIP!$A$2:$O8314,8,FALSE)</f>
        <v>Si</v>
      </c>
      <c r="K37" s="87" t="str">
        <f>VLOOKUP(E37,VIP!$A$2:$O11888,6,0)</f>
        <v>SI</v>
      </c>
      <c r="L37" s="92" t="s">
        <v>2498</v>
      </c>
      <c r="M37" s="91" t="s">
        <v>2470</v>
      </c>
      <c r="N37" s="107" t="s">
        <v>2477</v>
      </c>
      <c r="O37" s="106" t="s">
        <v>2479</v>
      </c>
      <c r="P37" s="103"/>
      <c r="Q37" s="91" t="s">
        <v>2498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335798633</v>
      </c>
      <c r="C38" s="90">
        <v>44247.51829861111</v>
      </c>
      <c r="D38" s="102" t="s">
        <v>2473</v>
      </c>
      <c r="E38" s="88">
        <v>87</v>
      </c>
      <c r="F38" s="84" t="str">
        <f>VLOOKUP(E38,VIP!$A$2:$O11475,2,0)</f>
        <v>DRBR087</v>
      </c>
      <c r="G38" s="87" t="str">
        <f>VLOOKUP(E38,'LISTADO ATM'!$A$2:$B$897,2,0)</f>
        <v xml:space="preserve">ATM Autoservicio Sarasota </v>
      </c>
      <c r="H38" s="87" t="str">
        <f>VLOOKUP(E38,VIP!$A$2:$O16396,7,FALSE)</f>
        <v>Si</v>
      </c>
      <c r="I38" s="87" t="str">
        <f>VLOOKUP(E38,VIP!$A$2:$O8361,8,FALSE)</f>
        <v>Si</v>
      </c>
      <c r="J38" s="87" t="str">
        <f>VLOOKUP(E38,VIP!$A$2:$O8311,8,FALSE)</f>
        <v>Si</v>
      </c>
      <c r="K38" s="87" t="str">
        <f>VLOOKUP(E38,VIP!$A$2:$O11885,6,0)</f>
        <v>NO</v>
      </c>
      <c r="L38" s="92" t="s">
        <v>2503</v>
      </c>
      <c r="M38" s="91" t="s">
        <v>2470</v>
      </c>
      <c r="N38" s="107" t="s">
        <v>2477</v>
      </c>
      <c r="O38" s="106" t="s">
        <v>2478</v>
      </c>
      <c r="P38" s="103"/>
      <c r="Q38" s="91" t="s">
        <v>2503</v>
      </c>
    </row>
    <row r="39" spans="1:17" s="108" customFormat="1" ht="18" x14ac:dyDescent="0.25">
      <c r="A39" s="102" t="str">
        <f>VLOOKUP(E39,'LISTADO ATM'!$A$2:$C$898,3,0)</f>
        <v>NORTE</v>
      </c>
      <c r="B39" s="96">
        <v>335798634</v>
      </c>
      <c r="C39" s="90">
        <v>44247.520729166667</v>
      </c>
      <c r="D39" s="102" t="s">
        <v>2190</v>
      </c>
      <c r="E39" s="88">
        <v>500</v>
      </c>
      <c r="F39" s="84" t="str">
        <f>VLOOKUP(E39,VIP!$A$2:$O11474,2,0)</f>
        <v>DRBR500</v>
      </c>
      <c r="G39" s="87" t="str">
        <f>VLOOKUP(E39,'LISTADO ATM'!$A$2:$B$897,2,0)</f>
        <v xml:space="preserve">ATM UNP Cutupú </v>
      </c>
      <c r="H39" s="87" t="str">
        <f>VLOOKUP(E39,VIP!$A$2:$O16395,7,FALSE)</f>
        <v>Si</v>
      </c>
      <c r="I39" s="87" t="str">
        <f>VLOOKUP(E39,VIP!$A$2:$O8360,8,FALSE)</f>
        <v>Si</v>
      </c>
      <c r="J39" s="87" t="str">
        <f>VLOOKUP(E39,VIP!$A$2:$O8310,8,FALSE)</f>
        <v>Si</v>
      </c>
      <c r="K39" s="87" t="str">
        <f>VLOOKUP(E39,VIP!$A$2:$O11884,6,0)</f>
        <v>NO</v>
      </c>
      <c r="L39" s="92" t="s">
        <v>2498</v>
      </c>
      <c r="M39" s="103" t="s">
        <v>2511</v>
      </c>
      <c r="N39" s="107" t="s">
        <v>2477</v>
      </c>
      <c r="O39" s="106" t="s">
        <v>2500</v>
      </c>
      <c r="P39" s="103"/>
      <c r="Q39" s="137">
        <v>44248.428310185183</v>
      </c>
    </row>
    <row r="40" spans="1:17" s="108" customFormat="1" ht="18" x14ac:dyDescent="0.25">
      <c r="A40" s="102" t="str">
        <f>VLOOKUP(E40,'LISTADO ATM'!$A$2:$C$898,3,0)</f>
        <v>DISTRITO NACIONAL</v>
      </c>
      <c r="B40" s="96">
        <v>335798635</v>
      </c>
      <c r="C40" s="90">
        <v>44247.523796296293</v>
      </c>
      <c r="D40" s="102" t="s">
        <v>2189</v>
      </c>
      <c r="E40" s="88">
        <v>31</v>
      </c>
      <c r="F40" s="84" t="str">
        <f>VLOOKUP(E40,VIP!$A$2:$O11473,2,0)</f>
        <v>DRBR031</v>
      </c>
      <c r="G40" s="87" t="str">
        <f>VLOOKUP(E40,'LISTADO ATM'!$A$2:$B$897,2,0)</f>
        <v xml:space="preserve">ATM Oficina San Martín I </v>
      </c>
      <c r="H40" s="87" t="str">
        <f>VLOOKUP(E40,VIP!$A$2:$O16394,7,FALSE)</f>
        <v>Si</v>
      </c>
      <c r="I40" s="87" t="str">
        <f>VLOOKUP(E40,VIP!$A$2:$O8359,8,FALSE)</f>
        <v>Si</v>
      </c>
      <c r="J40" s="87" t="str">
        <f>VLOOKUP(E40,VIP!$A$2:$O8309,8,FALSE)</f>
        <v>Si</v>
      </c>
      <c r="K40" s="87" t="str">
        <f>VLOOKUP(E40,VIP!$A$2:$O11883,6,0)</f>
        <v>NO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335798637</v>
      </c>
      <c r="C41" s="90">
        <v>44247.525995370372</v>
      </c>
      <c r="D41" s="102" t="s">
        <v>2189</v>
      </c>
      <c r="E41" s="88">
        <v>118</v>
      </c>
      <c r="F41" s="84" t="str">
        <f>VLOOKUP(E41,VIP!$A$2:$O11472,2,0)</f>
        <v>DRBR118</v>
      </c>
      <c r="G41" s="87" t="str">
        <f>VLOOKUP(E41,'LISTADO ATM'!$A$2:$B$897,2,0)</f>
        <v>ATM Plaza Torino</v>
      </c>
      <c r="H41" s="87" t="str">
        <f>VLOOKUP(E41,VIP!$A$2:$O16393,7,FALSE)</f>
        <v>N/A</v>
      </c>
      <c r="I41" s="87" t="str">
        <f>VLOOKUP(E41,VIP!$A$2:$O8358,8,FALSE)</f>
        <v>N/A</v>
      </c>
      <c r="J41" s="87" t="str">
        <f>VLOOKUP(E41,VIP!$A$2:$O8308,8,FALSE)</f>
        <v>N/A</v>
      </c>
      <c r="K41" s="87" t="str">
        <f>VLOOKUP(E41,VIP!$A$2:$O11882,6,0)</f>
        <v>N/A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NORTE</v>
      </c>
      <c r="B42" s="96">
        <v>335798638</v>
      </c>
      <c r="C42" s="90">
        <v>44247.528032407405</v>
      </c>
      <c r="D42" s="102" t="s">
        <v>2189</v>
      </c>
      <c r="E42" s="88">
        <v>266</v>
      </c>
      <c r="F42" s="84" t="str">
        <f>VLOOKUP(E42,VIP!$A$2:$O11471,2,0)</f>
        <v>DRBR266</v>
      </c>
      <c r="G42" s="87" t="str">
        <f>VLOOKUP(E42,'LISTADO ATM'!$A$2:$B$897,2,0)</f>
        <v xml:space="preserve">ATM Oficina Villa Francisca </v>
      </c>
      <c r="H42" s="87" t="str">
        <f>VLOOKUP(E42,VIP!$A$2:$O16392,7,FALSE)</f>
        <v>Si</v>
      </c>
      <c r="I42" s="87" t="str">
        <f>VLOOKUP(E42,VIP!$A$2:$O8357,8,FALSE)</f>
        <v>Si</v>
      </c>
      <c r="J42" s="87" t="str">
        <f>VLOOKUP(E42,VIP!$A$2:$O8307,8,FALSE)</f>
        <v>Si</v>
      </c>
      <c r="K42" s="87" t="str">
        <f>VLOOKUP(E42,VIP!$A$2:$O11881,6,0)</f>
        <v>NO</v>
      </c>
      <c r="L42" s="92" t="s">
        <v>2228</v>
      </c>
      <c r="M42" s="91" t="s">
        <v>2470</v>
      </c>
      <c r="N42" s="107" t="s">
        <v>2477</v>
      </c>
      <c r="O42" s="106" t="s">
        <v>2479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DISTRITO NACIONAL</v>
      </c>
      <c r="B43" s="96">
        <v>335798639</v>
      </c>
      <c r="C43" s="90">
        <v>44247.532129629632</v>
      </c>
      <c r="D43" s="102" t="s">
        <v>2488</v>
      </c>
      <c r="E43" s="88">
        <v>231</v>
      </c>
      <c r="F43" s="84" t="str">
        <f>VLOOKUP(E43,VIP!$A$2:$O11470,2,0)</f>
        <v>DRBR231</v>
      </c>
      <c r="G43" s="87" t="str">
        <f>VLOOKUP(E43,'LISTADO ATM'!$A$2:$B$897,2,0)</f>
        <v xml:space="preserve">ATM Oficina Zona Oriental </v>
      </c>
      <c r="H43" s="87" t="str">
        <f>VLOOKUP(E43,VIP!$A$2:$O16391,7,FALSE)</f>
        <v>Si</v>
      </c>
      <c r="I43" s="87" t="str">
        <f>VLOOKUP(E43,VIP!$A$2:$O8356,8,FALSE)</f>
        <v>Si</v>
      </c>
      <c r="J43" s="87" t="str">
        <f>VLOOKUP(E43,VIP!$A$2:$O8306,8,FALSE)</f>
        <v>Si</v>
      </c>
      <c r="K43" s="87" t="str">
        <f>VLOOKUP(E43,VIP!$A$2:$O11880,6,0)</f>
        <v>SI</v>
      </c>
      <c r="L43" s="92" t="s">
        <v>2430</v>
      </c>
      <c r="M43" s="91" t="s">
        <v>2470</v>
      </c>
      <c r="N43" s="107" t="s">
        <v>2477</v>
      </c>
      <c r="O43" s="106" t="s">
        <v>2491</v>
      </c>
      <c r="P43" s="103"/>
      <c r="Q43" s="91" t="s">
        <v>2430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335798640</v>
      </c>
      <c r="C44" s="90">
        <v>44247.532233796293</v>
      </c>
      <c r="D44" s="102" t="s">
        <v>2189</v>
      </c>
      <c r="E44" s="88">
        <v>812</v>
      </c>
      <c r="F44" s="84" t="str">
        <f>VLOOKUP(E44,VIP!$A$2:$O11469,2,0)</f>
        <v>DRBR812</v>
      </c>
      <c r="G44" s="87" t="str">
        <f>VLOOKUP(E44,'LISTADO ATM'!$A$2:$B$897,2,0)</f>
        <v xml:space="preserve">ATM Canasta del Pueblo </v>
      </c>
      <c r="H44" s="87" t="str">
        <f>VLOOKUP(E44,VIP!$A$2:$O16390,7,FALSE)</f>
        <v>Si</v>
      </c>
      <c r="I44" s="87" t="str">
        <f>VLOOKUP(E44,VIP!$A$2:$O8355,8,FALSE)</f>
        <v>Si</v>
      </c>
      <c r="J44" s="87" t="str">
        <f>VLOOKUP(E44,VIP!$A$2:$O8305,8,FALSE)</f>
        <v>Si</v>
      </c>
      <c r="K44" s="87" t="str">
        <f>VLOOKUP(E44,VIP!$A$2:$O11879,6,0)</f>
        <v>NO</v>
      </c>
      <c r="L44" s="92" t="s">
        <v>2228</v>
      </c>
      <c r="M44" s="91" t="s">
        <v>2470</v>
      </c>
      <c r="N44" s="107" t="s">
        <v>2477</v>
      </c>
      <c r="O44" s="106" t="s">
        <v>2479</v>
      </c>
      <c r="P44" s="103"/>
      <c r="Q44" s="91" t="s">
        <v>2228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335798643</v>
      </c>
      <c r="C45" s="90">
        <v>44247.533587962964</v>
      </c>
      <c r="D45" s="102" t="s">
        <v>2189</v>
      </c>
      <c r="E45" s="88">
        <v>435</v>
      </c>
      <c r="F45" s="84" t="str">
        <f>VLOOKUP(E45,VIP!$A$2:$O11468,2,0)</f>
        <v>DRBR435</v>
      </c>
      <c r="G45" s="87" t="str">
        <f>VLOOKUP(E45,'LISTADO ATM'!$A$2:$B$897,2,0)</f>
        <v xml:space="preserve">ATM Autobanco Torre I </v>
      </c>
      <c r="H45" s="87" t="str">
        <f>VLOOKUP(E45,VIP!$A$2:$O16389,7,FALSE)</f>
        <v>Si</v>
      </c>
      <c r="I45" s="87" t="str">
        <f>VLOOKUP(E45,VIP!$A$2:$O8354,8,FALSE)</f>
        <v>Si</v>
      </c>
      <c r="J45" s="87" t="str">
        <f>VLOOKUP(E45,VIP!$A$2:$O8304,8,FALSE)</f>
        <v>Si</v>
      </c>
      <c r="K45" s="87" t="str">
        <f>VLOOKUP(E45,VIP!$A$2:$O11878,6,0)</f>
        <v>SI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335798646</v>
      </c>
      <c r="C46" s="90">
        <v>44247.535115740742</v>
      </c>
      <c r="D46" s="102" t="s">
        <v>2189</v>
      </c>
      <c r="E46" s="88">
        <v>407</v>
      </c>
      <c r="F46" s="84" t="str">
        <f>VLOOKUP(E46,VIP!$A$2:$O11467,2,0)</f>
        <v>DRBR407</v>
      </c>
      <c r="G46" s="87" t="str">
        <f>VLOOKUP(E46,'LISTADO ATM'!$A$2:$B$897,2,0)</f>
        <v xml:space="preserve">ATM Multicentro La Sirena Villa Mella </v>
      </c>
      <c r="H46" s="87" t="str">
        <f>VLOOKUP(E46,VIP!$A$2:$O16388,7,FALSE)</f>
        <v>Si</v>
      </c>
      <c r="I46" s="87" t="str">
        <f>VLOOKUP(E46,VIP!$A$2:$O8353,8,FALSE)</f>
        <v>Si</v>
      </c>
      <c r="J46" s="87" t="str">
        <f>VLOOKUP(E46,VIP!$A$2:$O8303,8,FALSE)</f>
        <v>Si</v>
      </c>
      <c r="K46" s="87" t="str">
        <f>VLOOKUP(E46,VIP!$A$2:$O11877,6,0)</f>
        <v>NO</v>
      </c>
      <c r="L46" s="92" t="s">
        <v>2498</v>
      </c>
      <c r="M46" s="103" t="s">
        <v>2511</v>
      </c>
      <c r="N46" s="107" t="s">
        <v>2477</v>
      </c>
      <c r="O46" s="106" t="s">
        <v>2479</v>
      </c>
      <c r="P46" s="103"/>
      <c r="Q46" s="137">
        <v>44248.611296296294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335798651</v>
      </c>
      <c r="C47" s="90">
        <v>44247.539398148147</v>
      </c>
      <c r="D47" s="102" t="s">
        <v>2473</v>
      </c>
      <c r="E47" s="88">
        <v>908</v>
      </c>
      <c r="F47" s="84" t="str">
        <f>VLOOKUP(E47,VIP!$A$2:$O11466,2,0)</f>
        <v>DRBR16D</v>
      </c>
      <c r="G47" s="87" t="str">
        <f>VLOOKUP(E47,'LISTADO ATM'!$A$2:$B$897,2,0)</f>
        <v xml:space="preserve">ATM Oficina Plaza Botánika </v>
      </c>
      <c r="H47" s="87" t="str">
        <f>VLOOKUP(E47,VIP!$A$2:$O16387,7,FALSE)</f>
        <v>Si</v>
      </c>
      <c r="I47" s="87" t="str">
        <f>VLOOKUP(E47,VIP!$A$2:$O8352,8,FALSE)</f>
        <v>Si</v>
      </c>
      <c r="J47" s="87" t="str">
        <f>VLOOKUP(E47,VIP!$A$2:$O8302,8,FALSE)</f>
        <v>Si</v>
      </c>
      <c r="K47" s="87" t="str">
        <f>VLOOKUP(E47,VIP!$A$2:$O11876,6,0)</f>
        <v>NO</v>
      </c>
      <c r="L47" s="92" t="s">
        <v>2430</v>
      </c>
      <c r="M47" s="91" t="s">
        <v>2470</v>
      </c>
      <c r="N47" s="107" t="s">
        <v>2477</v>
      </c>
      <c r="O47" s="106" t="s">
        <v>2478</v>
      </c>
      <c r="P47" s="103"/>
      <c r="Q47" s="91" t="s">
        <v>2430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335798654</v>
      </c>
      <c r="C48" s="90">
        <v>44247.541354166664</v>
      </c>
      <c r="D48" s="102" t="s">
        <v>2189</v>
      </c>
      <c r="E48" s="88">
        <v>744</v>
      </c>
      <c r="F48" s="84" t="str">
        <f>VLOOKUP(E48,VIP!$A$2:$O11465,2,0)</f>
        <v>DRBR289</v>
      </c>
      <c r="G48" s="87" t="str">
        <f>VLOOKUP(E48,'LISTADO ATM'!$A$2:$B$897,2,0)</f>
        <v xml:space="preserve">ATM Multicentro La Sirena Venezuela </v>
      </c>
      <c r="H48" s="87" t="str">
        <f>VLOOKUP(E48,VIP!$A$2:$O16386,7,FALSE)</f>
        <v>Si</v>
      </c>
      <c r="I48" s="87" t="str">
        <f>VLOOKUP(E48,VIP!$A$2:$O8351,8,FALSE)</f>
        <v>Si</v>
      </c>
      <c r="J48" s="87" t="str">
        <f>VLOOKUP(E48,VIP!$A$2:$O8301,8,FALSE)</f>
        <v>Si</v>
      </c>
      <c r="K48" s="87" t="str">
        <f>VLOOKUP(E48,VIP!$A$2:$O11875,6,0)</f>
        <v>SI</v>
      </c>
      <c r="L48" s="92" t="s">
        <v>2254</v>
      </c>
      <c r="M48" s="103" t="s">
        <v>2511</v>
      </c>
      <c r="N48" s="107" t="s">
        <v>2477</v>
      </c>
      <c r="O48" s="106" t="s">
        <v>2479</v>
      </c>
      <c r="P48" s="103"/>
      <c r="Q48" s="137">
        <v>44248.611296296294</v>
      </c>
    </row>
    <row r="49" spans="1:17" s="108" customFormat="1" ht="18" x14ac:dyDescent="0.25">
      <c r="A49" s="102" t="str">
        <f>VLOOKUP(E49,'LISTADO ATM'!$A$2:$C$898,3,0)</f>
        <v>SUR</v>
      </c>
      <c r="B49" s="96">
        <v>335798658</v>
      </c>
      <c r="C49" s="90">
        <v>44247.544594907406</v>
      </c>
      <c r="D49" s="102" t="s">
        <v>2189</v>
      </c>
      <c r="E49" s="88">
        <v>677</v>
      </c>
      <c r="F49" s="84" t="str">
        <f>VLOOKUP(E49,VIP!$A$2:$O11464,2,0)</f>
        <v>DRBR677</v>
      </c>
      <c r="G49" s="87" t="str">
        <f>VLOOKUP(E49,'LISTADO ATM'!$A$2:$B$897,2,0)</f>
        <v>ATM PBG Villa Jaragua</v>
      </c>
      <c r="H49" s="87" t="str">
        <f>VLOOKUP(E49,VIP!$A$2:$O16385,7,FALSE)</f>
        <v>Si</v>
      </c>
      <c r="I49" s="87" t="str">
        <f>VLOOKUP(E49,VIP!$A$2:$O8350,8,FALSE)</f>
        <v>Si</v>
      </c>
      <c r="J49" s="87" t="str">
        <f>VLOOKUP(E49,VIP!$A$2:$O8300,8,FALSE)</f>
        <v>Si</v>
      </c>
      <c r="K49" s="87" t="str">
        <f>VLOOKUP(E49,VIP!$A$2:$O11874,6,0)</f>
        <v>SI</v>
      </c>
      <c r="L49" s="92" t="s">
        <v>2254</v>
      </c>
      <c r="M49" s="91" t="s">
        <v>2470</v>
      </c>
      <c r="N49" s="107" t="s">
        <v>2477</v>
      </c>
      <c r="O49" s="106" t="s">
        <v>2479</v>
      </c>
      <c r="P49" s="103"/>
      <c r="Q49" s="91" t="s">
        <v>2254</v>
      </c>
    </row>
    <row r="50" spans="1:17" s="108" customFormat="1" ht="18" x14ac:dyDescent="0.25">
      <c r="A50" s="102" t="str">
        <f>VLOOKUP(E50,'LISTADO ATM'!$A$2:$C$898,3,0)</f>
        <v>ESTE</v>
      </c>
      <c r="B50" s="96">
        <v>335798661</v>
      </c>
      <c r="C50" s="90">
        <v>44247.547025462962</v>
      </c>
      <c r="D50" s="102" t="s">
        <v>2473</v>
      </c>
      <c r="E50" s="88">
        <v>824</v>
      </c>
      <c r="F50" s="84" t="str">
        <f>VLOOKUP(E50,VIP!$A$2:$O11463,2,0)</f>
        <v>DRBR824</v>
      </c>
      <c r="G50" s="87" t="str">
        <f>VLOOKUP(E50,'LISTADO ATM'!$A$2:$B$897,2,0)</f>
        <v xml:space="preserve">ATM Multiplaza (Higuey) </v>
      </c>
      <c r="H50" s="87" t="str">
        <f>VLOOKUP(E50,VIP!$A$2:$O16384,7,FALSE)</f>
        <v>Si</v>
      </c>
      <c r="I50" s="87" t="str">
        <f>VLOOKUP(E50,VIP!$A$2:$O8349,8,FALSE)</f>
        <v>Si</v>
      </c>
      <c r="J50" s="87" t="str">
        <f>VLOOKUP(E50,VIP!$A$2:$O8299,8,FALSE)</f>
        <v>Si</v>
      </c>
      <c r="K50" s="87" t="str">
        <f>VLOOKUP(E50,VIP!$A$2:$O11873,6,0)</f>
        <v>NO</v>
      </c>
      <c r="L50" s="92" t="s">
        <v>2430</v>
      </c>
      <c r="M50" s="91" t="s">
        <v>2470</v>
      </c>
      <c r="N50" s="107" t="s">
        <v>2477</v>
      </c>
      <c r="O50" s="106" t="s">
        <v>2478</v>
      </c>
      <c r="P50" s="103"/>
      <c r="Q50" s="91" t="s">
        <v>2430</v>
      </c>
    </row>
    <row r="51" spans="1:17" s="108" customFormat="1" ht="18" x14ac:dyDescent="0.25">
      <c r="A51" s="102" t="str">
        <f>VLOOKUP(E51,'LISTADO ATM'!$A$2:$C$898,3,0)</f>
        <v>DISTRITO NACIONAL</v>
      </c>
      <c r="B51" s="96">
        <v>335798681</v>
      </c>
      <c r="C51" s="90">
        <v>44247.556446759256</v>
      </c>
      <c r="D51" s="102" t="s">
        <v>2189</v>
      </c>
      <c r="E51" s="88">
        <v>488</v>
      </c>
      <c r="F51" s="84" t="str">
        <f>VLOOKUP(E51,VIP!$A$2:$O11462,2,0)</f>
        <v>DRBR488</v>
      </c>
      <c r="G51" s="87" t="str">
        <f>VLOOKUP(E51,'LISTADO ATM'!$A$2:$B$897,2,0)</f>
        <v xml:space="preserve">ATM Aeropuerto El Higuero </v>
      </c>
      <c r="H51" s="87" t="str">
        <f>VLOOKUP(E51,VIP!$A$2:$O16383,7,FALSE)</f>
        <v>Si</v>
      </c>
      <c r="I51" s="87" t="str">
        <f>VLOOKUP(E51,VIP!$A$2:$O8348,8,FALSE)</f>
        <v>Si</v>
      </c>
      <c r="J51" s="87" t="str">
        <f>VLOOKUP(E51,VIP!$A$2:$O8298,8,FALSE)</f>
        <v>Si</v>
      </c>
      <c r="K51" s="87" t="str">
        <f>VLOOKUP(E51,VIP!$A$2:$O11872,6,0)</f>
        <v>NO</v>
      </c>
      <c r="L51" s="92" t="s">
        <v>2228</v>
      </c>
      <c r="M51" s="91" t="s">
        <v>2470</v>
      </c>
      <c r="N51" s="107" t="s">
        <v>2477</v>
      </c>
      <c r="O51" s="106" t="s">
        <v>2479</v>
      </c>
      <c r="P51" s="103"/>
      <c r="Q51" s="91" t="s">
        <v>2228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335798682</v>
      </c>
      <c r="C52" s="90">
        <v>44247.558923611112</v>
      </c>
      <c r="D52" s="102" t="s">
        <v>2189</v>
      </c>
      <c r="E52" s="88">
        <v>499</v>
      </c>
      <c r="F52" s="84" t="str">
        <f>VLOOKUP(E52,VIP!$A$2:$O11461,2,0)</f>
        <v>DRBR499</v>
      </c>
      <c r="G52" s="87" t="str">
        <f>VLOOKUP(E52,'LISTADO ATM'!$A$2:$B$897,2,0)</f>
        <v xml:space="preserve">ATM Estación Sunix Tiradentes </v>
      </c>
      <c r="H52" s="87" t="str">
        <f>VLOOKUP(E52,VIP!$A$2:$O16382,7,FALSE)</f>
        <v>Si</v>
      </c>
      <c r="I52" s="87" t="str">
        <f>VLOOKUP(E52,VIP!$A$2:$O8347,8,FALSE)</f>
        <v>Si</v>
      </c>
      <c r="J52" s="87" t="str">
        <f>VLOOKUP(E52,VIP!$A$2:$O8297,8,FALSE)</f>
        <v>Si</v>
      </c>
      <c r="K52" s="87" t="str">
        <f>VLOOKUP(E52,VIP!$A$2:$O11871,6,0)</f>
        <v>NO</v>
      </c>
      <c r="L52" s="92" t="s">
        <v>2228</v>
      </c>
      <c r="M52" s="103" t="s">
        <v>2511</v>
      </c>
      <c r="N52" s="107" t="s">
        <v>2477</v>
      </c>
      <c r="O52" s="106" t="s">
        <v>2479</v>
      </c>
      <c r="P52" s="103"/>
      <c r="Q52" s="137">
        <v>44248.623101851852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335798683</v>
      </c>
      <c r="C53" s="90">
        <v>44247.561006944445</v>
      </c>
      <c r="D53" s="102" t="s">
        <v>2189</v>
      </c>
      <c r="E53" s="88">
        <v>792</v>
      </c>
      <c r="F53" s="84" t="str">
        <f>VLOOKUP(E53,VIP!$A$2:$O11460,2,0)</f>
        <v>DRBR792</v>
      </c>
      <c r="G53" s="87" t="str">
        <f>VLOOKUP(E53,'LISTADO ATM'!$A$2:$B$897,2,0)</f>
        <v>ATM Hospital Salvador de Gautier</v>
      </c>
      <c r="H53" s="87" t="str">
        <f>VLOOKUP(E53,VIP!$A$2:$O16381,7,FALSE)</f>
        <v>Si</v>
      </c>
      <c r="I53" s="87" t="str">
        <f>VLOOKUP(E53,VIP!$A$2:$O8346,8,FALSE)</f>
        <v>Si</v>
      </c>
      <c r="J53" s="87" t="str">
        <f>VLOOKUP(E53,VIP!$A$2:$O8296,8,FALSE)</f>
        <v>Si</v>
      </c>
      <c r="K53" s="87" t="str">
        <f>VLOOKUP(E53,VIP!$A$2:$O11870,6,0)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335798686</v>
      </c>
      <c r="C54" s="90">
        <v>44247.571944444448</v>
      </c>
      <c r="D54" s="102" t="s">
        <v>2473</v>
      </c>
      <c r="E54" s="88">
        <v>884</v>
      </c>
      <c r="F54" s="84" t="str">
        <f>VLOOKUP(E54,VIP!$A$2:$O11483,2,0)</f>
        <v>DRBR884</v>
      </c>
      <c r="G54" s="87" t="str">
        <f>VLOOKUP(E54,'LISTADO ATM'!$A$2:$B$897,2,0)</f>
        <v xml:space="preserve">ATM UNP Olé Sabana Perdida </v>
      </c>
      <c r="H54" s="87" t="str">
        <f>VLOOKUP(E54,VIP!$A$2:$O16404,7,FALSE)</f>
        <v>Si</v>
      </c>
      <c r="I54" s="87" t="str">
        <f>VLOOKUP(E54,VIP!$A$2:$O8369,8,FALSE)</f>
        <v>Si</v>
      </c>
      <c r="J54" s="87" t="str">
        <f>VLOOKUP(E54,VIP!$A$2:$O8319,8,FALSE)</f>
        <v>Si</v>
      </c>
      <c r="K54" s="87" t="str">
        <f>VLOOKUP(E54,VIP!$A$2:$O11893,6,0)</f>
        <v>NO</v>
      </c>
      <c r="L54" s="92" t="s">
        <v>2430</v>
      </c>
      <c r="M54" s="91" t="s">
        <v>2470</v>
      </c>
      <c r="N54" s="107" t="s">
        <v>2477</v>
      </c>
      <c r="O54" s="106" t="s">
        <v>2478</v>
      </c>
      <c r="P54" s="103"/>
      <c r="Q54" s="91" t="s">
        <v>2430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335798691</v>
      </c>
      <c r="C55" s="90">
        <v>44247.584849537037</v>
      </c>
      <c r="D55" s="102" t="s">
        <v>2473</v>
      </c>
      <c r="E55" s="88">
        <v>678</v>
      </c>
      <c r="F55" s="84" t="str">
        <f>VLOOKUP(E55,VIP!$A$2:$O11481,2,0)</f>
        <v>DRBR678</v>
      </c>
      <c r="G55" s="87" t="str">
        <f>VLOOKUP(E55,'LISTADO ATM'!$A$2:$B$897,2,0)</f>
        <v>ATM Eco Petroleo San Isidro</v>
      </c>
      <c r="H55" s="87" t="str">
        <f>VLOOKUP(E55,VIP!$A$2:$O16402,7,FALSE)</f>
        <v>Si</v>
      </c>
      <c r="I55" s="87" t="str">
        <f>VLOOKUP(E55,VIP!$A$2:$O8367,8,FALSE)</f>
        <v>Si</v>
      </c>
      <c r="J55" s="87" t="str">
        <f>VLOOKUP(E55,VIP!$A$2:$O8317,8,FALSE)</f>
        <v>Si</v>
      </c>
      <c r="K55" s="87" t="str">
        <f>VLOOKUP(E55,VIP!$A$2:$O11891,6,0)</f>
        <v>NO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335798698</v>
      </c>
      <c r="C56" s="90">
        <v>44247.634675925925</v>
      </c>
      <c r="D56" s="102" t="s">
        <v>2189</v>
      </c>
      <c r="E56" s="88">
        <v>409</v>
      </c>
      <c r="F56" s="84" t="str">
        <f>VLOOKUP(E56,VIP!$A$2:$O11484,2,0)</f>
        <v>DRBR409</v>
      </c>
      <c r="G56" s="87" t="str">
        <f>VLOOKUP(E56,'LISTADO ATM'!$A$2:$B$897,2,0)</f>
        <v xml:space="preserve">ATM Oficina Las Palmas de Herrera I </v>
      </c>
      <c r="H56" s="87" t="str">
        <f>VLOOKUP(E56,VIP!$A$2:$O16405,7,FALSE)</f>
        <v>Si</v>
      </c>
      <c r="I56" s="87" t="str">
        <f>VLOOKUP(E56,VIP!$A$2:$O8370,8,FALSE)</f>
        <v>Si</v>
      </c>
      <c r="J56" s="87" t="str">
        <f>VLOOKUP(E56,VIP!$A$2:$O8320,8,FALSE)</f>
        <v>Si</v>
      </c>
      <c r="K56" s="87" t="str">
        <f>VLOOKUP(E56,VIP!$A$2:$O11894,6,0)</f>
        <v>NO</v>
      </c>
      <c r="L56" s="92" t="s">
        <v>2498</v>
      </c>
      <c r="M56" s="103" t="s">
        <v>2511</v>
      </c>
      <c r="N56" s="107" t="s">
        <v>2477</v>
      </c>
      <c r="O56" s="106" t="s">
        <v>2479</v>
      </c>
      <c r="P56" s="103"/>
      <c r="Q56" s="137">
        <v>44248.611296296294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335798699</v>
      </c>
      <c r="C57" s="90">
        <v>44247.639733796299</v>
      </c>
      <c r="D57" s="102" t="s">
        <v>2189</v>
      </c>
      <c r="E57" s="88">
        <v>338</v>
      </c>
      <c r="F57" s="84" t="str">
        <f>VLOOKUP(E57,VIP!$A$2:$O11483,2,0)</f>
        <v>DRBR338</v>
      </c>
      <c r="G57" s="87" t="str">
        <f>VLOOKUP(E57,'LISTADO ATM'!$A$2:$B$897,2,0)</f>
        <v>ATM S/M Aprezio Pantoja</v>
      </c>
      <c r="H57" s="87" t="str">
        <f>VLOOKUP(E57,VIP!$A$2:$O16404,7,FALSE)</f>
        <v>Si</v>
      </c>
      <c r="I57" s="87" t="str">
        <f>VLOOKUP(E57,VIP!$A$2:$O8369,8,FALSE)</f>
        <v>Si</v>
      </c>
      <c r="J57" s="87" t="str">
        <f>VLOOKUP(E57,VIP!$A$2:$O8319,8,FALSE)</f>
        <v>Si</v>
      </c>
      <c r="K57" s="87" t="str">
        <f>VLOOKUP(E57,VIP!$A$2:$O11893,6,0)</f>
        <v>NO</v>
      </c>
      <c r="L57" s="92" t="s">
        <v>2498</v>
      </c>
      <c r="M57" s="103" t="s">
        <v>2511</v>
      </c>
      <c r="N57" s="107" t="s">
        <v>2477</v>
      </c>
      <c r="O57" s="106" t="s">
        <v>2479</v>
      </c>
      <c r="P57" s="103"/>
      <c r="Q57" s="137">
        <v>44248.611296296294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335798700</v>
      </c>
      <c r="C58" s="90">
        <v>44247.643148148149</v>
      </c>
      <c r="D58" s="102" t="s">
        <v>2189</v>
      </c>
      <c r="E58" s="88">
        <v>821</v>
      </c>
      <c r="F58" s="84" t="str">
        <f>VLOOKUP(E58,VIP!$A$2:$O11482,2,0)</f>
        <v>DRBR821</v>
      </c>
      <c r="G58" s="87" t="str">
        <f>VLOOKUP(E58,'LISTADO ATM'!$A$2:$B$897,2,0)</f>
        <v xml:space="preserve">ATM S/M Bravo Churchill </v>
      </c>
      <c r="H58" s="87" t="str">
        <f>VLOOKUP(E58,VIP!$A$2:$O16403,7,FALSE)</f>
        <v>Si</v>
      </c>
      <c r="I58" s="87" t="str">
        <f>VLOOKUP(E58,VIP!$A$2:$O8368,8,FALSE)</f>
        <v>No</v>
      </c>
      <c r="J58" s="87" t="str">
        <f>VLOOKUP(E58,VIP!$A$2:$O8318,8,FALSE)</f>
        <v>No</v>
      </c>
      <c r="K58" s="87" t="str">
        <f>VLOOKUP(E58,VIP!$A$2:$O11892,6,0)</f>
        <v>SI</v>
      </c>
      <c r="L58" s="92" t="s">
        <v>2228</v>
      </c>
      <c r="M58" s="91" t="s">
        <v>2470</v>
      </c>
      <c r="N58" s="107" t="s">
        <v>2477</v>
      </c>
      <c r="O58" s="106" t="s">
        <v>2479</v>
      </c>
      <c r="P58" s="103"/>
      <c r="Q58" s="91" t="s">
        <v>2228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335798705</v>
      </c>
      <c r="C59" s="90">
        <v>44247.656666666669</v>
      </c>
      <c r="D59" s="102" t="s">
        <v>2473</v>
      </c>
      <c r="E59" s="88">
        <v>147</v>
      </c>
      <c r="F59" s="84" t="str">
        <f>VLOOKUP(E59,VIP!$A$2:$O11491,2,0)</f>
        <v>DRBR147</v>
      </c>
      <c r="G59" s="87" t="str">
        <f>VLOOKUP(E59,'LISTADO ATM'!$A$2:$B$897,2,0)</f>
        <v xml:space="preserve">ATM Kiosco Megacentro I </v>
      </c>
      <c r="H59" s="87" t="str">
        <f>VLOOKUP(E59,VIP!$A$2:$O16412,7,FALSE)</f>
        <v>Si</v>
      </c>
      <c r="I59" s="87" t="str">
        <f>VLOOKUP(E59,VIP!$A$2:$O8377,8,FALSE)</f>
        <v>Si</v>
      </c>
      <c r="J59" s="87" t="str">
        <f>VLOOKUP(E59,VIP!$A$2:$O8327,8,FALSE)</f>
        <v>Si</v>
      </c>
      <c r="K59" s="87" t="str">
        <f>VLOOKUP(E59,VIP!$A$2:$O11901,6,0)</f>
        <v>NO</v>
      </c>
      <c r="L59" s="92" t="s">
        <v>2463</v>
      </c>
      <c r="M59" s="91" t="s">
        <v>2470</v>
      </c>
      <c r="N59" s="107" t="s">
        <v>2477</v>
      </c>
      <c r="O59" s="106" t="s">
        <v>2478</v>
      </c>
      <c r="P59" s="103"/>
      <c r="Q59" s="91" t="s">
        <v>2463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335798706</v>
      </c>
      <c r="C60" s="90">
        <v>44247.658206018517</v>
      </c>
      <c r="D60" s="102" t="s">
        <v>2473</v>
      </c>
      <c r="E60" s="88">
        <v>493</v>
      </c>
      <c r="F60" s="84" t="str">
        <f>VLOOKUP(E60,VIP!$A$2:$O11490,2,0)</f>
        <v>DRBR493</v>
      </c>
      <c r="G60" s="87" t="str">
        <f>VLOOKUP(E60,'LISTADO ATM'!$A$2:$B$897,2,0)</f>
        <v xml:space="preserve">ATM Oficina Haina Occidental II </v>
      </c>
      <c r="H60" s="87" t="str">
        <f>VLOOKUP(E60,VIP!$A$2:$O16411,7,FALSE)</f>
        <v>Si</v>
      </c>
      <c r="I60" s="87" t="str">
        <f>VLOOKUP(E60,VIP!$A$2:$O8376,8,FALSE)</f>
        <v>Si</v>
      </c>
      <c r="J60" s="87" t="str">
        <f>VLOOKUP(E60,VIP!$A$2:$O8326,8,FALSE)</f>
        <v>Si</v>
      </c>
      <c r="K60" s="87" t="str">
        <f>VLOOKUP(E60,VIP!$A$2:$O11900,6,0)</f>
        <v>NO</v>
      </c>
      <c r="L60" s="92" t="s">
        <v>2430</v>
      </c>
      <c r="M60" s="91" t="s">
        <v>2470</v>
      </c>
      <c r="N60" s="107" t="s">
        <v>2477</v>
      </c>
      <c r="O60" s="106" t="s">
        <v>2478</v>
      </c>
      <c r="P60" s="103"/>
      <c r="Q60" s="91" t="s">
        <v>2430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335798707</v>
      </c>
      <c r="C61" s="90">
        <v>44247.659050925926</v>
      </c>
      <c r="D61" s="102" t="s">
        <v>2473</v>
      </c>
      <c r="E61" s="88">
        <v>572</v>
      </c>
      <c r="F61" s="84" t="str">
        <f>VLOOKUP(E61,VIP!$A$2:$O11489,2,0)</f>
        <v>DRBR174</v>
      </c>
      <c r="G61" s="87" t="str">
        <f>VLOOKUP(E61,'LISTADO ATM'!$A$2:$B$897,2,0)</f>
        <v xml:space="preserve">ATM Olé Ovando </v>
      </c>
      <c r="H61" s="87" t="str">
        <f>VLOOKUP(E61,VIP!$A$2:$O16410,7,FALSE)</f>
        <v>Si</v>
      </c>
      <c r="I61" s="87" t="str">
        <f>VLOOKUP(E61,VIP!$A$2:$O8375,8,FALSE)</f>
        <v>Si</v>
      </c>
      <c r="J61" s="87" t="str">
        <f>VLOOKUP(E61,VIP!$A$2:$O8325,8,FALSE)</f>
        <v>Si</v>
      </c>
      <c r="K61" s="87" t="str">
        <f>VLOOKUP(E61,VIP!$A$2:$O11899,6,0)</f>
        <v>NO</v>
      </c>
      <c r="L61" s="92" t="s">
        <v>2463</v>
      </c>
      <c r="M61" s="91" t="s">
        <v>2470</v>
      </c>
      <c r="N61" s="107" t="s">
        <v>2477</v>
      </c>
      <c r="O61" s="106" t="s">
        <v>2478</v>
      </c>
      <c r="P61" s="103"/>
      <c r="Q61" s="91" t="s">
        <v>2463</v>
      </c>
    </row>
    <row r="62" spans="1:17" s="108" customFormat="1" ht="18" x14ac:dyDescent="0.25">
      <c r="A62" s="102" t="str">
        <f>VLOOKUP(E62,'LISTADO ATM'!$A$2:$C$898,3,0)</f>
        <v>SUR</v>
      </c>
      <c r="B62" s="96">
        <v>335798708</v>
      </c>
      <c r="C62" s="90">
        <v>44247.660092592596</v>
      </c>
      <c r="D62" s="102" t="s">
        <v>2473</v>
      </c>
      <c r="E62" s="88">
        <v>592</v>
      </c>
      <c r="F62" s="84" t="str">
        <f>VLOOKUP(E62,VIP!$A$2:$O11488,2,0)</f>
        <v>DRBR081</v>
      </c>
      <c r="G62" s="87" t="str">
        <f>VLOOKUP(E62,'LISTADO ATM'!$A$2:$B$897,2,0)</f>
        <v xml:space="preserve">ATM Centro de Caja San Cristóbal I </v>
      </c>
      <c r="H62" s="87" t="str">
        <f>VLOOKUP(E62,VIP!$A$2:$O16409,7,FALSE)</f>
        <v>Si</v>
      </c>
      <c r="I62" s="87" t="str">
        <f>VLOOKUP(E62,VIP!$A$2:$O8374,8,FALSE)</f>
        <v>Si</v>
      </c>
      <c r="J62" s="87" t="str">
        <f>VLOOKUP(E62,VIP!$A$2:$O8324,8,FALSE)</f>
        <v>Si</v>
      </c>
      <c r="K62" s="87" t="str">
        <f>VLOOKUP(E62,VIP!$A$2:$O11898,6,0)</f>
        <v>SI</v>
      </c>
      <c r="L62" s="92" t="s">
        <v>2430</v>
      </c>
      <c r="M62" s="91" t="s">
        <v>2470</v>
      </c>
      <c r="N62" s="107" t="s">
        <v>2477</v>
      </c>
      <c r="O62" s="106" t="s">
        <v>2478</v>
      </c>
      <c r="P62" s="103"/>
      <c r="Q62" s="91" t="s">
        <v>2430</v>
      </c>
    </row>
    <row r="63" spans="1:17" s="108" customFormat="1" ht="18" x14ac:dyDescent="0.25">
      <c r="A63" s="102" t="str">
        <f>VLOOKUP(E63,'LISTADO ATM'!$A$2:$C$898,3,0)</f>
        <v>DISTRITO NACIONAL</v>
      </c>
      <c r="B63" s="96">
        <v>335798709</v>
      </c>
      <c r="C63" s="90">
        <v>44247.661678240744</v>
      </c>
      <c r="D63" s="102" t="s">
        <v>2473</v>
      </c>
      <c r="E63" s="88">
        <v>684</v>
      </c>
      <c r="F63" s="84" t="str">
        <f>VLOOKUP(E63,VIP!$A$2:$O11487,2,0)</f>
        <v>DRBR684</v>
      </c>
      <c r="G63" s="87" t="str">
        <f>VLOOKUP(E63,'LISTADO ATM'!$A$2:$B$897,2,0)</f>
        <v>ATM Estación Texaco Prolongación 27 Febrero</v>
      </c>
      <c r="H63" s="87" t="str">
        <f>VLOOKUP(E63,VIP!$A$2:$O16408,7,FALSE)</f>
        <v>NO</v>
      </c>
      <c r="I63" s="87" t="str">
        <f>VLOOKUP(E63,VIP!$A$2:$O8373,8,FALSE)</f>
        <v>NO</v>
      </c>
      <c r="J63" s="87" t="str">
        <f>VLOOKUP(E63,VIP!$A$2:$O8323,8,FALSE)</f>
        <v>NO</v>
      </c>
      <c r="K63" s="87" t="str">
        <f>VLOOKUP(E63,VIP!$A$2:$O11897,6,0)</f>
        <v>NO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>
        <v>335798735</v>
      </c>
      <c r="C64" s="90">
        <v>44247.759583333333</v>
      </c>
      <c r="D64" s="102" t="s">
        <v>2189</v>
      </c>
      <c r="E64" s="88">
        <v>85</v>
      </c>
      <c r="F64" s="84" t="str">
        <f>VLOOKUP(E64,VIP!$A$2:$O11486,2,0)</f>
        <v>DRBR085</v>
      </c>
      <c r="G64" s="87" t="str">
        <f>VLOOKUP(E64,'LISTADO ATM'!$A$2:$B$897,2,0)</f>
        <v xml:space="preserve">ATM Oficina San Isidro (Fuerza Aérea) </v>
      </c>
      <c r="H64" s="87" t="str">
        <f>VLOOKUP(E64,VIP!$A$2:$O16407,7,FALSE)</f>
        <v>Si</v>
      </c>
      <c r="I64" s="87" t="str">
        <f>VLOOKUP(E64,VIP!$A$2:$O8372,8,FALSE)</f>
        <v>Si</v>
      </c>
      <c r="J64" s="87" t="str">
        <f>VLOOKUP(E64,VIP!$A$2:$O8322,8,FALSE)</f>
        <v>Si</v>
      </c>
      <c r="K64" s="87" t="str">
        <f>VLOOKUP(E64,VIP!$A$2:$O11896,6,0)</f>
        <v>NO</v>
      </c>
      <c r="L64" s="92" t="s">
        <v>2228</v>
      </c>
      <c r="M64" s="91" t="s">
        <v>2470</v>
      </c>
      <c r="N64" s="107" t="s">
        <v>2477</v>
      </c>
      <c r="O64" s="106" t="s">
        <v>2479</v>
      </c>
      <c r="P64" s="103"/>
      <c r="Q64" s="91" t="s">
        <v>2228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335798736</v>
      </c>
      <c r="C65" s="90">
        <v>44247.762083333335</v>
      </c>
      <c r="D65" s="102" t="s">
        <v>2189</v>
      </c>
      <c r="E65" s="88">
        <v>23</v>
      </c>
      <c r="F65" s="84" t="str">
        <f>VLOOKUP(E65,VIP!$A$2:$O11485,2,0)</f>
        <v>DRBR023</v>
      </c>
      <c r="G65" s="87" t="str">
        <f>VLOOKUP(E65,'LISTADO ATM'!$A$2:$B$897,2,0)</f>
        <v xml:space="preserve">ATM Oficina México </v>
      </c>
      <c r="H65" s="87" t="str">
        <f>VLOOKUP(E65,VIP!$A$2:$O16406,7,FALSE)</f>
        <v>Si</v>
      </c>
      <c r="I65" s="87" t="str">
        <f>VLOOKUP(E65,VIP!$A$2:$O8371,8,FALSE)</f>
        <v>Si</v>
      </c>
      <c r="J65" s="87" t="str">
        <f>VLOOKUP(E65,VIP!$A$2:$O8321,8,FALSE)</f>
        <v>Si</v>
      </c>
      <c r="K65" s="87" t="str">
        <f>VLOOKUP(E65,VIP!$A$2:$O11895,6,0)</f>
        <v>NO</v>
      </c>
      <c r="L65" s="92" t="s">
        <v>2254</v>
      </c>
      <c r="M65" s="91" t="s">
        <v>2470</v>
      </c>
      <c r="N65" s="107" t="s">
        <v>2477</v>
      </c>
      <c r="O65" s="106" t="s">
        <v>2479</v>
      </c>
      <c r="P65" s="103"/>
      <c r="Q65" s="91" t="s">
        <v>2254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335798737</v>
      </c>
      <c r="C66" s="90">
        <v>44247.766608796293</v>
      </c>
      <c r="D66" s="102" t="s">
        <v>2473</v>
      </c>
      <c r="E66" s="88">
        <v>567</v>
      </c>
      <c r="F66" s="84" t="str">
        <f>VLOOKUP(E66,VIP!$A$2:$O11484,2,0)</f>
        <v>DRBR015</v>
      </c>
      <c r="G66" s="87" t="str">
        <f>VLOOKUP(E66,'LISTADO ATM'!$A$2:$B$897,2,0)</f>
        <v xml:space="preserve">ATM Oficina Máximo Gómez </v>
      </c>
      <c r="H66" s="87" t="str">
        <f>VLOOKUP(E66,VIP!$A$2:$O16405,7,FALSE)</f>
        <v>Si</v>
      </c>
      <c r="I66" s="87" t="str">
        <f>VLOOKUP(E66,VIP!$A$2:$O8370,8,FALSE)</f>
        <v>Si</v>
      </c>
      <c r="J66" s="87" t="str">
        <f>VLOOKUP(E66,VIP!$A$2:$O8320,8,FALSE)</f>
        <v>Si</v>
      </c>
      <c r="K66" s="87" t="str">
        <f>VLOOKUP(E66,VIP!$A$2:$O11894,6,0)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2463</v>
      </c>
    </row>
    <row r="67" spans="1:17" s="108" customFormat="1" ht="18" x14ac:dyDescent="0.25">
      <c r="A67" s="102" t="str">
        <f>VLOOKUP(E67,'LISTADO ATM'!$A$2:$C$898,3,0)</f>
        <v>SUR</v>
      </c>
      <c r="B67" s="96">
        <v>335798738</v>
      </c>
      <c r="C67" s="90">
        <v>44247.768333333333</v>
      </c>
      <c r="D67" s="102" t="s">
        <v>2473</v>
      </c>
      <c r="E67" s="88">
        <v>619</v>
      </c>
      <c r="F67" s="84" t="str">
        <f>VLOOKUP(E67,VIP!$A$2:$O11483,2,0)</f>
        <v>DRBR619</v>
      </c>
      <c r="G67" s="87" t="str">
        <f>VLOOKUP(E67,'LISTADO ATM'!$A$2:$B$897,2,0)</f>
        <v xml:space="preserve">ATM Academia P.N. Hatillo (San Cristóbal) </v>
      </c>
      <c r="H67" s="87" t="str">
        <f>VLOOKUP(E67,VIP!$A$2:$O16404,7,FALSE)</f>
        <v>Si</v>
      </c>
      <c r="I67" s="87" t="str">
        <f>VLOOKUP(E67,VIP!$A$2:$O8369,8,FALSE)</f>
        <v>Si</v>
      </c>
      <c r="J67" s="87" t="str">
        <f>VLOOKUP(E67,VIP!$A$2:$O8319,8,FALSE)</f>
        <v>Si</v>
      </c>
      <c r="K67" s="87" t="str">
        <f>VLOOKUP(E67,VIP!$A$2:$O11893,6,0)</f>
        <v>NO</v>
      </c>
      <c r="L67" s="92" t="s">
        <v>2430</v>
      </c>
      <c r="M67" s="91" t="s">
        <v>2470</v>
      </c>
      <c r="N67" s="107" t="s">
        <v>2477</v>
      </c>
      <c r="O67" s="106" t="s">
        <v>2478</v>
      </c>
      <c r="P67" s="103"/>
      <c r="Q67" s="91" t="s">
        <v>2430</v>
      </c>
    </row>
    <row r="68" spans="1:17" s="108" customFormat="1" ht="18" x14ac:dyDescent="0.25">
      <c r="A68" s="102" t="str">
        <f>VLOOKUP(E68,'LISTADO ATM'!$A$2:$C$898,3,0)</f>
        <v>DISTRITO NACIONAL</v>
      </c>
      <c r="B68" s="96">
        <v>335798740</v>
      </c>
      <c r="C68" s="90">
        <v>44247.906608796293</v>
      </c>
      <c r="D68" s="102" t="s">
        <v>2473</v>
      </c>
      <c r="E68" s="88">
        <v>192</v>
      </c>
      <c r="F68" s="84" t="str">
        <f>VLOOKUP(E68,VIP!$A$2:$O11444,2,0)</f>
        <v>DRBR192</v>
      </c>
      <c r="G68" s="87" t="str">
        <f>VLOOKUP(E68,'LISTADO ATM'!$A$2:$B$897,2,0)</f>
        <v xml:space="preserve">ATM Autobanco Luperón II </v>
      </c>
      <c r="H68" s="87" t="str">
        <f>VLOOKUP(E68,VIP!$A$2:$O16365,7,FALSE)</f>
        <v>Si</v>
      </c>
      <c r="I68" s="87" t="str">
        <f>VLOOKUP(E68,VIP!$A$2:$O8330,8,FALSE)</f>
        <v>Si</v>
      </c>
      <c r="J68" s="87" t="str">
        <f>VLOOKUP(E68,VIP!$A$2:$O8280,8,FALSE)</f>
        <v>Si</v>
      </c>
      <c r="K68" s="87" t="str">
        <f>VLOOKUP(E68,VIP!$A$2:$O11854,6,0)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NORTE</v>
      </c>
      <c r="B69" s="96">
        <v>335798742</v>
      </c>
      <c r="C69" s="90">
        <v>44247.920104166667</v>
      </c>
      <c r="D69" s="102" t="s">
        <v>2190</v>
      </c>
      <c r="E69" s="88">
        <v>142</v>
      </c>
      <c r="F69" s="84" t="str">
        <f>VLOOKUP(E69,VIP!$A$2:$O11442,2,0)</f>
        <v>DRBR142</v>
      </c>
      <c r="G69" s="87" t="str">
        <f>VLOOKUP(E69,'LISTADO ATM'!$A$2:$B$897,2,0)</f>
        <v xml:space="preserve">ATM Centro de Caja Galerías Bonao </v>
      </c>
      <c r="H69" s="87" t="str">
        <f>VLOOKUP(E69,VIP!$A$2:$O16363,7,FALSE)</f>
        <v>Si</v>
      </c>
      <c r="I69" s="87" t="str">
        <f>VLOOKUP(E69,VIP!$A$2:$O8328,8,FALSE)</f>
        <v>Si</v>
      </c>
      <c r="J69" s="87" t="str">
        <f>VLOOKUP(E69,VIP!$A$2:$O8278,8,FALSE)</f>
        <v>Si</v>
      </c>
      <c r="K69" s="87" t="str">
        <f>VLOOKUP(E69,VIP!$A$2:$O11852,6,0)</f>
        <v>SI</v>
      </c>
      <c r="L69" s="92" t="s">
        <v>2228</v>
      </c>
      <c r="M69" s="91" t="s">
        <v>2470</v>
      </c>
      <c r="N69" s="107" t="s">
        <v>2477</v>
      </c>
      <c r="O69" s="106" t="s">
        <v>2500</v>
      </c>
      <c r="P69" s="103"/>
      <c r="Q69" s="91" t="s">
        <v>2228</v>
      </c>
    </row>
    <row r="70" spans="1:17" s="108" customFormat="1" ht="18" x14ac:dyDescent="0.25">
      <c r="A70" s="102" t="str">
        <f>VLOOKUP(E70,'LISTADO ATM'!$A$2:$C$898,3,0)</f>
        <v>DISTRITO NACIONAL</v>
      </c>
      <c r="B70" s="96">
        <v>335798743</v>
      </c>
      <c r="C70" s="90">
        <v>44247.922511574077</v>
      </c>
      <c r="D70" s="102" t="s">
        <v>2473</v>
      </c>
      <c r="E70" s="88">
        <v>325</v>
      </c>
      <c r="F70" s="84" t="str">
        <f>VLOOKUP(E70,VIP!$A$2:$O11441,2,0)</f>
        <v>DRBR325</v>
      </c>
      <c r="G70" s="87" t="str">
        <f>VLOOKUP(E70,'LISTADO ATM'!$A$2:$B$897,2,0)</f>
        <v>ATM Casa Edwin</v>
      </c>
      <c r="H70" s="87" t="str">
        <f>VLOOKUP(E70,VIP!$A$2:$O16362,7,FALSE)</f>
        <v>Si</v>
      </c>
      <c r="I70" s="87" t="str">
        <f>VLOOKUP(E70,VIP!$A$2:$O8327,8,FALSE)</f>
        <v>Si</v>
      </c>
      <c r="J70" s="87" t="str">
        <f>VLOOKUP(E70,VIP!$A$2:$O8277,8,FALSE)</f>
        <v>Si</v>
      </c>
      <c r="K70" s="87" t="str">
        <f>VLOOKUP(E70,VIP!$A$2:$O11851,6,0)</f>
        <v>NO</v>
      </c>
      <c r="L70" s="92" t="s">
        <v>2430</v>
      </c>
      <c r="M70" s="91" t="s">
        <v>2470</v>
      </c>
      <c r="N70" s="107" t="s">
        <v>2477</v>
      </c>
      <c r="O70" s="106" t="s">
        <v>2478</v>
      </c>
      <c r="P70" s="103"/>
      <c r="Q70" s="91" t="s">
        <v>2430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335798744</v>
      </c>
      <c r="C71" s="90">
        <v>44247.927129629628</v>
      </c>
      <c r="D71" s="102" t="s">
        <v>2189</v>
      </c>
      <c r="E71" s="88">
        <v>745</v>
      </c>
      <c r="F71" s="84" t="str">
        <f>VLOOKUP(E71,VIP!$A$2:$O11440,2,0)</f>
        <v>DRBR027</v>
      </c>
      <c r="G71" s="87" t="str">
        <f>VLOOKUP(E71,'LISTADO ATM'!$A$2:$B$897,2,0)</f>
        <v xml:space="preserve">ATM Oficina Ave. Duarte </v>
      </c>
      <c r="H71" s="87" t="str">
        <f>VLOOKUP(E71,VIP!$A$2:$O16361,7,FALSE)</f>
        <v>No</v>
      </c>
      <c r="I71" s="87" t="str">
        <f>VLOOKUP(E71,VIP!$A$2:$O8326,8,FALSE)</f>
        <v>No</v>
      </c>
      <c r="J71" s="87" t="str">
        <f>VLOOKUP(E71,VIP!$A$2:$O8276,8,FALSE)</f>
        <v>No</v>
      </c>
      <c r="K71" s="87" t="str">
        <f>VLOOKUP(E71,VIP!$A$2:$O11850,6,0)</f>
        <v>NO</v>
      </c>
      <c r="L71" s="92" t="s">
        <v>2254</v>
      </c>
      <c r="M71" s="91" t="s">
        <v>2470</v>
      </c>
      <c r="N71" s="107" t="s">
        <v>2477</v>
      </c>
      <c r="O71" s="106" t="s">
        <v>2479</v>
      </c>
      <c r="P71" s="103"/>
      <c r="Q71" s="91" t="s">
        <v>2254</v>
      </c>
    </row>
    <row r="72" spans="1:17" ht="18" x14ac:dyDescent="0.25">
      <c r="A72" s="102" t="str">
        <f>VLOOKUP(E72,'LISTADO ATM'!$A$2:$C$898,3,0)</f>
        <v>DISTRITO NACIONAL</v>
      </c>
      <c r="B72" s="96">
        <v>335798746</v>
      </c>
      <c r="C72" s="90">
        <v>44247.971782407411</v>
      </c>
      <c r="D72" s="102" t="s">
        <v>2189</v>
      </c>
      <c r="E72" s="88">
        <v>420</v>
      </c>
      <c r="F72" s="84" t="str">
        <f>VLOOKUP(E72,VIP!$A$2:$O11457,2,0)</f>
        <v>DRBR420</v>
      </c>
      <c r="G72" s="87" t="str">
        <f>VLOOKUP(E72,'LISTADO ATM'!$A$2:$B$897,2,0)</f>
        <v xml:space="preserve">ATM DGII Av. Lincoln </v>
      </c>
      <c r="H72" s="87" t="str">
        <f>VLOOKUP(E72,VIP!$A$2:$O16378,7,FALSE)</f>
        <v>Si</v>
      </c>
      <c r="I72" s="87" t="str">
        <f>VLOOKUP(E72,VIP!$A$2:$O8343,8,FALSE)</f>
        <v>Si</v>
      </c>
      <c r="J72" s="87" t="str">
        <f>VLOOKUP(E72,VIP!$A$2:$O8293,8,FALSE)</f>
        <v>Si</v>
      </c>
      <c r="K72" s="87" t="str">
        <f>VLOOKUP(E72,VIP!$A$2:$O11867,6,0)</f>
        <v>NO</v>
      </c>
      <c r="L72" s="92" t="s">
        <v>2498</v>
      </c>
      <c r="M72" s="103" t="s">
        <v>2511</v>
      </c>
      <c r="N72" s="107" t="s">
        <v>2477</v>
      </c>
      <c r="O72" s="106" t="s">
        <v>2479</v>
      </c>
      <c r="P72" s="103"/>
      <c r="Q72" s="137">
        <v>44248.611296296294</v>
      </c>
    </row>
    <row r="73" spans="1:17" ht="18" x14ac:dyDescent="0.25">
      <c r="A73" s="102" t="str">
        <f>VLOOKUP(E73,'LISTADO ATM'!$A$2:$C$898,3,0)</f>
        <v>DISTRITO NACIONAL</v>
      </c>
      <c r="B73" s="96">
        <v>335798748</v>
      </c>
      <c r="C73" s="90">
        <v>44248.009513888886</v>
      </c>
      <c r="D73" s="102" t="s">
        <v>2189</v>
      </c>
      <c r="E73" s="88">
        <v>585</v>
      </c>
      <c r="F73" s="84" t="str">
        <f>VLOOKUP(E73,VIP!$A$2:$O11456,2,0)</f>
        <v>DRBR083</v>
      </c>
      <c r="G73" s="87" t="str">
        <f>VLOOKUP(E73,'LISTADO ATM'!$A$2:$B$897,2,0)</f>
        <v xml:space="preserve">ATM Oficina Haina Oriental </v>
      </c>
      <c r="H73" s="87" t="str">
        <f>VLOOKUP(E73,VIP!$A$2:$O16377,7,FALSE)</f>
        <v>Si</v>
      </c>
      <c r="I73" s="87" t="str">
        <f>VLOOKUP(E73,VIP!$A$2:$O8342,8,FALSE)</f>
        <v>Si</v>
      </c>
      <c r="J73" s="87" t="str">
        <f>VLOOKUP(E73,VIP!$A$2:$O8292,8,FALSE)</f>
        <v>Si</v>
      </c>
      <c r="K73" s="87" t="str">
        <f>VLOOKUP(E73,VIP!$A$2:$O11866,6,0)</f>
        <v>NO</v>
      </c>
      <c r="L73" s="92" t="s">
        <v>2228</v>
      </c>
      <c r="M73" s="103" t="s">
        <v>2511</v>
      </c>
      <c r="N73" s="107" t="s">
        <v>2477</v>
      </c>
      <c r="O73" s="106" t="s">
        <v>2479</v>
      </c>
      <c r="P73" s="103"/>
      <c r="Q73" s="137">
        <v>44248.623101851852</v>
      </c>
    </row>
    <row r="74" spans="1:17" ht="18" x14ac:dyDescent="0.25">
      <c r="A74" s="102" t="str">
        <f>VLOOKUP(E74,'LISTADO ATM'!$A$2:$C$898,3,0)</f>
        <v>DISTRITO NACIONAL</v>
      </c>
      <c r="B74" s="96">
        <v>335798749</v>
      </c>
      <c r="C74" s="90">
        <v>44248.010949074072</v>
      </c>
      <c r="D74" s="102" t="s">
        <v>2189</v>
      </c>
      <c r="E74" s="88">
        <v>39</v>
      </c>
      <c r="F74" s="84" t="str">
        <f>VLOOKUP(E74,VIP!$A$2:$O11455,2,0)</f>
        <v>DRBR039</v>
      </c>
      <c r="G74" s="87" t="str">
        <f>VLOOKUP(E74,'LISTADO ATM'!$A$2:$B$897,2,0)</f>
        <v xml:space="preserve">ATM Oficina Ovando </v>
      </c>
      <c r="H74" s="87" t="str">
        <f>VLOOKUP(E74,VIP!$A$2:$O16376,7,FALSE)</f>
        <v>Si</v>
      </c>
      <c r="I74" s="87" t="str">
        <f>VLOOKUP(E74,VIP!$A$2:$O8341,8,FALSE)</f>
        <v>No</v>
      </c>
      <c r="J74" s="87" t="str">
        <f>VLOOKUP(E74,VIP!$A$2:$O8291,8,FALSE)</f>
        <v>No</v>
      </c>
      <c r="K74" s="87" t="str">
        <f>VLOOKUP(E74,VIP!$A$2:$O11865,6,0)</f>
        <v>NO</v>
      </c>
      <c r="L74" s="92" t="s">
        <v>2254</v>
      </c>
      <c r="M74" s="91" t="s">
        <v>2470</v>
      </c>
      <c r="N74" s="107" t="s">
        <v>2477</v>
      </c>
      <c r="O74" s="106" t="s">
        <v>2479</v>
      </c>
      <c r="P74" s="103"/>
      <c r="Q74" s="91" t="s">
        <v>2254</v>
      </c>
    </row>
    <row r="75" spans="1:17" ht="18" x14ac:dyDescent="0.25">
      <c r="A75" s="102" t="str">
        <f>VLOOKUP(E75,'LISTADO ATM'!$A$2:$C$898,3,0)</f>
        <v>DISTRITO NACIONAL</v>
      </c>
      <c r="B75" s="96">
        <v>335798753</v>
      </c>
      <c r="C75" s="90">
        <v>44248.066481481481</v>
      </c>
      <c r="D75" s="102" t="s">
        <v>2473</v>
      </c>
      <c r="E75" s="88">
        <v>642</v>
      </c>
      <c r="F75" s="84" t="str">
        <f>VLOOKUP(E75,VIP!$A$2:$O11454,2,0)</f>
        <v>DRBR24O</v>
      </c>
      <c r="G75" s="87" t="str">
        <f>VLOOKUP(E75,'LISTADO ATM'!$A$2:$B$897,2,0)</f>
        <v xml:space="preserve">ATM OMSA Sto. Dgo. </v>
      </c>
      <c r="H75" s="87" t="str">
        <f>VLOOKUP(E75,VIP!$A$2:$O16375,7,FALSE)</f>
        <v>Si</v>
      </c>
      <c r="I75" s="87" t="str">
        <f>VLOOKUP(E75,VIP!$A$2:$O8340,8,FALSE)</f>
        <v>Si</v>
      </c>
      <c r="J75" s="87" t="str">
        <f>VLOOKUP(E75,VIP!$A$2:$O8290,8,FALSE)</f>
        <v>Si</v>
      </c>
      <c r="K75" s="87" t="str">
        <f>VLOOKUP(E75,VIP!$A$2:$O11864,6,0)</f>
        <v>NO</v>
      </c>
      <c r="L75" s="92" t="s">
        <v>2463</v>
      </c>
      <c r="M75" s="91" t="s">
        <v>2470</v>
      </c>
      <c r="N75" s="107" t="s">
        <v>2477</v>
      </c>
      <c r="O75" s="106" t="s">
        <v>2478</v>
      </c>
      <c r="P75" s="103"/>
      <c r="Q75" s="91" t="s">
        <v>2463</v>
      </c>
    </row>
    <row r="76" spans="1:17" ht="18" x14ac:dyDescent="0.25">
      <c r="A76" s="102" t="str">
        <f>VLOOKUP(E76,'LISTADO ATM'!$A$2:$C$898,3,0)</f>
        <v>DISTRITO NACIONAL</v>
      </c>
      <c r="B76" s="96">
        <v>335798754</v>
      </c>
      <c r="C76" s="90">
        <v>44248.071851851855</v>
      </c>
      <c r="D76" s="102" t="s">
        <v>2189</v>
      </c>
      <c r="E76" s="88">
        <v>816</v>
      </c>
      <c r="F76" s="84" t="str">
        <f>VLOOKUP(E76,VIP!$A$2:$O11453,2,0)</f>
        <v>DRBR816</v>
      </c>
      <c r="G76" s="87" t="str">
        <f>VLOOKUP(E76,'LISTADO ATM'!$A$2:$B$897,2,0)</f>
        <v xml:space="preserve">ATM Oficina Pedro Brand </v>
      </c>
      <c r="H76" s="87" t="str">
        <f>VLOOKUP(E76,VIP!$A$2:$O16374,7,FALSE)</f>
        <v>Si</v>
      </c>
      <c r="I76" s="87" t="str">
        <f>VLOOKUP(E76,VIP!$A$2:$O8339,8,FALSE)</f>
        <v>Si</v>
      </c>
      <c r="J76" s="87" t="str">
        <f>VLOOKUP(E76,VIP!$A$2:$O8289,8,FALSE)</f>
        <v>Si</v>
      </c>
      <c r="K76" s="87" t="str">
        <f>VLOOKUP(E76,VIP!$A$2:$O11863,6,0)</f>
        <v>NO</v>
      </c>
      <c r="L76" s="92" t="s">
        <v>2254</v>
      </c>
      <c r="M76" s="103" t="s">
        <v>2511</v>
      </c>
      <c r="N76" s="107" t="s">
        <v>2477</v>
      </c>
      <c r="O76" s="106" t="s">
        <v>2479</v>
      </c>
      <c r="P76" s="103"/>
      <c r="Q76" s="137">
        <v>44248.611296296294</v>
      </c>
    </row>
    <row r="77" spans="1:17" ht="18" x14ac:dyDescent="0.25">
      <c r="A77" s="102" t="str">
        <f>VLOOKUP(E77,'LISTADO ATM'!$A$2:$C$898,3,0)</f>
        <v>NORTE</v>
      </c>
      <c r="B77" s="96">
        <v>335798755</v>
      </c>
      <c r="C77" s="90">
        <v>44248.088854166665</v>
      </c>
      <c r="D77" s="102" t="s">
        <v>2488</v>
      </c>
      <c r="E77" s="88">
        <v>712</v>
      </c>
      <c r="F77" s="84" t="str">
        <f>VLOOKUP(E77,VIP!$A$2:$O11452,2,0)</f>
        <v>DRBR128</v>
      </c>
      <c r="G77" s="87" t="str">
        <f>VLOOKUP(E77,'LISTADO ATM'!$A$2:$B$897,2,0)</f>
        <v xml:space="preserve">ATM Oficina Imbert </v>
      </c>
      <c r="H77" s="87" t="str">
        <f>VLOOKUP(E77,VIP!$A$2:$O16373,7,FALSE)</f>
        <v>Si</v>
      </c>
      <c r="I77" s="87" t="str">
        <f>VLOOKUP(E77,VIP!$A$2:$O8338,8,FALSE)</f>
        <v>Si</v>
      </c>
      <c r="J77" s="87" t="str">
        <f>VLOOKUP(E77,VIP!$A$2:$O8288,8,FALSE)</f>
        <v>Si</v>
      </c>
      <c r="K77" s="87" t="str">
        <f>VLOOKUP(E77,VIP!$A$2:$O11862,6,0)</f>
        <v>SI</v>
      </c>
      <c r="L77" s="92" t="s">
        <v>2463</v>
      </c>
      <c r="M77" s="91" t="s">
        <v>2470</v>
      </c>
      <c r="N77" s="107" t="s">
        <v>2477</v>
      </c>
      <c r="O77" s="106" t="s">
        <v>2491</v>
      </c>
      <c r="P77" s="103"/>
      <c r="Q77" s="91" t="s">
        <v>2463</v>
      </c>
    </row>
    <row r="78" spans="1:17" ht="18" x14ac:dyDescent="0.25">
      <c r="A78" s="102" t="str">
        <f>VLOOKUP(E78,'LISTADO ATM'!$A$2:$C$898,3,0)</f>
        <v>DISTRITO NACIONAL</v>
      </c>
      <c r="B78" s="96">
        <v>335798756</v>
      </c>
      <c r="C78" s="90">
        <v>44248.0940625</v>
      </c>
      <c r="D78" s="102" t="s">
        <v>2189</v>
      </c>
      <c r="E78" s="88">
        <v>993</v>
      </c>
      <c r="F78" s="84" t="str">
        <f>VLOOKUP(E78,VIP!$A$2:$O11451,2,0)</f>
        <v>DRBR993</v>
      </c>
      <c r="G78" s="87" t="str">
        <f>VLOOKUP(E78,'LISTADO ATM'!$A$2:$B$897,2,0)</f>
        <v xml:space="preserve">ATM Centro Medico Integral II </v>
      </c>
      <c r="H78" s="87" t="str">
        <f>VLOOKUP(E78,VIP!$A$2:$O16372,7,FALSE)</f>
        <v>Si</v>
      </c>
      <c r="I78" s="87" t="str">
        <f>VLOOKUP(E78,VIP!$A$2:$O8337,8,FALSE)</f>
        <v>Si</v>
      </c>
      <c r="J78" s="87" t="str">
        <f>VLOOKUP(E78,VIP!$A$2:$O8287,8,FALSE)</f>
        <v>Si</v>
      </c>
      <c r="K78" s="87" t="str">
        <f>VLOOKUP(E78,VIP!$A$2:$O11861,6,0)</f>
        <v>NO</v>
      </c>
      <c r="L78" s="92" t="s">
        <v>2498</v>
      </c>
      <c r="M78" s="103" t="s">
        <v>2511</v>
      </c>
      <c r="N78" s="107" t="s">
        <v>2477</v>
      </c>
      <c r="O78" s="106" t="s">
        <v>2479</v>
      </c>
      <c r="P78" s="103"/>
      <c r="Q78" s="137">
        <v>44248.611296296294</v>
      </c>
    </row>
    <row r="79" spans="1:17" ht="18" x14ac:dyDescent="0.25">
      <c r="A79" s="102" t="str">
        <f>VLOOKUP(E79,'LISTADO ATM'!$A$2:$C$898,3,0)</f>
        <v>DISTRITO NACIONAL</v>
      </c>
      <c r="B79" s="96">
        <v>335798757</v>
      </c>
      <c r="C79" s="90">
        <v>44248.095983796295</v>
      </c>
      <c r="D79" s="102" t="s">
        <v>2189</v>
      </c>
      <c r="E79" s="88">
        <v>231</v>
      </c>
      <c r="F79" s="84" t="str">
        <f>VLOOKUP(E79,VIP!$A$2:$O11450,2,0)</f>
        <v>DRBR231</v>
      </c>
      <c r="G79" s="87" t="str">
        <f>VLOOKUP(E79,'LISTADO ATM'!$A$2:$B$897,2,0)</f>
        <v xml:space="preserve">ATM Oficina Zona Oriental </v>
      </c>
      <c r="H79" s="87" t="str">
        <f>VLOOKUP(E79,VIP!$A$2:$O16371,7,FALSE)</f>
        <v>Si</v>
      </c>
      <c r="I79" s="87" t="str">
        <f>VLOOKUP(E79,VIP!$A$2:$O8336,8,FALSE)</f>
        <v>Si</v>
      </c>
      <c r="J79" s="87" t="str">
        <f>VLOOKUP(E79,VIP!$A$2:$O8286,8,FALSE)</f>
        <v>Si</v>
      </c>
      <c r="K79" s="87" t="str">
        <f>VLOOKUP(E79,VIP!$A$2:$O11860,6,0)</f>
        <v>SI</v>
      </c>
      <c r="L79" s="92" t="s">
        <v>2498</v>
      </c>
      <c r="M79" s="91" t="s">
        <v>2470</v>
      </c>
      <c r="N79" s="107" t="s">
        <v>2477</v>
      </c>
      <c r="O79" s="106" t="s">
        <v>2479</v>
      </c>
      <c r="P79" s="103"/>
      <c r="Q79" s="91" t="s">
        <v>2498</v>
      </c>
    </row>
    <row r="80" spans="1:17" ht="18" x14ac:dyDescent="0.25">
      <c r="A80" s="102" t="str">
        <f>VLOOKUP(E80,'LISTADO ATM'!$A$2:$C$898,3,0)</f>
        <v>DISTRITO NACIONAL</v>
      </c>
      <c r="B80" s="96">
        <v>335798758</v>
      </c>
      <c r="C80" s="90">
        <v>44248.098425925928</v>
      </c>
      <c r="D80" s="102" t="s">
        <v>2488</v>
      </c>
      <c r="E80" s="88">
        <v>946</v>
      </c>
      <c r="F80" s="84" t="str">
        <f>VLOOKUP(E80,VIP!$A$2:$O11449,2,0)</f>
        <v>DRBR24R</v>
      </c>
      <c r="G80" s="87" t="str">
        <f>VLOOKUP(E80,'LISTADO ATM'!$A$2:$B$897,2,0)</f>
        <v xml:space="preserve">ATM Oficina Núñez de Cáceres I </v>
      </c>
      <c r="H80" s="87" t="str">
        <f>VLOOKUP(E80,VIP!$A$2:$O16370,7,FALSE)</f>
        <v>Si</v>
      </c>
      <c r="I80" s="87" t="str">
        <f>VLOOKUP(E80,VIP!$A$2:$O8335,8,FALSE)</f>
        <v>Si</v>
      </c>
      <c r="J80" s="87" t="str">
        <f>VLOOKUP(E80,VIP!$A$2:$O8285,8,FALSE)</f>
        <v>Si</v>
      </c>
      <c r="K80" s="87" t="str">
        <f>VLOOKUP(E80,VIP!$A$2:$O11859,6,0)</f>
        <v>NO</v>
      </c>
      <c r="L80" s="92" t="s">
        <v>2505</v>
      </c>
      <c r="M80" s="91" t="s">
        <v>2470</v>
      </c>
      <c r="N80" s="107" t="s">
        <v>2477</v>
      </c>
      <c r="O80" s="106" t="s">
        <v>2491</v>
      </c>
      <c r="P80" s="103"/>
      <c r="Q80" s="91" t="s">
        <v>2505</v>
      </c>
    </row>
    <row r="81" spans="1:17" ht="18" x14ac:dyDescent="0.25">
      <c r="A81" s="102" t="str">
        <f>VLOOKUP(E81,'LISTADO ATM'!$A$2:$C$898,3,0)</f>
        <v>DISTRITO NACIONAL</v>
      </c>
      <c r="B81" s="96">
        <v>335798759</v>
      </c>
      <c r="C81" s="90">
        <v>44248.108518518522</v>
      </c>
      <c r="D81" s="102" t="s">
        <v>2473</v>
      </c>
      <c r="E81" s="88">
        <v>955</v>
      </c>
      <c r="F81" s="84" t="str">
        <f>VLOOKUP(E81,VIP!$A$2:$O11448,2,0)</f>
        <v>DRBR955</v>
      </c>
      <c r="G81" s="87" t="str">
        <f>VLOOKUP(E81,'LISTADO ATM'!$A$2:$B$897,2,0)</f>
        <v xml:space="preserve">ATM Oficina Americana Independencia II </v>
      </c>
      <c r="H81" s="87" t="str">
        <f>VLOOKUP(E81,VIP!$A$2:$O16369,7,FALSE)</f>
        <v>Si</v>
      </c>
      <c r="I81" s="87" t="str">
        <f>VLOOKUP(E81,VIP!$A$2:$O8334,8,FALSE)</f>
        <v>Si</v>
      </c>
      <c r="J81" s="87" t="str">
        <f>VLOOKUP(E81,VIP!$A$2:$O8284,8,FALSE)</f>
        <v>Si</v>
      </c>
      <c r="K81" s="87" t="str">
        <f>VLOOKUP(E81,VIP!$A$2:$O11858,6,0)</f>
        <v>NO</v>
      </c>
      <c r="L81" s="92" t="s">
        <v>2430</v>
      </c>
      <c r="M81" s="91" t="s">
        <v>2470</v>
      </c>
      <c r="N81" s="107" t="s">
        <v>2477</v>
      </c>
      <c r="O81" s="106" t="s">
        <v>2478</v>
      </c>
      <c r="P81" s="103"/>
      <c r="Q81" s="91" t="s">
        <v>2430</v>
      </c>
    </row>
    <row r="82" spans="1:17" ht="18" x14ac:dyDescent="0.25">
      <c r="A82" s="102" t="str">
        <f>VLOOKUP(E82,'LISTADO ATM'!$A$2:$C$898,3,0)</f>
        <v>DISTRITO NACIONAL</v>
      </c>
      <c r="B82" s="96">
        <v>335798760</v>
      </c>
      <c r="C82" s="90">
        <v>44248.110300925924</v>
      </c>
      <c r="D82" s="102" t="s">
        <v>2473</v>
      </c>
      <c r="E82" s="88">
        <v>938</v>
      </c>
      <c r="F82" s="84" t="str">
        <f>VLOOKUP(E82,VIP!$A$2:$O11447,2,0)</f>
        <v>DRBR938</v>
      </c>
      <c r="G82" s="87" t="str">
        <f>VLOOKUP(E82,'LISTADO ATM'!$A$2:$B$897,2,0)</f>
        <v xml:space="preserve">ATM Autobanco Oficina Filadelfia Plaza </v>
      </c>
      <c r="H82" s="87" t="str">
        <f>VLOOKUP(E82,VIP!$A$2:$O16368,7,FALSE)</f>
        <v>Si</v>
      </c>
      <c r="I82" s="87" t="str">
        <f>VLOOKUP(E82,VIP!$A$2:$O8333,8,FALSE)</f>
        <v>Si</v>
      </c>
      <c r="J82" s="87" t="str">
        <f>VLOOKUP(E82,VIP!$A$2:$O8283,8,FALSE)</f>
        <v>Si</v>
      </c>
      <c r="K82" s="87" t="str">
        <f>VLOOKUP(E82,VIP!$A$2:$O11857,6,0)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ht="18" x14ac:dyDescent="0.25">
      <c r="A83" s="102" t="str">
        <f>VLOOKUP(E83,'LISTADO ATM'!$A$2:$C$898,3,0)</f>
        <v>DISTRITO NACIONAL</v>
      </c>
      <c r="B83" s="96">
        <v>335798761</v>
      </c>
      <c r="C83" s="90">
        <v>44248.118298611109</v>
      </c>
      <c r="D83" s="102" t="s">
        <v>2488</v>
      </c>
      <c r="E83" s="88">
        <v>755</v>
      </c>
      <c r="F83" s="84" t="str">
        <f>VLOOKUP(E83,VIP!$A$2:$O11446,2,0)</f>
        <v>DRBR755</v>
      </c>
      <c r="G83" s="87" t="str">
        <f>VLOOKUP(E83,'LISTADO ATM'!$A$2:$B$897,2,0)</f>
        <v xml:space="preserve">ATM Oficina Galería del Este (Plaza) </v>
      </c>
      <c r="H83" s="87" t="str">
        <f>VLOOKUP(E83,VIP!$A$2:$O16367,7,FALSE)</f>
        <v>Si</v>
      </c>
      <c r="I83" s="87" t="str">
        <f>VLOOKUP(E83,VIP!$A$2:$O8332,8,FALSE)</f>
        <v>Si</v>
      </c>
      <c r="J83" s="87" t="str">
        <f>VLOOKUP(E83,VIP!$A$2:$O8282,8,FALSE)</f>
        <v>Si</v>
      </c>
      <c r="K83" s="87" t="str">
        <f>VLOOKUP(E83,VIP!$A$2:$O11856,6,0)</f>
        <v>NO</v>
      </c>
      <c r="L83" s="92" t="s">
        <v>2430</v>
      </c>
      <c r="M83" s="91" t="s">
        <v>2470</v>
      </c>
      <c r="N83" s="107" t="s">
        <v>2477</v>
      </c>
      <c r="O83" s="106" t="s">
        <v>2491</v>
      </c>
      <c r="P83" s="103"/>
      <c r="Q83" s="91" t="s">
        <v>2430</v>
      </c>
    </row>
    <row r="84" spans="1:17" ht="18" x14ac:dyDescent="0.25">
      <c r="A84" s="102" t="str">
        <f>VLOOKUP(E84,'LISTADO ATM'!$A$2:$C$898,3,0)</f>
        <v>DISTRITO NACIONAL</v>
      </c>
      <c r="B84" s="96">
        <v>335798762</v>
      </c>
      <c r="C84" s="90">
        <v>44248.120509259257</v>
      </c>
      <c r="D84" s="102" t="s">
        <v>2473</v>
      </c>
      <c r="E84" s="88">
        <v>713</v>
      </c>
      <c r="F84" s="84" t="str">
        <f>VLOOKUP(E84,VIP!$A$2:$O11445,2,0)</f>
        <v>DRBR016</v>
      </c>
      <c r="G84" s="87" t="str">
        <f>VLOOKUP(E84,'LISTADO ATM'!$A$2:$B$897,2,0)</f>
        <v xml:space="preserve">ATM Oficina Las Américas </v>
      </c>
      <c r="H84" s="87" t="str">
        <f>VLOOKUP(E84,VIP!$A$2:$O16366,7,FALSE)</f>
        <v>Si</v>
      </c>
      <c r="I84" s="87" t="str">
        <f>VLOOKUP(E84,VIP!$A$2:$O8331,8,FALSE)</f>
        <v>Si</v>
      </c>
      <c r="J84" s="87" t="str">
        <f>VLOOKUP(E84,VIP!$A$2:$O8281,8,FALSE)</f>
        <v>Si</v>
      </c>
      <c r="K84" s="87" t="str">
        <f>VLOOKUP(E84,VIP!$A$2:$O11855,6,0)</f>
        <v>NO</v>
      </c>
      <c r="L84" s="92" t="s">
        <v>2430</v>
      </c>
      <c r="M84" s="91" t="s">
        <v>2470</v>
      </c>
      <c r="N84" s="107" t="s">
        <v>2477</v>
      </c>
      <c r="O84" s="106" t="s">
        <v>2478</v>
      </c>
      <c r="P84" s="103"/>
      <c r="Q84" s="91" t="s">
        <v>2430</v>
      </c>
    </row>
    <row r="85" spans="1:17" ht="18" x14ac:dyDescent="0.25">
      <c r="A85" s="102" t="str">
        <f>VLOOKUP(E85,'LISTADO ATM'!$A$2:$C$898,3,0)</f>
        <v>DISTRITO NACIONAL</v>
      </c>
      <c r="B85" s="96">
        <v>335798763</v>
      </c>
      <c r="C85" s="90">
        <v>44248.12771990741</v>
      </c>
      <c r="D85" s="102" t="s">
        <v>2473</v>
      </c>
      <c r="E85" s="88">
        <v>655</v>
      </c>
      <c r="F85" s="84" t="str">
        <f>VLOOKUP(E85,VIP!$A$2:$O11444,2,0)</f>
        <v>DRBR655</v>
      </c>
      <c r="G85" s="87" t="str">
        <f>VLOOKUP(E85,'LISTADO ATM'!$A$2:$B$897,2,0)</f>
        <v>ATM Farmacia Sandra</v>
      </c>
      <c r="H85" s="87" t="str">
        <f>VLOOKUP(E85,VIP!$A$2:$O16365,7,FALSE)</f>
        <v>Si</v>
      </c>
      <c r="I85" s="87" t="str">
        <f>VLOOKUP(E85,VIP!$A$2:$O8330,8,FALSE)</f>
        <v>Si</v>
      </c>
      <c r="J85" s="87" t="str">
        <f>VLOOKUP(E85,VIP!$A$2:$O8280,8,FALSE)</f>
        <v>Si</v>
      </c>
      <c r="K85" s="87" t="str">
        <f>VLOOKUP(E85,VIP!$A$2:$O11854,6,0)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ht="18" x14ac:dyDescent="0.25">
      <c r="A86" s="102" t="str">
        <f>VLOOKUP(E86,'LISTADO ATM'!$A$2:$C$898,3,0)</f>
        <v>DISTRITO NACIONAL</v>
      </c>
      <c r="B86" s="96">
        <v>335798764</v>
      </c>
      <c r="C86" s="90">
        <v>44248.13045138889</v>
      </c>
      <c r="D86" s="102" t="s">
        <v>2473</v>
      </c>
      <c r="E86" s="88">
        <v>580</v>
      </c>
      <c r="F86" s="84" t="str">
        <f>VLOOKUP(E86,VIP!$A$2:$O11443,2,0)</f>
        <v>DRBR523</v>
      </c>
      <c r="G86" s="87" t="str">
        <f>VLOOKUP(E86,'LISTADO ATM'!$A$2:$B$897,2,0)</f>
        <v xml:space="preserve">ATM Edificio Propagas </v>
      </c>
      <c r="H86" s="87" t="str">
        <f>VLOOKUP(E86,VIP!$A$2:$O16364,7,FALSE)</f>
        <v>Si</v>
      </c>
      <c r="I86" s="87" t="str">
        <f>VLOOKUP(E86,VIP!$A$2:$O8329,8,FALSE)</f>
        <v>Si</v>
      </c>
      <c r="J86" s="87" t="str">
        <f>VLOOKUP(E86,VIP!$A$2:$O8279,8,FALSE)</f>
        <v>Si</v>
      </c>
      <c r="K86" s="87" t="str">
        <f>VLOOKUP(E86,VIP!$A$2:$O11853,6,0)</f>
        <v>NO</v>
      </c>
      <c r="L86" s="92" t="s">
        <v>2463</v>
      </c>
      <c r="M86" s="91" t="s">
        <v>2470</v>
      </c>
      <c r="N86" s="107" t="s">
        <v>2477</v>
      </c>
      <c r="O86" s="106" t="s">
        <v>2478</v>
      </c>
      <c r="P86" s="103"/>
      <c r="Q86" s="91" t="s">
        <v>2463</v>
      </c>
    </row>
    <row r="87" spans="1:17" ht="18" x14ac:dyDescent="0.25">
      <c r="A87" s="102" t="str">
        <f>VLOOKUP(E87,'LISTADO ATM'!$A$2:$C$898,3,0)</f>
        <v>DISTRITO NACIONAL</v>
      </c>
      <c r="B87" s="96">
        <v>335798765</v>
      </c>
      <c r="C87" s="90">
        <v>44248.13212962963</v>
      </c>
      <c r="D87" s="102" t="s">
        <v>2473</v>
      </c>
      <c r="E87" s="88">
        <v>570</v>
      </c>
      <c r="F87" s="84" t="str">
        <f>VLOOKUP(E87,VIP!$A$2:$O11442,2,0)</f>
        <v>DRBR478</v>
      </c>
      <c r="G87" s="87" t="str">
        <f>VLOOKUP(E87,'LISTADO ATM'!$A$2:$B$897,2,0)</f>
        <v xml:space="preserve">ATM S/M Liverpool Villa Mella </v>
      </c>
      <c r="H87" s="87" t="str">
        <f>VLOOKUP(E87,VIP!$A$2:$O16363,7,FALSE)</f>
        <v>Si</v>
      </c>
      <c r="I87" s="87" t="str">
        <f>VLOOKUP(E87,VIP!$A$2:$O8328,8,FALSE)</f>
        <v>Si</v>
      </c>
      <c r="J87" s="87" t="str">
        <f>VLOOKUP(E87,VIP!$A$2:$O8278,8,FALSE)</f>
        <v>Si</v>
      </c>
      <c r="K87" s="87" t="str">
        <f>VLOOKUP(E87,VIP!$A$2:$O11852,6,0)</f>
        <v>NO</v>
      </c>
      <c r="L87" s="92" t="s">
        <v>2463</v>
      </c>
      <c r="M87" s="91" t="s">
        <v>2470</v>
      </c>
      <c r="N87" s="107" t="s">
        <v>2477</v>
      </c>
      <c r="O87" s="106" t="s">
        <v>2478</v>
      </c>
      <c r="P87" s="103"/>
      <c r="Q87" s="91" t="s">
        <v>2463</v>
      </c>
    </row>
    <row r="88" spans="1:17" ht="18" x14ac:dyDescent="0.25">
      <c r="A88" s="102" t="str">
        <f>VLOOKUP(E88,'LISTADO ATM'!$A$2:$C$898,3,0)</f>
        <v>DISTRITO NACIONAL</v>
      </c>
      <c r="B88" s="96">
        <v>335798766</v>
      </c>
      <c r="C88" s="90">
        <v>44248.138252314813</v>
      </c>
      <c r="D88" s="102" t="s">
        <v>2473</v>
      </c>
      <c r="E88" s="88">
        <v>406</v>
      </c>
      <c r="F88" s="84" t="str">
        <f>VLOOKUP(E88,VIP!$A$2:$O11441,2,0)</f>
        <v>DRBR406</v>
      </c>
      <c r="G88" s="87" t="str">
        <f>VLOOKUP(E88,'LISTADO ATM'!$A$2:$B$897,2,0)</f>
        <v xml:space="preserve">ATM UNP Plaza Lama Máximo Gómez </v>
      </c>
      <c r="H88" s="87" t="str">
        <f>VLOOKUP(E88,VIP!$A$2:$O16362,7,FALSE)</f>
        <v>Si</v>
      </c>
      <c r="I88" s="87" t="str">
        <f>VLOOKUP(E88,VIP!$A$2:$O8327,8,FALSE)</f>
        <v>Si</v>
      </c>
      <c r="J88" s="87" t="str">
        <f>VLOOKUP(E88,VIP!$A$2:$O8277,8,FALSE)</f>
        <v>Si</v>
      </c>
      <c r="K88" s="87" t="str">
        <f>VLOOKUP(E88,VIP!$A$2:$O11851,6,0)</f>
        <v>SI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ht="18" x14ac:dyDescent="0.25">
      <c r="A89" s="102" t="str">
        <f>VLOOKUP(E89,'LISTADO ATM'!$A$2:$C$898,3,0)</f>
        <v>SUR</v>
      </c>
      <c r="B89" s="96" t="s">
        <v>2509</v>
      </c>
      <c r="C89" s="90">
        <v>44248.183611111112</v>
      </c>
      <c r="D89" s="102" t="s">
        <v>2189</v>
      </c>
      <c r="E89" s="88">
        <v>767</v>
      </c>
      <c r="F89" s="84" t="str">
        <f>VLOOKUP(E89,VIP!$A$2:$O11445,2,0)</f>
        <v>DRBR059</v>
      </c>
      <c r="G89" s="87" t="str">
        <f>VLOOKUP(E89,'LISTADO ATM'!$A$2:$B$897,2,0)</f>
        <v xml:space="preserve">ATM S/M Diverso (Azua) </v>
      </c>
      <c r="H89" s="87" t="str">
        <f>VLOOKUP(E89,VIP!$A$2:$O16366,7,FALSE)</f>
        <v>Si</v>
      </c>
      <c r="I89" s="87" t="str">
        <f>VLOOKUP(E89,VIP!$A$2:$O8331,8,FALSE)</f>
        <v>No</v>
      </c>
      <c r="J89" s="87" t="str">
        <f>VLOOKUP(E89,VIP!$A$2:$O8281,8,FALSE)</f>
        <v>No</v>
      </c>
      <c r="K89" s="87" t="str">
        <f>VLOOKUP(E89,VIP!$A$2:$O11855,6,0)</f>
        <v>NO</v>
      </c>
      <c r="L89" s="92" t="s">
        <v>2254</v>
      </c>
      <c r="M89" s="103" t="s">
        <v>2511</v>
      </c>
      <c r="N89" s="107" t="s">
        <v>2477</v>
      </c>
      <c r="O89" s="106" t="s">
        <v>2479</v>
      </c>
      <c r="P89" s="103"/>
      <c r="Q89" s="137">
        <v>44248.428310185183</v>
      </c>
    </row>
    <row r="90" spans="1:17" s="108" customFormat="1" ht="18" x14ac:dyDescent="0.25">
      <c r="A90" s="102" t="str">
        <f>VLOOKUP(E90,'LISTADO ATM'!$A$2:$C$898,3,0)</f>
        <v>NORTE</v>
      </c>
      <c r="B90" s="96" t="s">
        <v>2508</v>
      </c>
      <c r="C90" s="90">
        <v>44248.320300925923</v>
      </c>
      <c r="D90" s="102" t="s">
        <v>2190</v>
      </c>
      <c r="E90" s="88">
        <v>754</v>
      </c>
      <c r="F90" s="84" t="str">
        <f>VLOOKUP(E90,VIP!$A$2:$O11444,2,0)</f>
        <v>DRBR754</v>
      </c>
      <c r="G90" s="87" t="str">
        <f>VLOOKUP(E90,'LISTADO ATM'!$A$2:$B$897,2,0)</f>
        <v xml:space="preserve">ATM Autobanco Oficina Licey al Medio </v>
      </c>
      <c r="H90" s="87" t="str">
        <f>VLOOKUP(E90,VIP!$A$2:$O16365,7,FALSE)</f>
        <v>Si</v>
      </c>
      <c r="I90" s="87" t="str">
        <f>VLOOKUP(E90,VIP!$A$2:$O8330,8,FALSE)</f>
        <v>Si</v>
      </c>
      <c r="J90" s="87" t="str">
        <f>VLOOKUP(E90,VIP!$A$2:$O8280,8,FALSE)</f>
        <v>Si</v>
      </c>
      <c r="K90" s="87" t="str">
        <f>VLOOKUP(E90,VIP!$A$2:$O11854,6,0)</f>
        <v>NO</v>
      </c>
      <c r="L90" s="92" t="s">
        <v>2228</v>
      </c>
      <c r="M90" s="91" t="s">
        <v>2470</v>
      </c>
      <c r="N90" s="107" t="s">
        <v>2477</v>
      </c>
      <c r="O90" s="106" t="s">
        <v>2500</v>
      </c>
      <c r="P90" s="103"/>
      <c r="Q90" s="91" t="s">
        <v>2228</v>
      </c>
    </row>
    <row r="91" spans="1:17" s="108" customFormat="1" ht="18" x14ac:dyDescent="0.25">
      <c r="A91" s="102" t="str">
        <f>VLOOKUP(E91,'LISTADO ATM'!$A$2:$C$898,3,0)</f>
        <v>ESTE</v>
      </c>
      <c r="B91" s="96" t="s">
        <v>2507</v>
      </c>
      <c r="C91" s="90">
        <v>44248.337048611109</v>
      </c>
      <c r="D91" s="102" t="s">
        <v>2189</v>
      </c>
      <c r="E91" s="88">
        <v>117</v>
      </c>
      <c r="F91" s="84" t="str">
        <f>VLOOKUP(E91,VIP!$A$2:$O11443,2,0)</f>
        <v>DRBR117</v>
      </c>
      <c r="G91" s="87" t="str">
        <f>VLOOKUP(E91,'LISTADO ATM'!$A$2:$B$897,2,0)</f>
        <v xml:space="preserve">ATM Oficina El Seybo </v>
      </c>
      <c r="H91" s="87" t="str">
        <f>VLOOKUP(E91,VIP!$A$2:$O16364,7,FALSE)</f>
        <v>Si</v>
      </c>
      <c r="I91" s="87" t="str">
        <f>VLOOKUP(E91,VIP!$A$2:$O8329,8,FALSE)</f>
        <v>Si</v>
      </c>
      <c r="J91" s="87" t="str">
        <f>VLOOKUP(E91,VIP!$A$2:$O8279,8,FALSE)</f>
        <v>Si</v>
      </c>
      <c r="K91" s="87" t="str">
        <f>VLOOKUP(E91,VIP!$A$2:$O11853,6,0)</f>
        <v>SI</v>
      </c>
      <c r="L91" s="92" t="s">
        <v>2510</v>
      </c>
      <c r="M91" s="91" t="s">
        <v>2470</v>
      </c>
      <c r="N91" s="107" t="s">
        <v>2477</v>
      </c>
      <c r="O91" s="106" t="s">
        <v>2479</v>
      </c>
      <c r="P91" s="103"/>
      <c r="Q91" s="91" t="s">
        <v>2510</v>
      </c>
    </row>
    <row r="92" spans="1:17" s="108" customFormat="1" ht="18" x14ac:dyDescent="0.25">
      <c r="A92" s="102" t="str">
        <f>VLOOKUP(E92,'LISTADO ATM'!$A$2:$C$898,3,0)</f>
        <v>DISTRITO NACIONAL</v>
      </c>
      <c r="B92" s="96" t="s">
        <v>2506</v>
      </c>
      <c r="C92" s="90">
        <v>44248.337638888886</v>
      </c>
      <c r="D92" s="102" t="s">
        <v>2488</v>
      </c>
      <c r="E92" s="88">
        <v>911</v>
      </c>
      <c r="F92" s="84" t="str">
        <f>VLOOKUP(E92,VIP!$A$2:$O11442,2,0)</f>
        <v>DRBR911</v>
      </c>
      <c r="G92" s="87" t="str">
        <f>VLOOKUP(E92,'LISTADO ATM'!$A$2:$B$897,2,0)</f>
        <v xml:space="preserve">ATM Oficina Venezuela II </v>
      </c>
      <c r="H92" s="87" t="str">
        <f>VLOOKUP(E92,VIP!$A$2:$O16363,7,FALSE)</f>
        <v>Si</v>
      </c>
      <c r="I92" s="87" t="str">
        <f>VLOOKUP(E92,VIP!$A$2:$O8328,8,FALSE)</f>
        <v>Si</v>
      </c>
      <c r="J92" s="87" t="str">
        <f>VLOOKUP(E92,VIP!$A$2:$O8278,8,FALSE)</f>
        <v>Si</v>
      </c>
      <c r="K92" s="87" t="str">
        <f>VLOOKUP(E92,VIP!$A$2:$O11852,6,0)</f>
        <v>SI</v>
      </c>
      <c r="L92" s="92" t="s">
        <v>2463</v>
      </c>
      <c r="M92" s="91" t="s">
        <v>2470</v>
      </c>
      <c r="N92" s="107" t="s">
        <v>2477</v>
      </c>
      <c r="O92" s="106" t="s">
        <v>2491</v>
      </c>
      <c r="P92" s="103"/>
      <c r="Q92" s="91" t="s">
        <v>2463</v>
      </c>
    </row>
    <row r="93" spans="1:17" s="108" customFormat="1" ht="18" x14ac:dyDescent="0.25">
      <c r="A93" s="102" t="str">
        <f>VLOOKUP(E93,'LISTADO ATM'!$A$2:$C$898,3,0)</f>
        <v>SUR</v>
      </c>
      <c r="B93" s="96" t="s">
        <v>2523</v>
      </c>
      <c r="C93" s="90">
        <v>44248.355520833335</v>
      </c>
      <c r="D93" s="102" t="s">
        <v>2488</v>
      </c>
      <c r="E93" s="88">
        <v>765</v>
      </c>
      <c r="F93" s="84" t="str">
        <f>VLOOKUP(E93,VIP!$A$2:$O11454,2,0)</f>
        <v>DRBR191</v>
      </c>
      <c r="G93" s="87" t="str">
        <f>VLOOKUP(E93,'LISTADO ATM'!$A$2:$B$897,2,0)</f>
        <v xml:space="preserve">ATM Oficina Azua I </v>
      </c>
      <c r="H93" s="87" t="str">
        <f>VLOOKUP(E93,VIP!$A$2:$O16375,7,FALSE)</f>
        <v>Si</v>
      </c>
      <c r="I93" s="87" t="str">
        <f>VLOOKUP(E93,VIP!$A$2:$O8340,8,FALSE)</f>
        <v>Si</v>
      </c>
      <c r="J93" s="87" t="str">
        <f>VLOOKUP(E93,VIP!$A$2:$O8290,8,FALSE)</f>
        <v>Si</v>
      </c>
      <c r="K93" s="87" t="str">
        <f>VLOOKUP(E93,VIP!$A$2:$O11864,6,0)</f>
        <v>NO</v>
      </c>
      <c r="L93" s="92" t="s">
        <v>2463</v>
      </c>
      <c r="M93" s="91" t="s">
        <v>2470</v>
      </c>
      <c r="N93" s="107" t="s">
        <v>2477</v>
      </c>
      <c r="O93" s="106" t="s">
        <v>2491</v>
      </c>
      <c r="P93" s="103"/>
      <c r="Q93" s="91" t="s">
        <v>2463</v>
      </c>
    </row>
    <row r="94" spans="1:17" s="108" customFormat="1" ht="18" x14ac:dyDescent="0.25">
      <c r="A94" s="102" t="str">
        <f>VLOOKUP(E94,'LISTADO ATM'!$A$2:$C$898,3,0)</f>
        <v>ESTE</v>
      </c>
      <c r="B94" s="96" t="s">
        <v>2522</v>
      </c>
      <c r="C94" s="90">
        <v>44248.364270833335</v>
      </c>
      <c r="D94" s="102" t="s">
        <v>2473</v>
      </c>
      <c r="E94" s="88">
        <v>480</v>
      </c>
      <c r="F94" s="84" t="str">
        <f>VLOOKUP(E94,VIP!$A$2:$O11453,2,0)</f>
        <v>DRBR480</v>
      </c>
      <c r="G94" s="87" t="str">
        <f>VLOOKUP(E94,'LISTADO ATM'!$A$2:$B$897,2,0)</f>
        <v>ATM UNP Farmaconal Higuey</v>
      </c>
      <c r="H94" s="87" t="str">
        <f>VLOOKUP(E94,VIP!$A$2:$O16374,7,FALSE)</f>
        <v>N/A</v>
      </c>
      <c r="I94" s="87" t="str">
        <f>VLOOKUP(E94,VIP!$A$2:$O8339,8,FALSE)</f>
        <v>N/A</v>
      </c>
      <c r="J94" s="87" t="str">
        <f>VLOOKUP(E94,VIP!$A$2:$O8289,8,FALSE)</f>
        <v>N/A</v>
      </c>
      <c r="K94" s="87" t="str">
        <f>VLOOKUP(E94,VIP!$A$2:$O11863,6,0)</f>
        <v>N/A</v>
      </c>
      <c r="L94" s="92" t="s">
        <v>2430</v>
      </c>
      <c r="M94" s="91" t="s">
        <v>2470</v>
      </c>
      <c r="N94" s="107" t="s">
        <v>2477</v>
      </c>
      <c r="O94" s="106" t="s">
        <v>2478</v>
      </c>
      <c r="P94" s="103"/>
      <c r="Q94" s="91" t="s">
        <v>2430</v>
      </c>
    </row>
    <row r="95" spans="1:17" s="108" customFormat="1" ht="18" x14ac:dyDescent="0.25">
      <c r="A95" s="102" t="str">
        <f>VLOOKUP(E95,'LISTADO ATM'!$A$2:$C$898,3,0)</f>
        <v>DISTRITO NACIONAL</v>
      </c>
      <c r="B95" s="96" t="s">
        <v>2521</v>
      </c>
      <c r="C95" s="90">
        <v>44248.392442129632</v>
      </c>
      <c r="D95" s="102" t="s">
        <v>2189</v>
      </c>
      <c r="E95" s="88">
        <v>473</v>
      </c>
      <c r="F95" s="84" t="str">
        <f>VLOOKUP(E95,VIP!$A$2:$O11452,2,0)</f>
        <v>DRBR473</v>
      </c>
      <c r="G95" s="87" t="str">
        <f>VLOOKUP(E95,'LISTADO ATM'!$A$2:$B$897,2,0)</f>
        <v xml:space="preserve">ATM Oficina Carrefour II </v>
      </c>
      <c r="H95" s="87" t="str">
        <f>VLOOKUP(E95,VIP!$A$2:$O16373,7,FALSE)</f>
        <v>Si</v>
      </c>
      <c r="I95" s="87" t="str">
        <f>VLOOKUP(E95,VIP!$A$2:$O8338,8,FALSE)</f>
        <v>Si</v>
      </c>
      <c r="J95" s="87" t="str">
        <f>VLOOKUP(E95,VIP!$A$2:$O8288,8,FALSE)</f>
        <v>Si</v>
      </c>
      <c r="K95" s="87" t="str">
        <f>VLOOKUP(E95,VIP!$A$2:$O11862,6,0)</f>
        <v>NO</v>
      </c>
      <c r="L95" s="92" t="s">
        <v>2228</v>
      </c>
      <c r="M95" s="91" t="s">
        <v>2470</v>
      </c>
      <c r="N95" s="107" t="s">
        <v>2477</v>
      </c>
      <c r="O95" s="106" t="s">
        <v>2479</v>
      </c>
      <c r="P95" s="103"/>
      <c r="Q95" s="91" t="s">
        <v>2228</v>
      </c>
    </row>
    <row r="96" spans="1:17" s="108" customFormat="1" ht="18" x14ac:dyDescent="0.25">
      <c r="A96" s="102" t="str">
        <f>VLOOKUP(E96,'LISTADO ATM'!$A$2:$C$898,3,0)</f>
        <v>SUR</v>
      </c>
      <c r="B96" s="96" t="s">
        <v>2520</v>
      </c>
      <c r="C96" s="90">
        <v>44248.398298611108</v>
      </c>
      <c r="D96" s="102" t="s">
        <v>2189</v>
      </c>
      <c r="E96" s="88">
        <v>512</v>
      </c>
      <c r="F96" s="84" t="str">
        <f>VLOOKUP(E96,VIP!$A$2:$O11451,2,0)</f>
        <v>DRBR512</v>
      </c>
      <c r="G96" s="87" t="str">
        <f>VLOOKUP(E96,'LISTADO ATM'!$A$2:$B$897,2,0)</f>
        <v>ATM Plaza Jesús Ferreira</v>
      </c>
      <c r="H96" s="87" t="str">
        <f>VLOOKUP(E96,VIP!$A$2:$O16372,7,FALSE)</f>
        <v>N/A</v>
      </c>
      <c r="I96" s="87" t="str">
        <f>VLOOKUP(E96,VIP!$A$2:$O8337,8,FALSE)</f>
        <v>N/A</v>
      </c>
      <c r="J96" s="87" t="str">
        <f>VLOOKUP(E96,VIP!$A$2:$O8287,8,FALSE)</f>
        <v>N/A</v>
      </c>
      <c r="K96" s="87" t="str">
        <f>VLOOKUP(E96,VIP!$A$2:$O11861,6,0)</f>
        <v>N/A</v>
      </c>
      <c r="L96" s="92" t="s">
        <v>2498</v>
      </c>
      <c r="M96" s="91" t="s">
        <v>2470</v>
      </c>
      <c r="N96" s="107" t="s">
        <v>2477</v>
      </c>
      <c r="O96" s="106" t="s">
        <v>2479</v>
      </c>
      <c r="P96" s="103"/>
      <c r="Q96" s="91" t="s">
        <v>2498</v>
      </c>
    </row>
    <row r="97" spans="1:17" s="108" customFormat="1" ht="18" x14ac:dyDescent="0.25">
      <c r="A97" s="102" t="str">
        <f>VLOOKUP(E97,'LISTADO ATM'!$A$2:$C$898,3,0)</f>
        <v>ESTE</v>
      </c>
      <c r="B97" s="96" t="s">
        <v>2519</v>
      </c>
      <c r="C97" s="90">
        <v>44248.403819444444</v>
      </c>
      <c r="D97" s="102" t="s">
        <v>2473</v>
      </c>
      <c r="E97" s="88">
        <v>608</v>
      </c>
      <c r="F97" s="84" t="str">
        <f>VLOOKUP(E97,VIP!$A$2:$O11450,2,0)</f>
        <v>DRBR305</v>
      </c>
      <c r="G97" s="87" t="str">
        <f>VLOOKUP(E97,'LISTADO ATM'!$A$2:$B$897,2,0)</f>
        <v xml:space="preserve">ATM Oficina Jumbo (San Pedro) </v>
      </c>
      <c r="H97" s="87" t="str">
        <f>VLOOKUP(E97,VIP!$A$2:$O16371,7,FALSE)</f>
        <v>Si</v>
      </c>
      <c r="I97" s="87" t="str">
        <f>VLOOKUP(E97,VIP!$A$2:$O8336,8,FALSE)</f>
        <v>Si</v>
      </c>
      <c r="J97" s="87" t="str">
        <f>VLOOKUP(E97,VIP!$A$2:$O8286,8,FALSE)</f>
        <v>Si</v>
      </c>
      <c r="K97" s="87" t="str">
        <f>VLOOKUP(E97,VIP!$A$2:$O11860,6,0)</f>
        <v>SI</v>
      </c>
      <c r="L97" s="92" t="s">
        <v>2503</v>
      </c>
      <c r="M97" s="91" t="s">
        <v>2470</v>
      </c>
      <c r="N97" s="107" t="s">
        <v>2477</v>
      </c>
      <c r="O97" s="106" t="s">
        <v>2478</v>
      </c>
      <c r="P97" s="103"/>
      <c r="Q97" s="91" t="s">
        <v>2503</v>
      </c>
    </row>
    <row r="98" spans="1:17" s="108" customFormat="1" ht="18" x14ac:dyDescent="0.25">
      <c r="A98" s="102" t="str">
        <f>VLOOKUP(E98,'LISTADO ATM'!$A$2:$C$898,3,0)</f>
        <v>ESTE</v>
      </c>
      <c r="B98" s="96" t="s">
        <v>2518</v>
      </c>
      <c r="C98" s="90">
        <v>44248.424131944441</v>
      </c>
      <c r="D98" s="102" t="s">
        <v>2189</v>
      </c>
      <c r="E98" s="88">
        <v>899</v>
      </c>
      <c r="F98" s="84" t="str">
        <f>VLOOKUP(E98,VIP!$A$2:$O11449,2,0)</f>
        <v>DRBR899</v>
      </c>
      <c r="G98" s="87" t="str">
        <f>VLOOKUP(E98,'LISTADO ATM'!$A$2:$B$897,2,0)</f>
        <v xml:space="preserve">ATM Oficina Punta Cana </v>
      </c>
      <c r="H98" s="87" t="str">
        <f>VLOOKUP(E98,VIP!$A$2:$O16370,7,FALSE)</f>
        <v>Si</v>
      </c>
      <c r="I98" s="87" t="str">
        <f>VLOOKUP(E98,VIP!$A$2:$O8335,8,FALSE)</f>
        <v>Si</v>
      </c>
      <c r="J98" s="87" t="str">
        <f>VLOOKUP(E98,VIP!$A$2:$O8285,8,FALSE)</f>
        <v>Si</v>
      </c>
      <c r="K98" s="87" t="str">
        <f>VLOOKUP(E98,VIP!$A$2:$O11859,6,0)</f>
        <v>NO</v>
      </c>
      <c r="L98" s="92" t="s">
        <v>2228</v>
      </c>
      <c r="M98" s="103" t="s">
        <v>2511</v>
      </c>
      <c r="N98" s="107" t="s">
        <v>2477</v>
      </c>
      <c r="O98" s="106" t="s">
        <v>2479</v>
      </c>
      <c r="P98" s="103"/>
      <c r="Q98" s="137">
        <v>44248.611296296294</v>
      </c>
    </row>
    <row r="99" spans="1:17" s="108" customFormat="1" ht="18" x14ac:dyDescent="0.25">
      <c r="A99" s="102" t="str">
        <f>VLOOKUP(E99,'LISTADO ATM'!$A$2:$C$898,3,0)</f>
        <v>SUR</v>
      </c>
      <c r="B99" s="96" t="s">
        <v>2517</v>
      </c>
      <c r="C99" s="90">
        <v>44248.427233796298</v>
      </c>
      <c r="D99" s="102" t="s">
        <v>2473</v>
      </c>
      <c r="E99" s="88">
        <v>44</v>
      </c>
      <c r="F99" s="84" t="str">
        <f>VLOOKUP(E99,VIP!$A$2:$O11448,2,0)</f>
        <v>DRBR044</v>
      </c>
      <c r="G99" s="87" t="str">
        <f>VLOOKUP(E99,'LISTADO ATM'!$A$2:$B$897,2,0)</f>
        <v xml:space="preserve">ATM Oficina Pedernales </v>
      </c>
      <c r="H99" s="87" t="str">
        <f>VLOOKUP(E99,VIP!$A$2:$O16369,7,FALSE)</f>
        <v>Si</v>
      </c>
      <c r="I99" s="87" t="str">
        <f>VLOOKUP(E99,VIP!$A$2:$O8334,8,FALSE)</f>
        <v>Si</v>
      </c>
      <c r="J99" s="87" t="str">
        <f>VLOOKUP(E99,VIP!$A$2:$O8284,8,FALSE)</f>
        <v>Si</v>
      </c>
      <c r="K99" s="87" t="str">
        <f>VLOOKUP(E99,VIP!$A$2:$O11858,6,0)</f>
        <v>SI</v>
      </c>
      <c r="L99" s="92" t="s">
        <v>2430</v>
      </c>
      <c r="M99" s="91" t="s">
        <v>2470</v>
      </c>
      <c r="N99" s="107" t="s">
        <v>2477</v>
      </c>
      <c r="O99" s="106" t="s">
        <v>2478</v>
      </c>
      <c r="P99" s="103"/>
      <c r="Q99" s="91" t="s">
        <v>2430</v>
      </c>
    </row>
    <row r="100" spans="1:17" s="108" customFormat="1" ht="18" x14ac:dyDescent="0.25">
      <c r="A100" s="102" t="str">
        <f>VLOOKUP(E100,'LISTADO ATM'!$A$2:$C$898,3,0)</f>
        <v>DISTRITO NACIONAL</v>
      </c>
      <c r="B100" s="96" t="s">
        <v>2516</v>
      </c>
      <c r="C100" s="90">
        <v>44248.429479166669</v>
      </c>
      <c r="D100" s="102" t="s">
        <v>2473</v>
      </c>
      <c r="E100" s="88">
        <v>54</v>
      </c>
      <c r="F100" s="84" t="str">
        <f>VLOOKUP(E100,VIP!$A$2:$O11447,2,0)</f>
        <v>DRBR054</v>
      </c>
      <c r="G100" s="87" t="str">
        <f>VLOOKUP(E100,'LISTADO ATM'!$A$2:$B$897,2,0)</f>
        <v xml:space="preserve">ATM Autoservicio Galería 360 </v>
      </c>
      <c r="H100" s="87" t="str">
        <f>VLOOKUP(E100,VIP!$A$2:$O16368,7,FALSE)</f>
        <v>Si</v>
      </c>
      <c r="I100" s="87" t="str">
        <f>VLOOKUP(E100,VIP!$A$2:$O8333,8,FALSE)</f>
        <v>Si</v>
      </c>
      <c r="J100" s="87" t="str">
        <f>VLOOKUP(E100,VIP!$A$2:$O8283,8,FALSE)</f>
        <v>Si</v>
      </c>
      <c r="K100" s="87" t="str">
        <f>VLOOKUP(E100,VIP!$A$2:$O11857,6,0)</f>
        <v>NO</v>
      </c>
      <c r="L100" s="92" t="s">
        <v>2430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2430</v>
      </c>
    </row>
    <row r="101" spans="1:17" s="108" customFormat="1" ht="18" x14ac:dyDescent="0.25">
      <c r="A101" s="102" t="str">
        <f>VLOOKUP(E101,'LISTADO ATM'!$A$2:$C$898,3,0)</f>
        <v>DISTRITO NACIONAL</v>
      </c>
      <c r="B101" s="96" t="s">
        <v>2526</v>
      </c>
      <c r="C101" s="90">
        <v>44248.429618055554</v>
      </c>
      <c r="D101" s="102" t="s">
        <v>2488</v>
      </c>
      <c r="E101" s="88">
        <v>979</v>
      </c>
      <c r="F101" s="84" t="str">
        <f>VLOOKUP(E101,VIP!$A$2:$O11457,2,0)</f>
        <v>DRBR979</v>
      </c>
      <c r="G101" s="87" t="str">
        <f>VLOOKUP(E101,'LISTADO ATM'!$A$2:$B$897,2,0)</f>
        <v xml:space="preserve">ATM Oficina Luperón I </v>
      </c>
      <c r="H101" s="87" t="str">
        <f>VLOOKUP(E101,VIP!$A$2:$O16378,7,FALSE)</f>
        <v>Si</v>
      </c>
      <c r="I101" s="87" t="str">
        <f>VLOOKUP(E101,VIP!$A$2:$O8343,8,FALSE)</f>
        <v>Si</v>
      </c>
      <c r="J101" s="87" t="str">
        <f>VLOOKUP(E101,VIP!$A$2:$O8293,8,FALSE)</f>
        <v>Si</v>
      </c>
      <c r="K101" s="87" t="str">
        <f>VLOOKUP(E101,VIP!$A$2:$O11867,6,0)</f>
        <v>NO</v>
      </c>
      <c r="L101" s="92" t="s">
        <v>2530</v>
      </c>
      <c r="M101" s="103" t="s">
        <v>2511</v>
      </c>
      <c r="N101" s="137" t="s">
        <v>2527</v>
      </c>
      <c r="O101" s="106" t="s">
        <v>2528</v>
      </c>
      <c r="P101" s="103" t="s">
        <v>2532</v>
      </c>
      <c r="Q101" s="103" t="s">
        <v>2530</v>
      </c>
    </row>
    <row r="102" spans="1:17" s="108" customFormat="1" ht="18" x14ac:dyDescent="0.25">
      <c r="A102" s="102" t="str">
        <f>VLOOKUP(E102,'LISTADO ATM'!$A$2:$C$898,3,0)</f>
        <v>ESTE</v>
      </c>
      <c r="B102" s="96" t="s">
        <v>2515</v>
      </c>
      <c r="C102" s="90">
        <v>44248.431307870371</v>
      </c>
      <c r="D102" s="102" t="s">
        <v>2473</v>
      </c>
      <c r="E102" s="88">
        <v>114</v>
      </c>
      <c r="F102" s="84" t="str">
        <f>VLOOKUP(E102,VIP!$A$2:$O11446,2,0)</f>
        <v>DRBR114</v>
      </c>
      <c r="G102" s="87" t="str">
        <f>VLOOKUP(E102,'LISTADO ATM'!$A$2:$B$897,2,0)</f>
        <v xml:space="preserve">ATM Oficina Hato Mayor </v>
      </c>
      <c r="H102" s="87" t="str">
        <f>VLOOKUP(E102,VIP!$A$2:$O16367,7,FALSE)</f>
        <v>Si</v>
      </c>
      <c r="I102" s="87" t="str">
        <f>VLOOKUP(E102,VIP!$A$2:$O8332,8,FALSE)</f>
        <v>Si</v>
      </c>
      <c r="J102" s="87" t="str">
        <f>VLOOKUP(E102,VIP!$A$2:$O8282,8,FALSE)</f>
        <v>Si</v>
      </c>
      <c r="K102" s="87" t="str">
        <f>VLOOKUP(E102,VIP!$A$2:$O11856,6,0)</f>
        <v>NO</v>
      </c>
      <c r="L102" s="92" t="s">
        <v>2430</v>
      </c>
      <c r="M102" s="91" t="s">
        <v>2470</v>
      </c>
      <c r="N102" s="107" t="s">
        <v>2477</v>
      </c>
      <c r="O102" s="106" t="s">
        <v>2478</v>
      </c>
      <c r="P102" s="103"/>
      <c r="Q102" s="91" t="s">
        <v>2430</v>
      </c>
    </row>
    <row r="103" spans="1:17" s="108" customFormat="1" ht="18" x14ac:dyDescent="0.25">
      <c r="A103" s="102" t="str">
        <f>VLOOKUP(E103,'LISTADO ATM'!$A$2:$C$898,3,0)</f>
        <v>NORTE</v>
      </c>
      <c r="B103" s="96" t="s">
        <v>2525</v>
      </c>
      <c r="C103" s="90">
        <v>44248.434537037036</v>
      </c>
      <c r="D103" s="102" t="s">
        <v>2488</v>
      </c>
      <c r="E103" s="88">
        <v>731</v>
      </c>
      <c r="F103" s="84" t="str">
        <f>VLOOKUP(E103,VIP!$A$2:$O11456,2,0)</f>
        <v>DRBR311</v>
      </c>
      <c r="G103" s="87" t="str">
        <f>VLOOKUP(E103,'LISTADO ATM'!$A$2:$B$897,2,0)</f>
        <v xml:space="preserve">ATM UNP Villa González </v>
      </c>
      <c r="H103" s="87" t="str">
        <f>VLOOKUP(E103,VIP!$A$2:$O16377,7,FALSE)</f>
        <v>Si</v>
      </c>
      <c r="I103" s="87" t="str">
        <f>VLOOKUP(E103,VIP!$A$2:$O8342,8,FALSE)</f>
        <v>Si</v>
      </c>
      <c r="J103" s="87" t="str">
        <f>VLOOKUP(E103,VIP!$A$2:$O8292,8,FALSE)</f>
        <v>Si</v>
      </c>
      <c r="K103" s="87" t="str">
        <f>VLOOKUP(E103,VIP!$A$2:$O11866,6,0)</f>
        <v>NO</v>
      </c>
      <c r="L103" s="92" t="s">
        <v>2529</v>
      </c>
      <c r="M103" s="103" t="s">
        <v>2511</v>
      </c>
      <c r="N103" s="137" t="s">
        <v>2527</v>
      </c>
      <c r="O103" s="106" t="s">
        <v>2528</v>
      </c>
      <c r="P103" s="103" t="s">
        <v>2531</v>
      </c>
      <c r="Q103" s="103" t="s">
        <v>2529</v>
      </c>
    </row>
    <row r="104" spans="1:17" s="108" customFormat="1" ht="18" x14ac:dyDescent="0.25">
      <c r="A104" s="102" t="str">
        <f>VLOOKUP(E104,'LISTADO ATM'!$A$2:$C$898,3,0)</f>
        <v>DISTRITO NACIONAL</v>
      </c>
      <c r="B104" s="96" t="s">
        <v>2514</v>
      </c>
      <c r="C104" s="90">
        <v>44248.436157407406</v>
      </c>
      <c r="D104" s="102" t="s">
        <v>2473</v>
      </c>
      <c r="E104" s="88">
        <v>165</v>
      </c>
      <c r="F104" s="84" t="str">
        <f>VLOOKUP(E104,VIP!$A$2:$O11445,2,0)</f>
        <v>DRBR165</v>
      </c>
      <c r="G104" s="87" t="str">
        <f>VLOOKUP(E104,'LISTADO ATM'!$A$2:$B$897,2,0)</f>
        <v>ATM Autoservicio Megacentro</v>
      </c>
      <c r="H104" s="87" t="str">
        <f>VLOOKUP(E104,VIP!$A$2:$O16366,7,FALSE)</f>
        <v>Si</v>
      </c>
      <c r="I104" s="87" t="str">
        <f>VLOOKUP(E104,VIP!$A$2:$O8331,8,FALSE)</f>
        <v>Si</v>
      </c>
      <c r="J104" s="87" t="str">
        <f>VLOOKUP(E104,VIP!$A$2:$O8281,8,FALSE)</f>
        <v>Si</v>
      </c>
      <c r="K104" s="87" t="str">
        <f>VLOOKUP(E104,VIP!$A$2:$O11855,6,0)</f>
        <v>SI</v>
      </c>
      <c r="L104" s="92" t="s">
        <v>2430</v>
      </c>
      <c r="M104" s="91" t="s">
        <v>2470</v>
      </c>
      <c r="N104" s="107" t="s">
        <v>2477</v>
      </c>
      <c r="O104" s="106" t="s">
        <v>2478</v>
      </c>
      <c r="P104" s="103"/>
      <c r="Q104" s="91" t="s">
        <v>2430</v>
      </c>
    </row>
    <row r="105" spans="1:17" s="108" customFormat="1" ht="18" x14ac:dyDescent="0.25">
      <c r="A105" s="102" t="str">
        <f>VLOOKUP(E105,'LISTADO ATM'!$A$2:$C$898,3,0)</f>
        <v>NORTE</v>
      </c>
      <c r="B105" s="96" t="s">
        <v>2524</v>
      </c>
      <c r="C105" s="90">
        <v>44248.437118055554</v>
      </c>
      <c r="D105" s="102" t="s">
        <v>2488</v>
      </c>
      <c r="E105" s="88">
        <v>736</v>
      </c>
      <c r="F105" s="84" t="str">
        <f>VLOOKUP(E105,VIP!$A$2:$O11455,2,0)</f>
        <v>DRBR071</v>
      </c>
      <c r="G105" s="87" t="str">
        <f>VLOOKUP(E105,'LISTADO ATM'!$A$2:$B$897,2,0)</f>
        <v xml:space="preserve">ATM Oficina Puerto Plata I </v>
      </c>
      <c r="H105" s="87" t="str">
        <f>VLOOKUP(E105,VIP!$A$2:$O16376,7,FALSE)</f>
        <v>Si</v>
      </c>
      <c r="I105" s="87" t="str">
        <f>VLOOKUP(E105,VIP!$A$2:$O8341,8,FALSE)</f>
        <v>Si</v>
      </c>
      <c r="J105" s="87" t="str">
        <f>VLOOKUP(E105,VIP!$A$2:$O8291,8,FALSE)</f>
        <v>Si</v>
      </c>
      <c r="K105" s="87" t="str">
        <f>VLOOKUP(E105,VIP!$A$2:$O11865,6,0)</f>
        <v>SI</v>
      </c>
      <c r="L105" s="92" t="s">
        <v>2529</v>
      </c>
      <c r="M105" s="103" t="s">
        <v>2511</v>
      </c>
      <c r="N105" s="137" t="s">
        <v>2527</v>
      </c>
      <c r="O105" s="106" t="s">
        <v>2528</v>
      </c>
      <c r="P105" s="103" t="s">
        <v>2531</v>
      </c>
      <c r="Q105" s="103" t="s">
        <v>2529</v>
      </c>
    </row>
    <row r="106" spans="1:17" s="108" customFormat="1" ht="18" x14ac:dyDescent="0.25">
      <c r="A106" s="102" t="str">
        <f>VLOOKUP(E106,'LISTADO ATM'!$A$2:$C$898,3,0)</f>
        <v>NORTE</v>
      </c>
      <c r="B106" s="96" t="s">
        <v>2513</v>
      </c>
      <c r="C106" s="90">
        <v>44248.445868055554</v>
      </c>
      <c r="D106" s="102" t="s">
        <v>2488</v>
      </c>
      <c r="E106" s="88">
        <v>171</v>
      </c>
      <c r="F106" s="84" t="str">
        <f>VLOOKUP(E106,VIP!$A$2:$O11444,2,0)</f>
        <v>DRBR171</v>
      </c>
      <c r="G106" s="87" t="str">
        <f>VLOOKUP(E106,'LISTADO ATM'!$A$2:$B$897,2,0)</f>
        <v xml:space="preserve">ATM Oficina Moca </v>
      </c>
      <c r="H106" s="87" t="str">
        <f>VLOOKUP(E106,VIP!$A$2:$O16365,7,FALSE)</f>
        <v>Si</v>
      </c>
      <c r="I106" s="87" t="str">
        <f>VLOOKUP(E106,VIP!$A$2:$O8330,8,FALSE)</f>
        <v>Si</v>
      </c>
      <c r="J106" s="87" t="str">
        <f>VLOOKUP(E106,VIP!$A$2:$O8280,8,FALSE)</f>
        <v>Si</v>
      </c>
      <c r="K106" s="87" t="str">
        <f>VLOOKUP(E106,VIP!$A$2:$O11854,6,0)</f>
        <v>NO</v>
      </c>
      <c r="L106" s="92" t="s">
        <v>2430</v>
      </c>
      <c r="M106" s="91" t="s">
        <v>2470</v>
      </c>
      <c r="N106" s="107" t="s">
        <v>2477</v>
      </c>
      <c r="O106" s="106" t="s">
        <v>2491</v>
      </c>
      <c r="P106" s="103"/>
      <c r="Q106" s="91" t="s">
        <v>2430</v>
      </c>
    </row>
    <row r="107" spans="1:17" s="108" customFormat="1" ht="18" x14ac:dyDescent="0.25">
      <c r="A107" s="102" t="str">
        <f>VLOOKUP(E107,'LISTADO ATM'!$A$2:$C$898,3,0)</f>
        <v>SUR</v>
      </c>
      <c r="B107" s="96" t="s">
        <v>2512</v>
      </c>
      <c r="C107" s="90">
        <v>44248.449108796296</v>
      </c>
      <c r="D107" s="102" t="s">
        <v>2473</v>
      </c>
      <c r="E107" s="88">
        <v>249</v>
      </c>
      <c r="F107" s="84" t="str">
        <f>VLOOKUP(E107,VIP!$A$2:$O11443,2,0)</f>
        <v>DRBR249</v>
      </c>
      <c r="G107" s="87" t="str">
        <f>VLOOKUP(E107,'LISTADO ATM'!$A$2:$B$897,2,0)</f>
        <v xml:space="preserve">ATM Banco Agrícola Neiba </v>
      </c>
      <c r="H107" s="87" t="str">
        <f>VLOOKUP(E107,VIP!$A$2:$O16364,7,FALSE)</f>
        <v>Si</v>
      </c>
      <c r="I107" s="87" t="str">
        <f>VLOOKUP(E107,VIP!$A$2:$O8329,8,FALSE)</f>
        <v>Si</v>
      </c>
      <c r="J107" s="87" t="str">
        <f>VLOOKUP(E107,VIP!$A$2:$O8279,8,FALSE)</f>
        <v>Si</v>
      </c>
      <c r="K107" s="87" t="str">
        <f>VLOOKUP(E107,VIP!$A$2:$O11853,6,0)</f>
        <v>NO</v>
      </c>
      <c r="L107" s="92" t="s">
        <v>2430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2430</v>
      </c>
    </row>
    <row r="108" spans="1:17" s="108" customFormat="1" ht="18" x14ac:dyDescent="0.25">
      <c r="A108" s="102" t="str">
        <f>VLOOKUP(E108,'LISTADO ATM'!$A$2:$C$898,3,0)</f>
        <v>SUR</v>
      </c>
      <c r="B108" s="96" t="s">
        <v>2554</v>
      </c>
      <c r="C108" s="90">
        <v>44248.477303240739</v>
      </c>
      <c r="D108" s="102" t="s">
        <v>2473</v>
      </c>
      <c r="E108" s="88">
        <v>995</v>
      </c>
      <c r="F108" s="84" t="str">
        <f>VLOOKUP(E108,VIP!$A$2:$O11465,2,0)</f>
        <v>DRBR545</v>
      </c>
      <c r="G108" s="87" t="str">
        <f>VLOOKUP(E108,'LISTADO ATM'!$A$2:$B$897,2,0)</f>
        <v xml:space="preserve">ATM Oficina San Cristobal III (Lobby) </v>
      </c>
      <c r="H108" s="87" t="str">
        <f>VLOOKUP(E108,VIP!$A$2:$O16386,7,FALSE)</f>
        <v>Si</v>
      </c>
      <c r="I108" s="87" t="str">
        <f>VLOOKUP(E108,VIP!$A$2:$O8351,8,FALSE)</f>
        <v>No</v>
      </c>
      <c r="J108" s="87" t="str">
        <f>VLOOKUP(E108,VIP!$A$2:$O8301,8,FALSE)</f>
        <v>No</v>
      </c>
      <c r="K108" s="87" t="str">
        <f>VLOOKUP(E108,VIP!$A$2:$O11875,6,0)</f>
        <v>NO</v>
      </c>
      <c r="L108" s="92" t="s">
        <v>2463</v>
      </c>
      <c r="M108" s="91" t="s">
        <v>2470</v>
      </c>
      <c r="N108" s="107" t="s">
        <v>2477</v>
      </c>
      <c r="O108" s="106" t="s">
        <v>2478</v>
      </c>
      <c r="P108" s="103"/>
      <c r="Q108" s="91" t="s">
        <v>2463</v>
      </c>
    </row>
    <row r="109" spans="1:17" s="108" customFormat="1" ht="18" x14ac:dyDescent="0.25">
      <c r="A109" s="102" t="str">
        <f>VLOOKUP(E109,'LISTADO ATM'!$A$2:$C$898,3,0)</f>
        <v>NORTE</v>
      </c>
      <c r="B109" s="96" t="s">
        <v>2553</v>
      </c>
      <c r="C109" s="90">
        <v>44248.47934027778</v>
      </c>
      <c r="D109" s="102" t="s">
        <v>2190</v>
      </c>
      <c r="E109" s="88">
        <v>520</v>
      </c>
      <c r="F109" s="84" t="str">
        <f>VLOOKUP(E109,VIP!$A$2:$O11464,2,0)</f>
        <v>DRBR520</v>
      </c>
      <c r="G109" s="87" t="str">
        <f>VLOOKUP(E109,'LISTADO ATM'!$A$2:$B$897,2,0)</f>
        <v xml:space="preserve">ATM Cooperativa Navarrete (COOPNAVA) </v>
      </c>
      <c r="H109" s="87" t="str">
        <f>VLOOKUP(E109,VIP!$A$2:$O16385,7,FALSE)</f>
        <v>Si</v>
      </c>
      <c r="I109" s="87" t="str">
        <f>VLOOKUP(E109,VIP!$A$2:$O8350,8,FALSE)</f>
        <v>Si</v>
      </c>
      <c r="J109" s="87" t="str">
        <f>VLOOKUP(E109,VIP!$A$2:$O8300,8,FALSE)</f>
        <v>Si</v>
      </c>
      <c r="K109" s="87" t="str">
        <f>VLOOKUP(E109,VIP!$A$2:$O11874,6,0)</f>
        <v>NO</v>
      </c>
      <c r="L109" s="92" t="s">
        <v>2228</v>
      </c>
      <c r="M109" s="91" t="s">
        <v>2470</v>
      </c>
      <c r="N109" s="107" t="s">
        <v>2477</v>
      </c>
      <c r="O109" s="106" t="s">
        <v>2500</v>
      </c>
      <c r="P109" s="103"/>
      <c r="Q109" s="91" t="s">
        <v>2228</v>
      </c>
    </row>
    <row r="110" spans="1:17" s="108" customFormat="1" ht="18" x14ac:dyDescent="0.25">
      <c r="A110" s="102" t="str">
        <f>VLOOKUP(E110,'LISTADO ATM'!$A$2:$C$898,3,0)</f>
        <v>NORTE</v>
      </c>
      <c r="B110" s="96" t="s">
        <v>2552</v>
      </c>
      <c r="C110" s="90">
        <v>44248.480937499997</v>
      </c>
      <c r="D110" s="102" t="s">
        <v>2190</v>
      </c>
      <c r="E110" s="88">
        <v>691</v>
      </c>
      <c r="F110" s="84" t="str">
        <f>VLOOKUP(E110,VIP!$A$2:$O11463,2,0)</f>
        <v>DRBR691</v>
      </c>
      <c r="G110" s="87" t="str">
        <f>VLOOKUP(E110,'LISTADO ATM'!$A$2:$B$897,2,0)</f>
        <v>ATM Eco Petroleo Manzanillo</v>
      </c>
      <c r="H110" s="87" t="str">
        <f>VLOOKUP(E110,VIP!$A$2:$O16384,7,FALSE)</f>
        <v>Si</v>
      </c>
      <c r="I110" s="87" t="str">
        <f>VLOOKUP(E110,VIP!$A$2:$O8349,8,FALSE)</f>
        <v>Si</v>
      </c>
      <c r="J110" s="87" t="str">
        <f>VLOOKUP(E110,VIP!$A$2:$O8299,8,FALSE)</f>
        <v>Si</v>
      </c>
      <c r="K110" s="87" t="str">
        <f>VLOOKUP(E110,VIP!$A$2:$O11873,6,0)</f>
        <v>NO</v>
      </c>
      <c r="L110" s="92" t="s">
        <v>2498</v>
      </c>
      <c r="M110" s="103" t="s">
        <v>2511</v>
      </c>
      <c r="N110" s="107" t="s">
        <v>2477</v>
      </c>
      <c r="O110" s="106" t="s">
        <v>2500</v>
      </c>
      <c r="P110" s="103"/>
      <c r="Q110" s="137">
        <v>44248.611296296294</v>
      </c>
    </row>
    <row r="111" spans="1:17" s="108" customFormat="1" ht="18" x14ac:dyDescent="0.25">
      <c r="A111" s="102" t="str">
        <f>VLOOKUP(E111,'LISTADO ATM'!$A$2:$C$898,3,0)</f>
        <v>DISTRITO NACIONAL</v>
      </c>
      <c r="B111" s="96" t="s">
        <v>2551</v>
      </c>
      <c r="C111" s="90">
        <v>44248.483969907407</v>
      </c>
      <c r="D111" s="102" t="s">
        <v>2473</v>
      </c>
      <c r="E111" s="88">
        <v>918</v>
      </c>
      <c r="F111" s="84" t="str">
        <f>VLOOKUP(E111,VIP!$A$2:$O11462,2,0)</f>
        <v>DRBR918</v>
      </c>
      <c r="G111" s="87" t="str">
        <f>VLOOKUP(E111,'LISTADO ATM'!$A$2:$B$897,2,0)</f>
        <v xml:space="preserve">ATM S/M Liverpool de la Jacobo Majluta </v>
      </c>
      <c r="H111" s="87" t="str">
        <f>VLOOKUP(E111,VIP!$A$2:$O16383,7,FALSE)</f>
        <v>Si</v>
      </c>
      <c r="I111" s="87" t="str">
        <f>VLOOKUP(E111,VIP!$A$2:$O8348,8,FALSE)</f>
        <v>Si</v>
      </c>
      <c r="J111" s="87" t="str">
        <f>VLOOKUP(E111,VIP!$A$2:$O8298,8,FALSE)</f>
        <v>Si</v>
      </c>
      <c r="K111" s="87" t="str">
        <f>VLOOKUP(E111,VIP!$A$2:$O11872,6,0)</f>
        <v>NO</v>
      </c>
      <c r="L111" s="92" t="s">
        <v>2430</v>
      </c>
      <c r="M111" s="91" t="s">
        <v>2470</v>
      </c>
      <c r="N111" s="107" t="s">
        <v>2477</v>
      </c>
      <c r="O111" s="106" t="s">
        <v>2478</v>
      </c>
      <c r="P111" s="103"/>
      <c r="Q111" s="91" t="s">
        <v>2430</v>
      </c>
    </row>
    <row r="112" spans="1:17" s="108" customFormat="1" ht="18" x14ac:dyDescent="0.25">
      <c r="A112" s="102" t="str">
        <f>VLOOKUP(E112,'LISTADO ATM'!$A$2:$C$898,3,0)</f>
        <v>ESTE</v>
      </c>
      <c r="B112" s="96" t="s">
        <v>2550</v>
      </c>
      <c r="C112" s="90">
        <v>44248.487650462965</v>
      </c>
      <c r="D112" s="102" t="s">
        <v>2473</v>
      </c>
      <c r="E112" s="88">
        <v>912</v>
      </c>
      <c r="F112" s="84" t="str">
        <f>VLOOKUP(E112,VIP!$A$2:$O11461,2,0)</f>
        <v>DRBR973</v>
      </c>
      <c r="G112" s="87" t="str">
        <f>VLOOKUP(E112,'LISTADO ATM'!$A$2:$B$897,2,0)</f>
        <v xml:space="preserve">ATM Oficina San Pedro II </v>
      </c>
      <c r="H112" s="87" t="str">
        <f>VLOOKUP(E112,VIP!$A$2:$O16382,7,FALSE)</f>
        <v>Si</v>
      </c>
      <c r="I112" s="87" t="str">
        <f>VLOOKUP(E112,VIP!$A$2:$O8347,8,FALSE)</f>
        <v>Si</v>
      </c>
      <c r="J112" s="87" t="str">
        <f>VLOOKUP(E112,VIP!$A$2:$O8297,8,FALSE)</f>
        <v>Si</v>
      </c>
      <c r="K112" s="87" t="str">
        <f>VLOOKUP(E112,VIP!$A$2:$O11871,6,0)</f>
        <v>SI</v>
      </c>
      <c r="L112" s="92" t="s">
        <v>2430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2430</v>
      </c>
    </row>
    <row r="113" spans="1:17" s="108" customFormat="1" ht="18" x14ac:dyDescent="0.25">
      <c r="A113" s="102" t="str">
        <f>VLOOKUP(E113,'LISTADO ATM'!$A$2:$C$898,3,0)</f>
        <v>NORTE</v>
      </c>
      <c r="B113" s="96" t="s">
        <v>2549</v>
      </c>
      <c r="C113" s="90">
        <v>44248.487696759257</v>
      </c>
      <c r="D113" s="102" t="s">
        <v>2190</v>
      </c>
      <c r="E113" s="88">
        <v>763</v>
      </c>
      <c r="F113" s="84" t="str">
        <f>VLOOKUP(E113,VIP!$A$2:$O11460,2,0)</f>
        <v>DRBR439</v>
      </c>
      <c r="G113" s="87" t="str">
        <f>VLOOKUP(E113,'LISTADO ATM'!$A$2:$B$897,2,0)</f>
        <v xml:space="preserve">ATM UNP Montellano </v>
      </c>
      <c r="H113" s="87" t="str">
        <f>VLOOKUP(E113,VIP!$A$2:$O16381,7,FALSE)</f>
        <v>Si</v>
      </c>
      <c r="I113" s="87" t="str">
        <f>VLOOKUP(E113,VIP!$A$2:$O8346,8,FALSE)</f>
        <v>Si</v>
      </c>
      <c r="J113" s="87" t="str">
        <f>VLOOKUP(E113,VIP!$A$2:$O8296,8,FALSE)</f>
        <v>Si</v>
      </c>
      <c r="K113" s="87" t="str">
        <f>VLOOKUP(E113,VIP!$A$2:$O11870,6,0)</f>
        <v>NO</v>
      </c>
      <c r="L113" s="92" t="s">
        <v>2254</v>
      </c>
      <c r="M113" s="91" t="s">
        <v>2470</v>
      </c>
      <c r="N113" s="107" t="s">
        <v>2477</v>
      </c>
      <c r="O113" s="106" t="s">
        <v>2500</v>
      </c>
      <c r="P113" s="103"/>
      <c r="Q113" s="91" t="s">
        <v>2254</v>
      </c>
    </row>
    <row r="114" spans="1:17" s="108" customFormat="1" ht="18" x14ac:dyDescent="0.25">
      <c r="A114" s="102" t="str">
        <f>VLOOKUP(E114,'LISTADO ATM'!$A$2:$C$898,3,0)</f>
        <v>NORTE</v>
      </c>
      <c r="B114" s="96" t="s">
        <v>2548</v>
      </c>
      <c r="C114" s="90">
        <v>44248.489895833336</v>
      </c>
      <c r="D114" s="102" t="s">
        <v>2555</v>
      </c>
      <c r="E114" s="88">
        <v>315</v>
      </c>
      <c r="F114" s="84" t="str">
        <f>VLOOKUP(E114,VIP!$A$2:$O11459,2,0)</f>
        <v>DRBR315</v>
      </c>
      <c r="G114" s="87" t="str">
        <f>VLOOKUP(E114,'LISTADO ATM'!$A$2:$B$897,2,0)</f>
        <v xml:space="preserve">ATM Oficina Estrella Sadalá </v>
      </c>
      <c r="H114" s="87" t="str">
        <f>VLOOKUP(E114,VIP!$A$2:$O16380,7,FALSE)</f>
        <v>Si</v>
      </c>
      <c r="I114" s="87" t="str">
        <f>VLOOKUP(E114,VIP!$A$2:$O8345,8,FALSE)</f>
        <v>Si</v>
      </c>
      <c r="J114" s="87" t="str">
        <f>VLOOKUP(E114,VIP!$A$2:$O8295,8,FALSE)</f>
        <v>Si</v>
      </c>
      <c r="K114" s="87" t="str">
        <f>VLOOKUP(E114,VIP!$A$2:$O11869,6,0)</f>
        <v>NO</v>
      </c>
      <c r="L114" s="92" t="s">
        <v>2463</v>
      </c>
      <c r="M114" s="91" t="s">
        <v>2470</v>
      </c>
      <c r="N114" s="107" t="s">
        <v>2477</v>
      </c>
      <c r="O114" s="106" t="s">
        <v>2556</v>
      </c>
      <c r="P114" s="103"/>
      <c r="Q114" s="91" t="s">
        <v>2463</v>
      </c>
    </row>
    <row r="115" spans="1:17" s="108" customFormat="1" ht="18" x14ac:dyDescent="0.25">
      <c r="A115" s="102" t="str">
        <f>VLOOKUP(E115,'LISTADO ATM'!$A$2:$C$898,3,0)</f>
        <v>ESTE</v>
      </c>
      <c r="B115" s="96" t="s">
        <v>2547</v>
      </c>
      <c r="C115" s="90">
        <v>44248.492800925924</v>
      </c>
      <c r="D115" s="102" t="s">
        <v>2189</v>
      </c>
      <c r="E115" s="88">
        <v>111</v>
      </c>
      <c r="F115" s="84" t="str">
        <f>VLOOKUP(E115,VIP!$A$2:$O11458,2,0)</f>
        <v>DRBR111</v>
      </c>
      <c r="G115" s="87" t="str">
        <f>VLOOKUP(E115,'LISTADO ATM'!$A$2:$B$897,2,0)</f>
        <v xml:space="preserve">ATM Oficina San Pedro </v>
      </c>
      <c r="H115" s="87" t="str">
        <f>VLOOKUP(E115,VIP!$A$2:$O16379,7,FALSE)</f>
        <v>Si</v>
      </c>
      <c r="I115" s="87" t="str">
        <f>VLOOKUP(E115,VIP!$A$2:$O8344,8,FALSE)</f>
        <v>Si</v>
      </c>
      <c r="J115" s="87" t="str">
        <f>VLOOKUP(E115,VIP!$A$2:$O8294,8,FALSE)</f>
        <v>Si</v>
      </c>
      <c r="K115" s="87" t="str">
        <f>VLOOKUP(E115,VIP!$A$2:$O11868,6,0)</f>
        <v>SI</v>
      </c>
      <c r="L115" s="92" t="s">
        <v>2441</v>
      </c>
      <c r="M115" s="91" t="s">
        <v>2470</v>
      </c>
      <c r="N115" s="107" t="s">
        <v>2477</v>
      </c>
      <c r="O115" s="106" t="s">
        <v>2479</v>
      </c>
      <c r="P115" s="103"/>
      <c r="Q115" s="91" t="s">
        <v>2441</v>
      </c>
    </row>
    <row r="116" spans="1:17" s="108" customFormat="1" ht="18" x14ac:dyDescent="0.25">
      <c r="A116" s="102" t="str">
        <f>VLOOKUP(E116,'LISTADO ATM'!$A$2:$C$898,3,0)</f>
        <v>DISTRITO NACIONAL</v>
      </c>
      <c r="B116" s="96" t="s">
        <v>2546</v>
      </c>
      <c r="C116" s="90">
        <v>44248.497048611112</v>
      </c>
      <c r="D116" s="102" t="s">
        <v>2473</v>
      </c>
      <c r="E116" s="88">
        <v>889</v>
      </c>
      <c r="F116" s="84" t="str">
        <f>VLOOKUP(E116,VIP!$A$2:$O11457,2,0)</f>
        <v>DRBR889</v>
      </c>
      <c r="G116" s="87" t="str">
        <f>VLOOKUP(E116,'LISTADO ATM'!$A$2:$B$897,2,0)</f>
        <v>ATM Oficina Plaza Lama Máximo Gómez II</v>
      </c>
      <c r="H116" s="87" t="str">
        <f>VLOOKUP(E116,VIP!$A$2:$O16378,7,FALSE)</f>
        <v>Si</v>
      </c>
      <c r="I116" s="87" t="str">
        <f>VLOOKUP(E116,VIP!$A$2:$O8343,8,FALSE)</f>
        <v>Si</v>
      </c>
      <c r="J116" s="87" t="str">
        <f>VLOOKUP(E116,VIP!$A$2:$O8293,8,FALSE)</f>
        <v>Si</v>
      </c>
      <c r="K116" s="87" t="str">
        <f>VLOOKUP(E116,VIP!$A$2:$O11867,6,0)</f>
        <v>NO</v>
      </c>
      <c r="L116" s="92" t="s">
        <v>2430</v>
      </c>
      <c r="M116" s="91" t="s">
        <v>2470</v>
      </c>
      <c r="N116" s="107" t="s">
        <v>2477</v>
      </c>
      <c r="O116" s="106" t="s">
        <v>2478</v>
      </c>
      <c r="P116" s="103"/>
      <c r="Q116" s="91" t="s">
        <v>2430</v>
      </c>
    </row>
    <row r="117" spans="1:17" s="108" customFormat="1" ht="18" x14ac:dyDescent="0.25">
      <c r="A117" s="102" t="str">
        <f>VLOOKUP(E117,'LISTADO ATM'!$A$2:$C$898,3,0)</f>
        <v>DISTRITO NACIONAL</v>
      </c>
      <c r="B117" s="96" t="s">
        <v>2545</v>
      </c>
      <c r="C117" s="90">
        <v>44248.512916666667</v>
      </c>
      <c r="D117" s="102" t="s">
        <v>2473</v>
      </c>
      <c r="E117" s="88">
        <v>32</v>
      </c>
      <c r="F117" s="84" t="str">
        <f>VLOOKUP(E117,VIP!$A$2:$O11456,2,0)</f>
        <v>DRBR032</v>
      </c>
      <c r="G117" s="87" t="str">
        <f>VLOOKUP(E117,'LISTADO ATM'!$A$2:$B$897,2,0)</f>
        <v xml:space="preserve">ATM Oficina San Martín II </v>
      </c>
      <c r="H117" s="87" t="str">
        <f>VLOOKUP(E117,VIP!$A$2:$O16377,7,FALSE)</f>
        <v>Si</v>
      </c>
      <c r="I117" s="87" t="str">
        <f>VLOOKUP(E117,VIP!$A$2:$O8342,8,FALSE)</f>
        <v>Si</v>
      </c>
      <c r="J117" s="87" t="str">
        <f>VLOOKUP(E117,VIP!$A$2:$O8292,8,FALSE)</f>
        <v>Si</v>
      </c>
      <c r="K117" s="87" t="str">
        <f>VLOOKUP(E117,VIP!$A$2:$O11866,6,0)</f>
        <v>NO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08" customFormat="1" ht="18" x14ac:dyDescent="0.25">
      <c r="A118" s="102" t="str">
        <f>VLOOKUP(E118,'LISTADO ATM'!$A$2:$C$898,3,0)</f>
        <v>ESTE</v>
      </c>
      <c r="B118" s="96" t="s">
        <v>2544</v>
      </c>
      <c r="C118" s="90">
        <v>44248.516192129631</v>
      </c>
      <c r="D118" s="102" t="s">
        <v>2189</v>
      </c>
      <c r="E118" s="88">
        <v>843</v>
      </c>
      <c r="F118" s="84" t="str">
        <f>VLOOKUP(E118,VIP!$A$2:$O11455,2,0)</f>
        <v>DRBR843</v>
      </c>
      <c r="G118" s="87" t="str">
        <f>VLOOKUP(E118,'LISTADO ATM'!$A$2:$B$897,2,0)</f>
        <v xml:space="preserve">ATM Oficina Romana Centro </v>
      </c>
      <c r="H118" s="87" t="str">
        <f>VLOOKUP(E118,VIP!$A$2:$O16376,7,FALSE)</f>
        <v>Si</v>
      </c>
      <c r="I118" s="87" t="str">
        <f>VLOOKUP(E118,VIP!$A$2:$O8341,8,FALSE)</f>
        <v>Si</v>
      </c>
      <c r="J118" s="87" t="str">
        <f>VLOOKUP(E118,VIP!$A$2:$O8291,8,FALSE)</f>
        <v>Si</v>
      </c>
      <c r="K118" s="87" t="str">
        <f>VLOOKUP(E118,VIP!$A$2:$O11865,6,0)</f>
        <v>NO</v>
      </c>
      <c r="L118" s="92" t="s">
        <v>2498</v>
      </c>
      <c r="M118" s="91" t="s">
        <v>2470</v>
      </c>
      <c r="N118" s="107" t="s">
        <v>2477</v>
      </c>
      <c r="O118" s="106" t="s">
        <v>2479</v>
      </c>
      <c r="P118" s="103"/>
      <c r="Q118" s="91" t="s">
        <v>2498</v>
      </c>
    </row>
    <row r="119" spans="1:17" s="108" customFormat="1" ht="18" x14ac:dyDescent="0.25">
      <c r="A119" s="102" t="str">
        <f>VLOOKUP(E119,'LISTADO ATM'!$A$2:$C$898,3,0)</f>
        <v>DISTRITO NACIONAL</v>
      </c>
      <c r="B119" s="96" t="s">
        <v>2543</v>
      </c>
      <c r="C119" s="90">
        <v>44248.518553240741</v>
      </c>
      <c r="D119" s="102" t="s">
        <v>2488</v>
      </c>
      <c r="E119" s="88">
        <v>160</v>
      </c>
      <c r="F119" s="84" t="str">
        <f>VLOOKUP(E119,VIP!$A$2:$O11454,2,0)</f>
        <v>DRBR160</v>
      </c>
      <c r="G119" s="87" t="str">
        <f>VLOOKUP(E119,'LISTADO ATM'!$A$2:$B$897,2,0)</f>
        <v xml:space="preserve">ATM Oficina Herrera </v>
      </c>
      <c r="H119" s="87" t="str">
        <f>VLOOKUP(E119,VIP!$A$2:$O16375,7,FALSE)</f>
        <v>Si</v>
      </c>
      <c r="I119" s="87" t="str">
        <f>VLOOKUP(E119,VIP!$A$2:$O8340,8,FALSE)</f>
        <v>Si</v>
      </c>
      <c r="J119" s="87" t="str">
        <f>VLOOKUP(E119,VIP!$A$2:$O8290,8,FALSE)</f>
        <v>Si</v>
      </c>
      <c r="K119" s="87" t="str">
        <f>VLOOKUP(E119,VIP!$A$2:$O11864,6,0)</f>
        <v>NO</v>
      </c>
      <c r="L119" s="92" t="s">
        <v>2430</v>
      </c>
      <c r="M119" s="91" t="s">
        <v>2470</v>
      </c>
      <c r="N119" s="107" t="s">
        <v>2477</v>
      </c>
      <c r="O119" s="106" t="s">
        <v>2491</v>
      </c>
      <c r="P119" s="103"/>
      <c r="Q119" s="91" t="s">
        <v>2430</v>
      </c>
    </row>
    <row r="120" spans="1:17" s="108" customFormat="1" ht="18" x14ac:dyDescent="0.25">
      <c r="A120" s="102" t="str">
        <f>VLOOKUP(E120,'LISTADO ATM'!$A$2:$C$898,3,0)</f>
        <v>DISTRITO NACIONAL</v>
      </c>
      <c r="B120" s="96" t="s">
        <v>2542</v>
      </c>
      <c r="C120" s="90">
        <v>44248.524282407408</v>
      </c>
      <c r="D120" s="102" t="s">
        <v>2189</v>
      </c>
      <c r="E120" s="88">
        <v>957</v>
      </c>
      <c r="F120" s="84" t="str">
        <f>VLOOKUP(E120,VIP!$A$2:$O11453,2,0)</f>
        <v>DRBR23F</v>
      </c>
      <c r="G120" s="87" t="str">
        <f>VLOOKUP(E120,'LISTADO ATM'!$A$2:$B$897,2,0)</f>
        <v xml:space="preserve">ATM Oficina Venezuela </v>
      </c>
      <c r="H120" s="87" t="str">
        <f>VLOOKUP(E120,VIP!$A$2:$O16374,7,FALSE)</f>
        <v>Si</v>
      </c>
      <c r="I120" s="87" t="str">
        <f>VLOOKUP(E120,VIP!$A$2:$O8339,8,FALSE)</f>
        <v>Si</v>
      </c>
      <c r="J120" s="87" t="str">
        <f>VLOOKUP(E120,VIP!$A$2:$O8289,8,FALSE)</f>
        <v>Si</v>
      </c>
      <c r="K120" s="87" t="str">
        <f>VLOOKUP(E120,VIP!$A$2:$O11863,6,0)</f>
        <v>SI</v>
      </c>
      <c r="L120" s="92" t="s">
        <v>2228</v>
      </c>
      <c r="M120" s="91" t="s">
        <v>2470</v>
      </c>
      <c r="N120" s="107" t="s">
        <v>2477</v>
      </c>
      <c r="O120" s="106" t="s">
        <v>2479</v>
      </c>
      <c r="P120" s="103"/>
      <c r="Q120" s="91" t="s">
        <v>2228</v>
      </c>
    </row>
    <row r="121" spans="1:17" s="108" customFormat="1" ht="18" x14ac:dyDescent="0.25">
      <c r="A121" s="102" t="str">
        <f>VLOOKUP(E121,'LISTADO ATM'!$A$2:$C$898,3,0)</f>
        <v>DISTRITO NACIONAL</v>
      </c>
      <c r="B121" s="96" t="s">
        <v>2541</v>
      </c>
      <c r="C121" s="90">
        <v>44248.528425925928</v>
      </c>
      <c r="D121" s="102" t="s">
        <v>2189</v>
      </c>
      <c r="E121" s="88">
        <v>347</v>
      </c>
      <c r="F121" s="84" t="str">
        <f>VLOOKUP(E121,VIP!$A$2:$O11452,2,0)</f>
        <v>DRBR347</v>
      </c>
      <c r="G121" s="87" t="str">
        <f>VLOOKUP(E121,'LISTADO ATM'!$A$2:$B$897,2,0)</f>
        <v>ATM Patio de Colombia</v>
      </c>
      <c r="H121" s="87" t="str">
        <f>VLOOKUP(E121,VIP!$A$2:$O16373,7,FALSE)</f>
        <v>N/A</v>
      </c>
      <c r="I121" s="87" t="str">
        <f>VLOOKUP(E121,VIP!$A$2:$O8338,8,FALSE)</f>
        <v>N/A</v>
      </c>
      <c r="J121" s="87" t="str">
        <f>VLOOKUP(E121,VIP!$A$2:$O8288,8,FALSE)</f>
        <v>N/A</v>
      </c>
      <c r="K121" s="87" t="str">
        <f>VLOOKUP(E121,VIP!$A$2:$O11862,6,0)</f>
        <v>N/A</v>
      </c>
      <c r="L121" s="92" t="s">
        <v>2228</v>
      </c>
      <c r="M121" s="91" t="s">
        <v>2470</v>
      </c>
      <c r="N121" s="107" t="s">
        <v>2477</v>
      </c>
      <c r="O121" s="106" t="s">
        <v>2479</v>
      </c>
      <c r="P121" s="103"/>
      <c r="Q121" s="91" t="s">
        <v>2228</v>
      </c>
    </row>
    <row r="122" spans="1:17" s="108" customFormat="1" ht="18" x14ac:dyDescent="0.25">
      <c r="A122" s="102" t="str">
        <f>VLOOKUP(E122,'LISTADO ATM'!$A$2:$C$898,3,0)</f>
        <v>DISTRITO NACIONAL</v>
      </c>
      <c r="B122" s="96" t="s">
        <v>2540</v>
      </c>
      <c r="C122" s="90">
        <v>44248.529791666668</v>
      </c>
      <c r="D122" s="102" t="s">
        <v>2488</v>
      </c>
      <c r="E122" s="88">
        <v>527</v>
      </c>
      <c r="F122" s="84" t="str">
        <f>VLOOKUP(E122,VIP!$A$2:$O11451,2,0)</f>
        <v>DRBR527</v>
      </c>
      <c r="G122" s="87" t="str">
        <f>VLOOKUP(E122,'LISTADO ATM'!$A$2:$B$897,2,0)</f>
        <v>ATM Oficina Zona Oriental II</v>
      </c>
      <c r="H122" s="87" t="str">
        <f>VLOOKUP(E122,VIP!$A$2:$O16372,7,FALSE)</f>
        <v>Si</v>
      </c>
      <c r="I122" s="87" t="str">
        <f>VLOOKUP(E122,VIP!$A$2:$O8337,8,FALSE)</f>
        <v>Si</v>
      </c>
      <c r="J122" s="87" t="str">
        <f>VLOOKUP(E122,VIP!$A$2:$O8287,8,FALSE)</f>
        <v>Si</v>
      </c>
      <c r="K122" s="87" t="str">
        <f>VLOOKUP(E122,VIP!$A$2:$O11861,6,0)</f>
        <v>SI</v>
      </c>
      <c r="L122" s="92" t="s">
        <v>2430</v>
      </c>
      <c r="M122" s="91" t="s">
        <v>2470</v>
      </c>
      <c r="N122" s="107" t="s">
        <v>2477</v>
      </c>
      <c r="O122" s="106" t="s">
        <v>2491</v>
      </c>
      <c r="P122" s="103"/>
      <c r="Q122" s="91" t="s">
        <v>2430</v>
      </c>
    </row>
    <row r="123" spans="1:17" s="108" customFormat="1" ht="18" x14ac:dyDescent="0.25">
      <c r="A123" s="102" t="str">
        <f>VLOOKUP(E123,'LISTADO ATM'!$A$2:$C$898,3,0)</f>
        <v>DISTRITO NACIONAL</v>
      </c>
      <c r="B123" s="96" t="s">
        <v>2539</v>
      </c>
      <c r="C123" s="90">
        <v>44248.530057870368</v>
      </c>
      <c r="D123" s="102" t="s">
        <v>2189</v>
      </c>
      <c r="E123" s="88">
        <v>719</v>
      </c>
      <c r="F123" s="84" t="str">
        <f>VLOOKUP(E123,VIP!$A$2:$O11450,2,0)</f>
        <v>DRBR419</v>
      </c>
      <c r="G123" s="87" t="str">
        <f>VLOOKUP(E123,'LISTADO ATM'!$A$2:$B$897,2,0)</f>
        <v xml:space="preserve">ATM Ayuntamiento Municipal San Luís </v>
      </c>
      <c r="H123" s="87" t="str">
        <f>VLOOKUP(E123,VIP!$A$2:$O16371,7,FALSE)</f>
        <v>Si</v>
      </c>
      <c r="I123" s="87" t="str">
        <f>VLOOKUP(E123,VIP!$A$2:$O8336,8,FALSE)</f>
        <v>Si</v>
      </c>
      <c r="J123" s="87" t="str">
        <f>VLOOKUP(E123,VIP!$A$2:$O8286,8,FALSE)</f>
        <v>Si</v>
      </c>
      <c r="K123" s="87" t="str">
        <f>VLOOKUP(E123,VIP!$A$2:$O11860,6,0)</f>
        <v>NO</v>
      </c>
      <c r="L123" s="92" t="s">
        <v>2254</v>
      </c>
      <c r="M123" s="91" t="s">
        <v>2470</v>
      </c>
      <c r="N123" s="107" t="s">
        <v>2477</v>
      </c>
      <c r="O123" s="106" t="s">
        <v>2479</v>
      </c>
      <c r="P123" s="103"/>
      <c r="Q123" s="91" t="s">
        <v>2254</v>
      </c>
    </row>
    <row r="124" spans="1:17" s="108" customFormat="1" ht="18" x14ac:dyDescent="0.25">
      <c r="A124" s="102" t="str">
        <f>VLOOKUP(E124,'LISTADO ATM'!$A$2:$C$898,3,0)</f>
        <v>DISTRITO NACIONAL</v>
      </c>
      <c r="B124" s="96" t="s">
        <v>2538</v>
      </c>
      <c r="C124" s="90">
        <v>44248.531666666669</v>
      </c>
      <c r="D124" s="102" t="s">
        <v>2488</v>
      </c>
      <c r="E124" s="88">
        <v>813</v>
      </c>
      <c r="F124" s="84" t="str">
        <f>VLOOKUP(E124,VIP!$A$2:$O11449,2,0)</f>
        <v>DRBR815</v>
      </c>
      <c r="G124" s="87" t="str">
        <f>VLOOKUP(E124,'LISTADO ATM'!$A$2:$B$897,2,0)</f>
        <v>ATM Occidental Mall</v>
      </c>
      <c r="H124" s="87" t="str">
        <f>VLOOKUP(E124,VIP!$A$2:$O16370,7,FALSE)</f>
        <v>Si</v>
      </c>
      <c r="I124" s="87" t="str">
        <f>VLOOKUP(E124,VIP!$A$2:$O8335,8,FALSE)</f>
        <v>Si</v>
      </c>
      <c r="J124" s="87" t="str">
        <f>VLOOKUP(E124,VIP!$A$2:$O8285,8,FALSE)</f>
        <v>Si</v>
      </c>
      <c r="K124" s="87" t="str">
        <f>VLOOKUP(E124,VIP!$A$2:$O11859,6,0)</f>
        <v>NO</v>
      </c>
      <c r="L124" s="92" t="s">
        <v>2430</v>
      </c>
      <c r="M124" s="91" t="s">
        <v>2470</v>
      </c>
      <c r="N124" s="107" t="s">
        <v>2477</v>
      </c>
      <c r="O124" s="106" t="s">
        <v>2491</v>
      </c>
      <c r="P124" s="103"/>
      <c r="Q124" s="91" t="s">
        <v>2430</v>
      </c>
    </row>
    <row r="125" spans="1:17" s="108" customFormat="1" ht="18" x14ac:dyDescent="0.25">
      <c r="A125" s="102" t="str">
        <f>VLOOKUP(E125,'LISTADO ATM'!$A$2:$C$898,3,0)</f>
        <v>SUR</v>
      </c>
      <c r="B125" s="96" t="s">
        <v>2537</v>
      </c>
      <c r="C125" s="90">
        <v>44248.532673611109</v>
      </c>
      <c r="D125" s="102" t="s">
        <v>2189</v>
      </c>
      <c r="E125" s="88">
        <v>5</v>
      </c>
      <c r="F125" s="84" t="str">
        <f>VLOOKUP(E125,VIP!$A$2:$O11448,2,0)</f>
        <v>DRBR005</v>
      </c>
      <c r="G125" s="87" t="str">
        <f>VLOOKUP(E125,'LISTADO ATM'!$A$2:$B$897,2,0)</f>
        <v>ATM Oficina Autoservicio Villa Ofelia (San Juan)</v>
      </c>
      <c r="H125" s="87" t="str">
        <f>VLOOKUP(E125,VIP!$A$2:$O16369,7,FALSE)</f>
        <v>Si</v>
      </c>
      <c r="I125" s="87" t="str">
        <f>VLOOKUP(E125,VIP!$A$2:$O8334,8,FALSE)</f>
        <v>Si</v>
      </c>
      <c r="J125" s="87" t="str">
        <f>VLOOKUP(E125,VIP!$A$2:$O8284,8,FALSE)</f>
        <v>Si</v>
      </c>
      <c r="K125" s="87" t="str">
        <f>VLOOKUP(E125,VIP!$A$2:$O11858,6,0)</f>
        <v>NO</v>
      </c>
      <c r="L125" s="92" t="s">
        <v>2254</v>
      </c>
      <c r="M125" s="91" t="s">
        <v>2470</v>
      </c>
      <c r="N125" s="107" t="s">
        <v>2477</v>
      </c>
      <c r="O125" s="106" t="s">
        <v>2479</v>
      </c>
      <c r="P125" s="103"/>
      <c r="Q125" s="91" t="s">
        <v>2254</v>
      </c>
    </row>
    <row r="126" spans="1:17" s="108" customFormat="1" ht="18" x14ac:dyDescent="0.25">
      <c r="A126" s="102" t="str">
        <f>VLOOKUP(E126,'LISTADO ATM'!$A$2:$C$898,3,0)</f>
        <v>SUR</v>
      </c>
      <c r="B126" s="96" t="s">
        <v>2536</v>
      </c>
      <c r="C126" s="90">
        <v>44248.534490740742</v>
      </c>
      <c r="D126" s="102" t="s">
        <v>2189</v>
      </c>
      <c r="E126" s="88">
        <v>962</v>
      </c>
      <c r="F126" s="84" t="str">
        <f>VLOOKUP(E126,VIP!$A$2:$O11447,2,0)</f>
        <v>DRBR962</v>
      </c>
      <c r="G126" s="87" t="str">
        <f>VLOOKUP(E126,'LISTADO ATM'!$A$2:$B$897,2,0)</f>
        <v xml:space="preserve">ATM Oficina Villa Ofelia II (San Juan) </v>
      </c>
      <c r="H126" s="87" t="str">
        <f>VLOOKUP(E126,VIP!$A$2:$O16368,7,FALSE)</f>
        <v>Si</v>
      </c>
      <c r="I126" s="87" t="str">
        <f>VLOOKUP(E126,VIP!$A$2:$O8333,8,FALSE)</f>
        <v>Si</v>
      </c>
      <c r="J126" s="87" t="str">
        <f>VLOOKUP(E126,VIP!$A$2:$O8283,8,FALSE)</f>
        <v>Si</v>
      </c>
      <c r="K126" s="87" t="str">
        <f>VLOOKUP(E126,VIP!$A$2:$O11857,6,0)</f>
        <v>NO</v>
      </c>
      <c r="L126" s="92" t="s">
        <v>2254</v>
      </c>
      <c r="M126" s="91" t="s">
        <v>2470</v>
      </c>
      <c r="N126" s="107" t="s">
        <v>2477</v>
      </c>
      <c r="O126" s="106" t="s">
        <v>2479</v>
      </c>
      <c r="P126" s="103"/>
      <c r="Q126" s="91" t="s">
        <v>2254</v>
      </c>
    </row>
    <row r="127" spans="1:17" s="108" customFormat="1" ht="18" x14ac:dyDescent="0.25">
      <c r="A127" s="102" t="str">
        <f>VLOOKUP(E127,'LISTADO ATM'!$A$2:$C$898,3,0)</f>
        <v>DISTRITO NACIONAL</v>
      </c>
      <c r="B127" s="96" t="s">
        <v>2535</v>
      </c>
      <c r="C127" s="90">
        <v>44248.605162037034</v>
      </c>
      <c r="D127" s="102" t="s">
        <v>2488</v>
      </c>
      <c r="E127" s="88">
        <v>314</v>
      </c>
      <c r="F127" s="84" t="str">
        <f>VLOOKUP(E127,VIP!$A$2:$O11446,2,0)</f>
        <v>DRBR314</v>
      </c>
      <c r="G127" s="87" t="str">
        <f>VLOOKUP(E127,'LISTADO ATM'!$A$2:$B$897,2,0)</f>
        <v xml:space="preserve">ATM UNP Cambita Garabito (San Cristóbal) </v>
      </c>
      <c r="H127" s="87" t="str">
        <f>VLOOKUP(E127,VIP!$A$2:$O16367,7,FALSE)</f>
        <v>Si</v>
      </c>
      <c r="I127" s="87" t="str">
        <f>VLOOKUP(E127,VIP!$A$2:$O8332,8,FALSE)</f>
        <v>Si</v>
      </c>
      <c r="J127" s="87" t="str">
        <f>VLOOKUP(E127,VIP!$A$2:$O8282,8,FALSE)</f>
        <v>Si</v>
      </c>
      <c r="K127" s="87" t="str">
        <f>VLOOKUP(E127,VIP!$A$2:$O11856,6,0)</f>
        <v>NO</v>
      </c>
      <c r="L127" s="92" t="s">
        <v>2463</v>
      </c>
      <c r="M127" s="91" t="s">
        <v>2470</v>
      </c>
      <c r="N127" s="107" t="s">
        <v>2477</v>
      </c>
      <c r="O127" s="106" t="s">
        <v>2491</v>
      </c>
      <c r="P127" s="103"/>
      <c r="Q127" s="91" t="s">
        <v>2463</v>
      </c>
    </row>
    <row r="128" spans="1:17" s="108" customFormat="1" ht="18" x14ac:dyDescent="0.25">
      <c r="A128" s="102" t="str">
        <f>VLOOKUP(E128,'LISTADO ATM'!$A$2:$C$898,3,0)</f>
        <v>DISTRITO NACIONAL</v>
      </c>
      <c r="B128" s="96" t="s">
        <v>2534</v>
      </c>
      <c r="C128" s="90">
        <v>44248.60728009259</v>
      </c>
      <c r="D128" s="102" t="s">
        <v>2473</v>
      </c>
      <c r="E128" s="88">
        <v>486</v>
      </c>
      <c r="F128" s="84" t="str">
        <f>VLOOKUP(E128,VIP!$A$2:$O11445,2,0)</f>
        <v>DRBR486</v>
      </c>
      <c r="G128" s="87" t="str">
        <f>VLOOKUP(E128,'LISTADO ATM'!$A$2:$B$897,2,0)</f>
        <v xml:space="preserve">ATM Olé La Caleta </v>
      </c>
      <c r="H128" s="87" t="str">
        <f>VLOOKUP(E128,VIP!$A$2:$O16366,7,FALSE)</f>
        <v>Si</v>
      </c>
      <c r="I128" s="87" t="str">
        <f>VLOOKUP(E128,VIP!$A$2:$O8331,8,FALSE)</f>
        <v>Si</v>
      </c>
      <c r="J128" s="87" t="str">
        <f>VLOOKUP(E128,VIP!$A$2:$O8281,8,FALSE)</f>
        <v>Si</v>
      </c>
      <c r="K128" s="87" t="str">
        <f>VLOOKUP(E128,VIP!$A$2:$O11855,6,0)</f>
        <v>NO</v>
      </c>
      <c r="L128" s="92" t="s">
        <v>2430</v>
      </c>
      <c r="M128" s="91" t="s">
        <v>2470</v>
      </c>
      <c r="N128" s="107" t="s">
        <v>2477</v>
      </c>
      <c r="O128" s="106" t="s">
        <v>2478</v>
      </c>
      <c r="P128" s="103"/>
      <c r="Q128" s="91" t="s">
        <v>2430</v>
      </c>
    </row>
    <row r="129" spans="1:17" s="108" customFormat="1" ht="18" x14ac:dyDescent="0.25">
      <c r="A129" s="102" t="str">
        <f>VLOOKUP(E129,'LISTADO ATM'!$A$2:$C$898,3,0)</f>
        <v>ESTE</v>
      </c>
      <c r="B129" s="96" t="s">
        <v>2533</v>
      </c>
      <c r="C129" s="90">
        <v>44248.609155092592</v>
      </c>
      <c r="D129" s="102" t="s">
        <v>2189</v>
      </c>
      <c r="E129" s="88">
        <v>608</v>
      </c>
      <c r="F129" s="84" t="str">
        <f>VLOOKUP(E129,VIP!$A$2:$O11444,2,0)</f>
        <v>DRBR305</v>
      </c>
      <c r="G129" s="87" t="str">
        <f>VLOOKUP(E129,'LISTADO ATM'!$A$2:$B$897,2,0)</f>
        <v xml:space="preserve">ATM Oficina Jumbo (San Pedro) </v>
      </c>
      <c r="H129" s="87" t="str">
        <f>VLOOKUP(E129,VIP!$A$2:$O16365,7,FALSE)</f>
        <v>Si</v>
      </c>
      <c r="I129" s="87" t="str">
        <f>VLOOKUP(E129,VIP!$A$2:$O8330,8,FALSE)</f>
        <v>Si</v>
      </c>
      <c r="J129" s="87" t="str">
        <f>VLOOKUP(E129,VIP!$A$2:$O8280,8,FALSE)</f>
        <v>Si</v>
      </c>
      <c r="K129" s="87" t="str">
        <f>VLOOKUP(E129,VIP!$A$2:$O11854,6,0)</f>
        <v>SI</v>
      </c>
      <c r="L129" s="92" t="s">
        <v>2228</v>
      </c>
      <c r="M129" s="91" t="s">
        <v>2470</v>
      </c>
      <c r="N129" s="107" t="s">
        <v>2477</v>
      </c>
      <c r="O129" s="106" t="s">
        <v>2479</v>
      </c>
      <c r="P129" s="103"/>
      <c r="Q129" s="91" t="s">
        <v>2228</v>
      </c>
    </row>
    <row r="130" spans="1:17" s="108" customFormat="1" ht="18" x14ac:dyDescent="0.25">
      <c r="A130" s="102" t="str">
        <f>VLOOKUP(E130,'LISTADO ATM'!$A$2:$C$898,3,0)</f>
        <v>SUR</v>
      </c>
      <c r="B130" s="96" t="s">
        <v>2561</v>
      </c>
      <c r="C130" s="90">
        <v>44248.610196759262</v>
      </c>
      <c r="D130" s="102" t="s">
        <v>2473</v>
      </c>
      <c r="E130" s="88">
        <v>537</v>
      </c>
      <c r="F130" s="84" t="str">
        <f>VLOOKUP(E130,VIP!$A$2:$O11449,2,0)</f>
        <v>DRBR537</v>
      </c>
      <c r="G130" s="87" t="str">
        <f>VLOOKUP(E130,'LISTADO ATM'!$A$2:$B$897,2,0)</f>
        <v xml:space="preserve">ATM Estación Texaco Enriquillo (Barahona) </v>
      </c>
      <c r="H130" s="87" t="str">
        <f>VLOOKUP(E130,VIP!$A$2:$O16370,7,FALSE)</f>
        <v>Si</v>
      </c>
      <c r="I130" s="87" t="str">
        <f>VLOOKUP(E130,VIP!$A$2:$O8335,8,FALSE)</f>
        <v>Si</v>
      </c>
      <c r="J130" s="87" t="str">
        <f>VLOOKUP(E130,VIP!$A$2:$O8285,8,FALSE)</f>
        <v>Si</v>
      </c>
      <c r="K130" s="87" t="str">
        <f>VLOOKUP(E130,VIP!$A$2:$O11859,6,0)</f>
        <v>NO</v>
      </c>
      <c r="L130" s="92" t="s">
        <v>2463</v>
      </c>
      <c r="M130" s="91" t="s">
        <v>2470</v>
      </c>
      <c r="N130" s="107" t="s">
        <v>2477</v>
      </c>
      <c r="O130" s="106" t="s">
        <v>2478</v>
      </c>
      <c r="P130" s="103"/>
      <c r="Q130" s="91" t="s">
        <v>2463</v>
      </c>
    </row>
    <row r="131" spans="1:17" s="108" customFormat="1" ht="18" x14ac:dyDescent="0.25">
      <c r="A131" s="102" t="str">
        <f>VLOOKUP(E131,'LISTADO ATM'!$A$2:$C$898,3,0)</f>
        <v>NORTE</v>
      </c>
      <c r="B131" s="96" t="s">
        <v>2560</v>
      </c>
      <c r="C131" s="90">
        <v>44248.619328703702</v>
      </c>
      <c r="D131" s="102" t="s">
        <v>2488</v>
      </c>
      <c r="E131" s="88">
        <v>645</v>
      </c>
      <c r="F131" s="84" t="str">
        <f>VLOOKUP(E131,VIP!$A$2:$O11448,2,0)</f>
        <v>DRBR329</v>
      </c>
      <c r="G131" s="87" t="str">
        <f>VLOOKUP(E131,'LISTADO ATM'!$A$2:$B$897,2,0)</f>
        <v xml:space="preserve">ATM UNP Cabrera </v>
      </c>
      <c r="H131" s="87" t="str">
        <f>VLOOKUP(E131,VIP!$A$2:$O16369,7,FALSE)</f>
        <v>Si</v>
      </c>
      <c r="I131" s="87" t="str">
        <f>VLOOKUP(E131,VIP!$A$2:$O8334,8,FALSE)</f>
        <v>Si</v>
      </c>
      <c r="J131" s="87" t="str">
        <f>VLOOKUP(E131,VIP!$A$2:$O8284,8,FALSE)</f>
        <v>Si</v>
      </c>
      <c r="K131" s="87" t="str">
        <f>VLOOKUP(E131,VIP!$A$2:$O11858,6,0)</f>
        <v>NO</v>
      </c>
      <c r="L131" s="92" t="s">
        <v>2430</v>
      </c>
      <c r="M131" s="91" t="s">
        <v>2470</v>
      </c>
      <c r="N131" s="107" t="s">
        <v>2477</v>
      </c>
      <c r="O131" s="106" t="s">
        <v>2491</v>
      </c>
      <c r="P131" s="103"/>
      <c r="Q131" s="91" t="s">
        <v>2430</v>
      </c>
    </row>
    <row r="132" spans="1:17" s="108" customFormat="1" ht="18" x14ac:dyDescent="0.25">
      <c r="A132" s="102" t="str">
        <f>VLOOKUP(E132,'LISTADO ATM'!$A$2:$C$898,3,0)</f>
        <v>SUR</v>
      </c>
      <c r="B132" s="96" t="s">
        <v>2559</v>
      </c>
      <c r="C132" s="90">
        <v>44248.622037037036</v>
      </c>
      <c r="D132" s="102" t="s">
        <v>2473</v>
      </c>
      <c r="E132" s="88">
        <v>873</v>
      </c>
      <c r="F132" s="84" t="str">
        <f>VLOOKUP(E132,VIP!$A$2:$O11447,2,0)</f>
        <v>DRBR873</v>
      </c>
      <c r="G132" s="87" t="str">
        <f>VLOOKUP(E132,'LISTADO ATM'!$A$2:$B$897,2,0)</f>
        <v xml:space="preserve">ATM Centro de Caja San Cristóbal II </v>
      </c>
      <c r="H132" s="87" t="str">
        <f>VLOOKUP(E132,VIP!$A$2:$O16368,7,FALSE)</f>
        <v>Si</v>
      </c>
      <c r="I132" s="87" t="str">
        <f>VLOOKUP(E132,VIP!$A$2:$O8333,8,FALSE)</f>
        <v>Si</v>
      </c>
      <c r="J132" s="87" t="str">
        <f>VLOOKUP(E132,VIP!$A$2:$O8283,8,FALSE)</f>
        <v>Si</v>
      </c>
      <c r="K132" s="87" t="str">
        <f>VLOOKUP(E132,VIP!$A$2:$O11857,6,0)</f>
        <v>SI</v>
      </c>
      <c r="L132" s="92" t="s">
        <v>2430</v>
      </c>
      <c r="M132" s="91" t="s">
        <v>2470</v>
      </c>
      <c r="N132" s="107" t="s">
        <v>2477</v>
      </c>
      <c r="O132" s="106" t="s">
        <v>2478</v>
      </c>
      <c r="P132" s="103"/>
      <c r="Q132" s="91" t="s">
        <v>2430</v>
      </c>
    </row>
    <row r="133" spans="1:17" s="108" customFormat="1" ht="18" x14ac:dyDescent="0.25">
      <c r="A133" s="102" t="str">
        <f>VLOOKUP(E133,'LISTADO ATM'!$A$2:$C$898,3,0)</f>
        <v>SUR</v>
      </c>
      <c r="B133" s="96" t="s">
        <v>2558</v>
      </c>
      <c r="C133" s="90">
        <v>44248.635358796295</v>
      </c>
      <c r="D133" s="102" t="s">
        <v>2473</v>
      </c>
      <c r="E133" s="88">
        <v>677</v>
      </c>
      <c r="F133" s="84" t="str">
        <f>VLOOKUP(E133,VIP!$A$2:$O11446,2,0)</f>
        <v>DRBR677</v>
      </c>
      <c r="G133" s="87" t="str">
        <f>VLOOKUP(E133,'LISTADO ATM'!$A$2:$B$897,2,0)</f>
        <v>ATM PBG Villa Jaragua</v>
      </c>
      <c r="H133" s="87" t="str">
        <f>VLOOKUP(E133,VIP!$A$2:$O16367,7,FALSE)</f>
        <v>Si</v>
      </c>
      <c r="I133" s="87" t="str">
        <f>VLOOKUP(E133,VIP!$A$2:$O8332,8,FALSE)</f>
        <v>Si</v>
      </c>
      <c r="J133" s="87" t="str">
        <f>VLOOKUP(E133,VIP!$A$2:$O8282,8,FALSE)</f>
        <v>Si</v>
      </c>
      <c r="K133" s="87" t="str">
        <f>VLOOKUP(E133,VIP!$A$2:$O11856,6,0)</f>
        <v>SI</v>
      </c>
      <c r="L133" s="92" t="s">
        <v>2430</v>
      </c>
      <c r="M133" s="91" t="s">
        <v>2470</v>
      </c>
      <c r="N133" s="107" t="s">
        <v>2477</v>
      </c>
      <c r="O133" s="106" t="s">
        <v>2478</v>
      </c>
      <c r="P133" s="103"/>
      <c r="Q133" s="91" t="s">
        <v>2430</v>
      </c>
    </row>
    <row r="134" spans="1:17" s="108" customFormat="1" ht="18" x14ac:dyDescent="0.25">
      <c r="A134" s="102" t="str">
        <f>VLOOKUP(E134,'LISTADO ATM'!$A$2:$C$898,3,0)</f>
        <v>ESTE</v>
      </c>
      <c r="B134" s="96" t="s">
        <v>2557</v>
      </c>
      <c r="C134" s="90">
        <v>44248.638472222221</v>
      </c>
      <c r="D134" s="102" t="s">
        <v>2473</v>
      </c>
      <c r="E134" s="88">
        <v>673</v>
      </c>
      <c r="F134" s="84" t="str">
        <f>VLOOKUP(E134,VIP!$A$2:$O11445,2,0)</f>
        <v>DRBR673</v>
      </c>
      <c r="G134" s="87" t="str">
        <f>VLOOKUP(E134,'LISTADO ATM'!$A$2:$B$897,2,0)</f>
        <v>ATM Clínica Dr. Cruz Jiminián</v>
      </c>
      <c r="H134" s="87" t="str">
        <f>VLOOKUP(E134,VIP!$A$2:$O16366,7,FALSE)</f>
        <v>Si</v>
      </c>
      <c r="I134" s="87" t="str">
        <f>VLOOKUP(E134,VIP!$A$2:$O8331,8,FALSE)</f>
        <v>Si</v>
      </c>
      <c r="J134" s="87" t="str">
        <f>VLOOKUP(E134,VIP!$A$2:$O8281,8,FALSE)</f>
        <v>Si</v>
      </c>
      <c r="K134" s="87" t="str">
        <f>VLOOKUP(E134,VIP!$A$2:$O11855,6,0)</f>
        <v>NO</v>
      </c>
      <c r="L134" s="92" t="s">
        <v>2430</v>
      </c>
      <c r="M134" s="91" t="s">
        <v>2470</v>
      </c>
      <c r="N134" s="107" t="s">
        <v>2477</v>
      </c>
      <c r="O134" s="106" t="s">
        <v>2478</v>
      </c>
      <c r="P134" s="103"/>
      <c r="Q134" s="91" t="s">
        <v>2430</v>
      </c>
    </row>
    <row r="135" spans="1:17" s="108" customFormat="1" ht="18" x14ac:dyDescent="0.25">
      <c r="A135" s="102" t="str">
        <f>VLOOKUP(E135,'LISTADO ATM'!$A$2:$C$898,3,0)</f>
        <v>ESTE</v>
      </c>
      <c r="B135" s="96" t="s">
        <v>2568</v>
      </c>
      <c r="C135" s="90">
        <v>44248.641793981478</v>
      </c>
      <c r="D135" s="102" t="s">
        <v>2473</v>
      </c>
      <c r="E135" s="88">
        <v>660</v>
      </c>
      <c r="F135" s="84" t="str">
        <f>VLOOKUP(E135,VIP!$A$2:$O11455,2,0)</f>
        <v>DRBR660</v>
      </c>
      <c r="G135" s="87" t="str">
        <f>VLOOKUP(E135,'LISTADO ATM'!$A$2:$B$897,2,0)</f>
        <v>ATM Oficina Romana Norte II</v>
      </c>
      <c r="H135" s="87" t="str">
        <f>VLOOKUP(E135,VIP!$A$2:$O16376,7,FALSE)</f>
        <v>N/A</v>
      </c>
      <c r="I135" s="87" t="str">
        <f>VLOOKUP(E135,VIP!$A$2:$O8341,8,FALSE)</f>
        <v>N/A</v>
      </c>
      <c r="J135" s="87" t="str">
        <f>VLOOKUP(E135,VIP!$A$2:$O8291,8,FALSE)</f>
        <v>N/A</v>
      </c>
      <c r="K135" s="87" t="str">
        <f>VLOOKUP(E135,VIP!$A$2:$O11865,6,0)</f>
        <v>N/A</v>
      </c>
      <c r="L135" s="92" t="s">
        <v>2430</v>
      </c>
      <c r="M135" s="91" t="s">
        <v>2470</v>
      </c>
      <c r="N135" s="107" t="s">
        <v>2477</v>
      </c>
      <c r="O135" s="106" t="s">
        <v>2478</v>
      </c>
      <c r="P135" s="103"/>
      <c r="Q135" s="91" t="s">
        <v>2430</v>
      </c>
    </row>
    <row r="136" spans="1:17" s="108" customFormat="1" ht="18" x14ac:dyDescent="0.25">
      <c r="A136" s="102" t="str">
        <f>VLOOKUP(E136,'LISTADO ATM'!$A$2:$C$898,3,0)</f>
        <v>DISTRITO NACIONAL</v>
      </c>
      <c r="B136" s="96" t="s">
        <v>2567</v>
      </c>
      <c r="C136" s="90">
        <v>44248.647291666668</v>
      </c>
      <c r="D136" s="102" t="s">
        <v>2189</v>
      </c>
      <c r="E136" s="88">
        <v>18</v>
      </c>
      <c r="F136" s="84" t="str">
        <f>VLOOKUP(E136,VIP!$A$2:$O11454,2,0)</f>
        <v>DRBR018</v>
      </c>
      <c r="G136" s="87" t="str">
        <f>VLOOKUP(E136,'LISTADO ATM'!$A$2:$B$897,2,0)</f>
        <v xml:space="preserve">ATM Oficina Haina Occidental I </v>
      </c>
      <c r="H136" s="87" t="str">
        <f>VLOOKUP(E136,VIP!$A$2:$O16375,7,FALSE)</f>
        <v>Si</v>
      </c>
      <c r="I136" s="87" t="str">
        <f>VLOOKUP(E136,VIP!$A$2:$O8340,8,FALSE)</f>
        <v>Si</v>
      </c>
      <c r="J136" s="87" t="str">
        <f>VLOOKUP(E136,VIP!$A$2:$O8290,8,FALSE)</f>
        <v>Si</v>
      </c>
      <c r="K136" s="87" t="str">
        <f>VLOOKUP(E136,VIP!$A$2:$O11864,6,0)</f>
        <v>SI</v>
      </c>
      <c r="L136" s="92" t="s">
        <v>2228</v>
      </c>
      <c r="M136" s="91" t="s">
        <v>2470</v>
      </c>
      <c r="N136" s="107" t="s">
        <v>2477</v>
      </c>
      <c r="O136" s="106" t="s">
        <v>2479</v>
      </c>
      <c r="P136" s="103"/>
      <c r="Q136" s="91" t="s">
        <v>2228</v>
      </c>
    </row>
    <row r="137" spans="1:17" s="108" customFormat="1" ht="18" x14ac:dyDescent="0.25">
      <c r="A137" s="102" t="str">
        <f>VLOOKUP(E137,'LISTADO ATM'!$A$2:$C$898,3,0)</f>
        <v>DISTRITO NACIONAL</v>
      </c>
      <c r="B137" s="96" t="s">
        <v>2566</v>
      </c>
      <c r="C137" s="90">
        <v>44248.64770833333</v>
      </c>
      <c r="D137" s="102" t="s">
        <v>2488</v>
      </c>
      <c r="E137" s="88">
        <v>721</v>
      </c>
      <c r="F137" s="84" t="str">
        <f>VLOOKUP(E137,VIP!$A$2:$O11453,2,0)</f>
        <v>DRBR23A</v>
      </c>
      <c r="G137" s="87" t="str">
        <f>VLOOKUP(E137,'LISTADO ATM'!$A$2:$B$897,2,0)</f>
        <v xml:space="preserve">ATM Oficina Charles de Gaulle II </v>
      </c>
      <c r="H137" s="87" t="str">
        <f>VLOOKUP(E137,VIP!$A$2:$O16374,7,FALSE)</f>
        <v>Si</v>
      </c>
      <c r="I137" s="87" t="str">
        <f>VLOOKUP(E137,VIP!$A$2:$O8339,8,FALSE)</f>
        <v>Si</v>
      </c>
      <c r="J137" s="87" t="str">
        <f>VLOOKUP(E137,VIP!$A$2:$O8289,8,FALSE)</f>
        <v>Si</v>
      </c>
      <c r="K137" s="87" t="str">
        <f>VLOOKUP(E137,VIP!$A$2:$O11863,6,0)</f>
        <v>NO</v>
      </c>
      <c r="L137" s="92" t="s">
        <v>2430</v>
      </c>
      <c r="M137" s="91" t="s">
        <v>2470</v>
      </c>
      <c r="N137" s="107" t="s">
        <v>2477</v>
      </c>
      <c r="O137" s="106" t="s">
        <v>2491</v>
      </c>
      <c r="P137" s="103"/>
      <c r="Q137" s="91" t="s">
        <v>2430</v>
      </c>
    </row>
    <row r="138" spans="1:17" s="108" customFormat="1" ht="18" x14ac:dyDescent="0.25">
      <c r="A138" s="102" t="str">
        <f>VLOOKUP(E138,'LISTADO ATM'!$A$2:$C$898,3,0)</f>
        <v>NORTE</v>
      </c>
      <c r="B138" s="96" t="s">
        <v>2565</v>
      </c>
      <c r="C138" s="90">
        <v>44248.656134259261</v>
      </c>
      <c r="D138" s="102" t="s">
        <v>2190</v>
      </c>
      <c r="E138" s="88">
        <v>291</v>
      </c>
      <c r="F138" s="84" t="str">
        <f>VLOOKUP(E138,VIP!$A$2:$O11452,2,0)</f>
        <v>DRBR291</v>
      </c>
      <c r="G138" s="87" t="str">
        <f>VLOOKUP(E138,'LISTADO ATM'!$A$2:$B$897,2,0)</f>
        <v xml:space="preserve">ATM S/M Jumbo Las Colinas </v>
      </c>
      <c r="H138" s="87" t="str">
        <f>VLOOKUP(E138,VIP!$A$2:$O16373,7,FALSE)</f>
        <v>Si</v>
      </c>
      <c r="I138" s="87" t="str">
        <f>VLOOKUP(E138,VIP!$A$2:$O8338,8,FALSE)</f>
        <v>Si</v>
      </c>
      <c r="J138" s="87" t="str">
        <f>VLOOKUP(E138,VIP!$A$2:$O8288,8,FALSE)</f>
        <v>Si</v>
      </c>
      <c r="K138" s="87" t="str">
        <f>VLOOKUP(E138,VIP!$A$2:$O11862,6,0)</f>
        <v>NO</v>
      </c>
      <c r="L138" s="92" t="s">
        <v>2498</v>
      </c>
      <c r="M138" s="91" t="s">
        <v>2470</v>
      </c>
      <c r="N138" s="107" t="s">
        <v>2477</v>
      </c>
      <c r="O138" s="106" t="s">
        <v>2500</v>
      </c>
      <c r="P138" s="103"/>
      <c r="Q138" s="91" t="s">
        <v>2498</v>
      </c>
    </row>
    <row r="139" spans="1:17" s="108" customFormat="1" ht="18" x14ac:dyDescent="0.25">
      <c r="A139" s="102" t="str">
        <f>VLOOKUP(E139,'LISTADO ATM'!$A$2:$C$898,3,0)</f>
        <v>NORTE</v>
      </c>
      <c r="B139" s="96" t="s">
        <v>2564</v>
      </c>
      <c r="C139" s="90">
        <v>44248.660486111112</v>
      </c>
      <c r="D139" s="102" t="s">
        <v>2190</v>
      </c>
      <c r="E139" s="88">
        <v>941</v>
      </c>
      <c r="F139" s="84" t="str">
        <f>VLOOKUP(E139,VIP!$A$2:$O11451,2,0)</f>
        <v>DRBR941</v>
      </c>
      <c r="G139" s="87" t="str">
        <f>VLOOKUP(E139,'LISTADO ATM'!$A$2:$B$897,2,0)</f>
        <v xml:space="preserve">ATM Estación Next (Puerto Plata) </v>
      </c>
      <c r="H139" s="87" t="str">
        <f>VLOOKUP(E139,VIP!$A$2:$O16372,7,FALSE)</f>
        <v>Si</v>
      </c>
      <c r="I139" s="87" t="str">
        <f>VLOOKUP(E139,VIP!$A$2:$O8337,8,FALSE)</f>
        <v>Si</v>
      </c>
      <c r="J139" s="87" t="str">
        <f>VLOOKUP(E139,VIP!$A$2:$O8287,8,FALSE)</f>
        <v>Si</v>
      </c>
      <c r="K139" s="87" t="str">
        <f>VLOOKUP(E139,VIP!$A$2:$O11861,6,0)</f>
        <v>NO</v>
      </c>
      <c r="L139" s="92" t="s">
        <v>2498</v>
      </c>
      <c r="M139" s="91" t="s">
        <v>2470</v>
      </c>
      <c r="N139" s="107" t="s">
        <v>2477</v>
      </c>
      <c r="O139" s="106" t="s">
        <v>2500</v>
      </c>
      <c r="P139" s="103"/>
      <c r="Q139" s="91" t="s">
        <v>2498</v>
      </c>
    </row>
    <row r="140" spans="1:17" s="108" customFormat="1" ht="18" x14ac:dyDescent="0.25">
      <c r="A140" s="102" t="str">
        <f>VLOOKUP(E140,'LISTADO ATM'!$A$2:$C$898,3,0)</f>
        <v>NORTE</v>
      </c>
      <c r="B140" s="96" t="s">
        <v>2563</v>
      </c>
      <c r="C140" s="90">
        <v>44248.663159722222</v>
      </c>
      <c r="D140" s="102" t="s">
        <v>2190</v>
      </c>
      <c r="E140" s="88">
        <v>172</v>
      </c>
      <c r="F140" s="84" t="str">
        <f>VLOOKUP(E140,VIP!$A$2:$O11450,2,0)</f>
        <v>DRBR172</v>
      </c>
      <c r="G140" s="87" t="str">
        <f>VLOOKUP(E140,'LISTADO ATM'!$A$2:$B$897,2,0)</f>
        <v xml:space="preserve">ATM UNP Guaucí </v>
      </c>
      <c r="H140" s="87" t="str">
        <f>VLOOKUP(E140,VIP!$A$2:$O16371,7,FALSE)</f>
        <v>Si</v>
      </c>
      <c r="I140" s="87" t="str">
        <f>VLOOKUP(E140,VIP!$A$2:$O8336,8,FALSE)</f>
        <v>Si</v>
      </c>
      <c r="J140" s="87" t="str">
        <f>VLOOKUP(E140,VIP!$A$2:$O8286,8,FALSE)</f>
        <v>Si</v>
      </c>
      <c r="K140" s="87" t="str">
        <f>VLOOKUP(E140,VIP!$A$2:$O11860,6,0)</f>
        <v>NO</v>
      </c>
      <c r="L140" s="92" t="s">
        <v>2498</v>
      </c>
      <c r="M140" s="91" t="s">
        <v>2470</v>
      </c>
      <c r="N140" s="107" t="s">
        <v>2477</v>
      </c>
      <c r="O140" s="106" t="s">
        <v>2500</v>
      </c>
      <c r="P140" s="103"/>
      <c r="Q140" s="91" t="s">
        <v>2498</v>
      </c>
    </row>
    <row r="141" spans="1:17" s="108" customFormat="1" ht="18" x14ac:dyDescent="0.25">
      <c r="A141" s="102" t="str">
        <f>VLOOKUP(E141,'LISTADO ATM'!$A$2:$C$898,3,0)</f>
        <v>SUR</v>
      </c>
      <c r="B141" s="96" t="s">
        <v>2590</v>
      </c>
      <c r="C141" s="90">
        <v>44248.670497685183</v>
      </c>
      <c r="D141" s="102" t="s">
        <v>2473</v>
      </c>
      <c r="E141" s="88">
        <v>733</v>
      </c>
      <c r="F141" s="84" t="str">
        <f>VLOOKUP(E141,VIP!$A$2:$O11473,2,0)</f>
        <v>DRBR484</v>
      </c>
      <c r="G141" s="87" t="str">
        <f>VLOOKUP(E141,'LISTADO ATM'!$A$2:$B$897,2,0)</f>
        <v xml:space="preserve">ATM Zona Franca Perdenales </v>
      </c>
      <c r="H141" s="87" t="str">
        <f>VLOOKUP(E141,VIP!$A$2:$O16394,7,FALSE)</f>
        <v>Si</v>
      </c>
      <c r="I141" s="87" t="str">
        <f>VLOOKUP(E141,VIP!$A$2:$O8359,8,FALSE)</f>
        <v>Si</v>
      </c>
      <c r="J141" s="87" t="str">
        <f>VLOOKUP(E141,VIP!$A$2:$O8309,8,FALSE)</f>
        <v>Si</v>
      </c>
      <c r="K141" s="87" t="str">
        <f>VLOOKUP(E141,VIP!$A$2:$O11883,6,0)</f>
        <v>NO</v>
      </c>
      <c r="L141" s="92" t="s">
        <v>2430</v>
      </c>
      <c r="M141" s="91" t="s">
        <v>2470</v>
      </c>
      <c r="N141" s="107" t="s">
        <v>2477</v>
      </c>
      <c r="O141" s="106" t="s">
        <v>2478</v>
      </c>
      <c r="P141" s="103"/>
      <c r="Q141" s="91" t="s">
        <v>2430</v>
      </c>
    </row>
    <row r="142" spans="1:17" s="108" customFormat="1" ht="18" x14ac:dyDescent="0.25">
      <c r="A142" s="102" t="str">
        <f>VLOOKUP(E142,'LISTADO ATM'!$A$2:$C$898,3,0)</f>
        <v>NORTE</v>
      </c>
      <c r="B142" s="96" t="s">
        <v>2589</v>
      </c>
      <c r="C142" s="90">
        <v>44248.678020833337</v>
      </c>
      <c r="D142" s="102" t="s">
        <v>2555</v>
      </c>
      <c r="E142" s="88">
        <v>775</v>
      </c>
      <c r="F142" s="84" t="str">
        <f>VLOOKUP(E142,VIP!$A$2:$O11472,2,0)</f>
        <v>DRBR450</v>
      </c>
      <c r="G142" s="87" t="str">
        <f>VLOOKUP(E142,'LISTADO ATM'!$A$2:$B$897,2,0)</f>
        <v xml:space="preserve">ATM S/M Lilo (Montecristi) </v>
      </c>
      <c r="H142" s="87" t="str">
        <f>VLOOKUP(E142,VIP!$A$2:$O16393,7,FALSE)</f>
        <v>Si</v>
      </c>
      <c r="I142" s="87" t="str">
        <f>VLOOKUP(E142,VIP!$A$2:$O8358,8,FALSE)</f>
        <v>Si</v>
      </c>
      <c r="J142" s="87" t="str">
        <f>VLOOKUP(E142,VIP!$A$2:$O8308,8,FALSE)</f>
        <v>Si</v>
      </c>
      <c r="K142" s="87" t="str">
        <f>VLOOKUP(E142,VIP!$A$2:$O11882,6,0)</f>
        <v>NO</v>
      </c>
      <c r="L142" s="92" t="s">
        <v>2430</v>
      </c>
      <c r="M142" s="91" t="s">
        <v>2470</v>
      </c>
      <c r="N142" s="107" t="s">
        <v>2477</v>
      </c>
      <c r="O142" s="106" t="s">
        <v>2556</v>
      </c>
      <c r="P142" s="103"/>
      <c r="Q142" s="91" t="s">
        <v>2430</v>
      </c>
    </row>
    <row r="143" spans="1:17" s="108" customFormat="1" ht="18" x14ac:dyDescent="0.25">
      <c r="A143" s="102" t="str">
        <f>VLOOKUP(E143,'LISTADO ATM'!$A$2:$C$898,3,0)</f>
        <v>NORTE</v>
      </c>
      <c r="B143" s="96" t="s">
        <v>2588</v>
      </c>
      <c r="C143" s="90">
        <v>44248.680995370371</v>
      </c>
      <c r="D143" s="102" t="s">
        <v>2555</v>
      </c>
      <c r="E143" s="88">
        <v>903</v>
      </c>
      <c r="F143" s="84" t="str">
        <f>VLOOKUP(E143,VIP!$A$2:$O11471,2,0)</f>
        <v>DRBR903</v>
      </c>
      <c r="G143" s="87" t="str">
        <f>VLOOKUP(E143,'LISTADO ATM'!$A$2:$B$897,2,0)</f>
        <v xml:space="preserve">ATM Oficina La Vega Real I </v>
      </c>
      <c r="H143" s="87" t="str">
        <f>VLOOKUP(E143,VIP!$A$2:$O16392,7,FALSE)</f>
        <v>Si</v>
      </c>
      <c r="I143" s="87" t="str">
        <f>VLOOKUP(E143,VIP!$A$2:$O8357,8,FALSE)</f>
        <v>Si</v>
      </c>
      <c r="J143" s="87" t="str">
        <f>VLOOKUP(E143,VIP!$A$2:$O8307,8,FALSE)</f>
        <v>Si</v>
      </c>
      <c r="K143" s="87" t="str">
        <f>VLOOKUP(E143,VIP!$A$2:$O11881,6,0)</f>
        <v>NO</v>
      </c>
      <c r="L143" s="92" t="s">
        <v>2463</v>
      </c>
      <c r="M143" s="91" t="s">
        <v>2470</v>
      </c>
      <c r="N143" s="107" t="s">
        <v>2477</v>
      </c>
      <c r="O143" s="106" t="s">
        <v>2556</v>
      </c>
      <c r="P143" s="103"/>
      <c r="Q143" s="91" t="s">
        <v>2463</v>
      </c>
    </row>
    <row r="144" spans="1:17" s="108" customFormat="1" ht="18" x14ac:dyDescent="0.25">
      <c r="A144" s="102" t="str">
        <f>VLOOKUP(E144,'LISTADO ATM'!$A$2:$C$898,3,0)</f>
        <v>DISTRITO NACIONAL</v>
      </c>
      <c r="B144" s="96" t="s">
        <v>2587</v>
      </c>
      <c r="C144" s="90">
        <v>44248.682962962965</v>
      </c>
      <c r="D144" s="102" t="s">
        <v>2473</v>
      </c>
      <c r="E144" s="88">
        <v>815</v>
      </c>
      <c r="F144" s="84" t="str">
        <f>VLOOKUP(E144,VIP!$A$2:$O11470,2,0)</f>
        <v>DRBR24A</v>
      </c>
      <c r="G144" s="87" t="str">
        <f>VLOOKUP(E144,'LISTADO ATM'!$A$2:$B$897,2,0)</f>
        <v xml:space="preserve">ATM Oficina Atalaya del Mar </v>
      </c>
      <c r="H144" s="87" t="str">
        <f>VLOOKUP(E144,VIP!$A$2:$O16391,7,FALSE)</f>
        <v>Si</v>
      </c>
      <c r="I144" s="87" t="str">
        <f>VLOOKUP(E144,VIP!$A$2:$O8356,8,FALSE)</f>
        <v>Si</v>
      </c>
      <c r="J144" s="87" t="str">
        <f>VLOOKUP(E144,VIP!$A$2:$O8306,8,FALSE)</f>
        <v>Si</v>
      </c>
      <c r="K144" s="87" t="str">
        <f>VLOOKUP(E144,VIP!$A$2:$O11880,6,0)</f>
        <v>SI</v>
      </c>
      <c r="L144" s="92" t="s">
        <v>2430</v>
      </c>
      <c r="M144" s="91" t="s">
        <v>2470</v>
      </c>
      <c r="N144" s="107" t="s">
        <v>2477</v>
      </c>
      <c r="O144" s="106" t="s">
        <v>2478</v>
      </c>
      <c r="P144" s="103"/>
      <c r="Q144" s="91" t="s">
        <v>2430</v>
      </c>
    </row>
    <row r="145" spans="1:17" s="108" customFormat="1" ht="18" x14ac:dyDescent="0.25">
      <c r="A145" s="102" t="str">
        <f>VLOOKUP(E145,'LISTADO ATM'!$A$2:$C$898,3,0)</f>
        <v>DISTRITO NACIONAL</v>
      </c>
      <c r="B145" s="96" t="s">
        <v>2586</v>
      </c>
      <c r="C145" s="90">
        <v>44248.687291666669</v>
      </c>
      <c r="D145" s="102" t="s">
        <v>2473</v>
      </c>
      <c r="E145" s="88">
        <v>931</v>
      </c>
      <c r="F145" s="84" t="str">
        <f>VLOOKUP(E145,VIP!$A$2:$O11469,2,0)</f>
        <v>DRBR24N</v>
      </c>
      <c r="G145" s="87" t="str">
        <f>VLOOKUP(E145,'LISTADO ATM'!$A$2:$B$897,2,0)</f>
        <v xml:space="preserve">ATM Autobanco Luperón I </v>
      </c>
      <c r="H145" s="87" t="str">
        <f>VLOOKUP(E145,VIP!$A$2:$O16390,7,FALSE)</f>
        <v>Si</v>
      </c>
      <c r="I145" s="87" t="str">
        <f>VLOOKUP(E145,VIP!$A$2:$O8355,8,FALSE)</f>
        <v>Si</v>
      </c>
      <c r="J145" s="87" t="str">
        <f>VLOOKUP(E145,VIP!$A$2:$O8305,8,FALSE)</f>
        <v>Si</v>
      </c>
      <c r="K145" s="87" t="str">
        <f>VLOOKUP(E145,VIP!$A$2:$O11879,6,0)</f>
        <v>NO</v>
      </c>
      <c r="L145" s="92" t="s">
        <v>2463</v>
      </c>
      <c r="M145" s="91" t="s">
        <v>2470</v>
      </c>
      <c r="N145" s="107" t="s">
        <v>2477</v>
      </c>
      <c r="O145" s="106" t="s">
        <v>2478</v>
      </c>
      <c r="P145" s="103"/>
      <c r="Q145" s="91" t="s">
        <v>2463</v>
      </c>
    </row>
    <row r="146" spans="1:17" s="108" customFormat="1" ht="18" x14ac:dyDescent="0.25">
      <c r="A146" s="102" t="str">
        <f>VLOOKUP(E146,'LISTADO ATM'!$A$2:$C$898,3,0)</f>
        <v>NORTE</v>
      </c>
      <c r="B146" s="96" t="s">
        <v>2585</v>
      </c>
      <c r="C146" s="90">
        <v>44248.689444444448</v>
      </c>
      <c r="D146" s="102" t="s">
        <v>2555</v>
      </c>
      <c r="E146" s="88">
        <v>136</v>
      </c>
      <c r="F146" s="84" t="str">
        <f>VLOOKUP(E146,VIP!$A$2:$O11468,2,0)</f>
        <v>DRBR136</v>
      </c>
      <c r="G146" s="87" t="str">
        <f>VLOOKUP(E146,'LISTADO ATM'!$A$2:$B$897,2,0)</f>
        <v>ATM S/M Xtra (Santiago)</v>
      </c>
      <c r="H146" s="87" t="str">
        <f>VLOOKUP(E146,VIP!$A$2:$O16389,7,FALSE)</f>
        <v>Si</v>
      </c>
      <c r="I146" s="87" t="str">
        <f>VLOOKUP(E146,VIP!$A$2:$O8354,8,FALSE)</f>
        <v>Si</v>
      </c>
      <c r="J146" s="87" t="str">
        <f>VLOOKUP(E146,VIP!$A$2:$O8304,8,FALSE)</f>
        <v>Si</v>
      </c>
      <c r="K146" s="87" t="str">
        <f>VLOOKUP(E146,VIP!$A$2:$O11878,6,0)</f>
        <v>NO</v>
      </c>
      <c r="L146" s="92" t="s">
        <v>2430</v>
      </c>
      <c r="M146" s="91" t="s">
        <v>2470</v>
      </c>
      <c r="N146" s="107" t="s">
        <v>2477</v>
      </c>
      <c r="O146" s="106" t="s">
        <v>2556</v>
      </c>
      <c r="P146" s="103"/>
      <c r="Q146" s="91" t="s">
        <v>2430</v>
      </c>
    </row>
    <row r="147" spans="1:17" s="108" customFormat="1" ht="18" x14ac:dyDescent="0.25">
      <c r="A147" s="102" t="str">
        <f>VLOOKUP(E147,'LISTADO ATM'!$A$2:$C$898,3,0)</f>
        <v>DISTRITO NACIONAL</v>
      </c>
      <c r="B147" s="96" t="s">
        <v>2584</v>
      </c>
      <c r="C147" s="90">
        <v>44248.691469907404</v>
      </c>
      <c r="D147" s="102" t="s">
        <v>2473</v>
      </c>
      <c r="E147" s="88">
        <v>424</v>
      </c>
      <c r="F147" s="84" t="str">
        <f>VLOOKUP(E147,VIP!$A$2:$O11467,2,0)</f>
        <v>DRBR424</v>
      </c>
      <c r="G147" s="87" t="str">
        <f>VLOOKUP(E147,'LISTADO ATM'!$A$2:$B$897,2,0)</f>
        <v xml:space="preserve">ATM UNP Jumbo Luperón I </v>
      </c>
      <c r="H147" s="87" t="str">
        <f>VLOOKUP(E147,VIP!$A$2:$O16388,7,FALSE)</f>
        <v>Si</v>
      </c>
      <c r="I147" s="87" t="str">
        <f>VLOOKUP(E147,VIP!$A$2:$O8353,8,FALSE)</f>
        <v>Si</v>
      </c>
      <c r="J147" s="87" t="str">
        <f>VLOOKUP(E147,VIP!$A$2:$O8303,8,FALSE)</f>
        <v>Si</v>
      </c>
      <c r="K147" s="87" t="str">
        <f>VLOOKUP(E147,VIP!$A$2:$O11877,6,0)</f>
        <v>NO</v>
      </c>
      <c r="L147" s="92" t="s">
        <v>2430</v>
      </c>
      <c r="M147" s="91" t="s">
        <v>2470</v>
      </c>
      <c r="N147" s="107" t="s">
        <v>2477</v>
      </c>
      <c r="O147" s="106" t="s">
        <v>2478</v>
      </c>
      <c r="P147" s="103"/>
      <c r="Q147" s="91" t="s">
        <v>2430</v>
      </c>
    </row>
    <row r="148" spans="1:17" s="108" customFormat="1" ht="18" x14ac:dyDescent="0.25">
      <c r="A148" s="102" t="str">
        <f>VLOOKUP(E148,'LISTADO ATM'!$A$2:$C$898,3,0)</f>
        <v>NORTE</v>
      </c>
      <c r="B148" s="96" t="s">
        <v>2583</v>
      </c>
      <c r="C148" s="90">
        <v>44248.695706018516</v>
      </c>
      <c r="D148" s="102" t="s">
        <v>2488</v>
      </c>
      <c r="E148" s="88">
        <v>98</v>
      </c>
      <c r="F148" s="84" t="str">
        <f>VLOOKUP(E148,VIP!$A$2:$O11466,2,0)</f>
        <v>DRBR098</v>
      </c>
      <c r="G148" s="87" t="str">
        <f>VLOOKUP(E148,'LISTADO ATM'!$A$2:$B$897,2,0)</f>
        <v xml:space="preserve">ATM UNP Pimentel </v>
      </c>
      <c r="H148" s="87" t="str">
        <f>VLOOKUP(E148,VIP!$A$2:$O16387,7,FALSE)</f>
        <v>Si</v>
      </c>
      <c r="I148" s="87" t="str">
        <f>VLOOKUP(E148,VIP!$A$2:$O8352,8,FALSE)</f>
        <v>Si</v>
      </c>
      <c r="J148" s="87" t="str">
        <f>VLOOKUP(E148,VIP!$A$2:$O8302,8,FALSE)</f>
        <v>Si</v>
      </c>
      <c r="K148" s="87" t="str">
        <f>VLOOKUP(E148,VIP!$A$2:$O11876,6,0)</f>
        <v>NO</v>
      </c>
      <c r="L148" s="92" t="s">
        <v>2463</v>
      </c>
      <c r="M148" s="91" t="s">
        <v>2470</v>
      </c>
      <c r="N148" s="107" t="s">
        <v>2477</v>
      </c>
      <c r="O148" s="106" t="s">
        <v>2592</v>
      </c>
      <c r="P148" s="103"/>
      <c r="Q148" s="91" t="s">
        <v>2463</v>
      </c>
    </row>
    <row r="149" spans="1:17" s="108" customFormat="1" ht="18" x14ac:dyDescent="0.25">
      <c r="A149" s="102" t="str">
        <f>VLOOKUP(E149,'LISTADO ATM'!$A$2:$C$898,3,0)</f>
        <v>NORTE</v>
      </c>
      <c r="B149" s="96" t="s">
        <v>2582</v>
      </c>
      <c r="C149" s="90">
        <v>44248.699374999997</v>
      </c>
      <c r="D149" s="102" t="s">
        <v>2488</v>
      </c>
      <c r="E149" s="88">
        <v>119</v>
      </c>
      <c r="F149" s="84" t="str">
        <f>VLOOKUP(E149,VIP!$A$2:$O11465,2,0)</f>
        <v>DRBR119</v>
      </c>
      <c r="G149" s="87" t="str">
        <f>VLOOKUP(E149,'LISTADO ATM'!$A$2:$B$897,2,0)</f>
        <v>ATM Oficina La Barranquita</v>
      </c>
      <c r="H149" s="87" t="str">
        <f>VLOOKUP(E149,VIP!$A$2:$O16386,7,FALSE)</f>
        <v>N/A</v>
      </c>
      <c r="I149" s="87" t="str">
        <f>VLOOKUP(E149,VIP!$A$2:$O8351,8,FALSE)</f>
        <v>N/A</v>
      </c>
      <c r="J149" s="87" t="str">
        <f>VLOOKUP(E149,VIP!$A$2:$O8301,8,FALSE)</f>
        <v>N/A</v>
      </c>
      <c r="K149" s="87" t="str">
        <f>VLOOKUP(E149,VIP!$A$2:$O11875,6,0)</f>
        <v>N/A</v>
      </c>
      <c r="L149" s="92" t="s">
        <v>2430</v>
      </c>
      <c r="M149" s="91" t="s">
        <v>2470</v>
      </c>
      <c r="N149" s="107" t="s">
        <v>2477</v>
      </c>
      <c r="O149" s="106" t="s">
        <v>2592</v>
      </c>
      <c r="P149" s="103"/>
      <c r="Q149" s="91" t="s">
        <v>2430</v>
      </c>
    </row>
    <row r="150" spans="1:17" s="108" customFormat="1" ht="18" x14ac:dyDescent="0.25">
      <c r="A150" s="102" t="str">
        <f>VLOOKUP(E150,'LISTADO ATM'!$A$2:$C$898,3,0)</f>
        <v>DISTRITO NACIONAL</v>
      </c>
      <c r="B150" s="96" t="s">
        <v>2581</v>
      </c>
      <c r="C150" s="90">
        <v>44248.701863425929</v>
      </c>
      <c r="D150" s="102" t="s">
        <v>2473</v>
      </c>
      <c r="E150" s="88">
        <v>555</v>
      </c>
      <c r="F150" s="84" t="str">
        <f>VLOOKUP(E150,VIP!$A$2:$O11464,2,0)</f>
        <v>DRBR24P</v>
      </c>
      <c r="G150" s="87" t="str">
        <f>VLOOKUP(E150,'LISTADO ATM'!$A$2:$B$897,2,0)</f>
        <v xml:space="preserve">ATM Estación Shell Las Praderas </v>
      </c>
      <c r="H150" s="87" t="str">
        <f>VLOOKUP(E150,VIP!$A$2:$O16385,7,FALSE)</f>
        <v>Si</v>
      </c>
      <c r="I150" s="87" t="str">
        <f>VLOOKUP(E150,VIP!$A$2:$O8350,8,FALSE)</f>
        <v>Si</v>
      </c>
      <c r="J150" s="87" t="str">
        <f>VLOOKUP(E150,VIP!$A$2:$O8300,8,FALSE)</f>
        <v>Si</v>
      </c>
      <c r="K150" s="87" t="str">
        <f>VLOOKUP(E150,VIP!$A$2:$O11874,6,0)</f>
        <v>NO</v>
      </c>
      <c r="L150" s="92" t="s">
        <v>2430</v>
      </c>
      <c r="M150" s="91" t="s">
        <v>2470</v>
      </c>
      <c r="N150" s="107" t="s">
        <v>2477</v>
      </c>
      <c r="O150" s="106" t="s">
        <v>2478</v>
      </c>
      <c r="P150" s="103"/>
      <c r="Q150" s="91" t="s">
        <v>2430</v>
      </c>
    </row>
    <row r="151" spans="1:17" s="108" customFormat="1" ht="18" x14ac:dyDescent="0.25">
      <c r="A151" s="102" t="str">
        <f>VLOOKUP(E151,'LISTADO ATM'!$A$2:$C$898,3,0)</f>
        <v>DISTRITO NACIONAL</v>
      </c>
      <c r="B151" s="96" t="s">
        <v>2580</v>
      </c>
      <c r="C151" s="90">
        <v>44248.704675925925</v>
      </c>
      <c r="D151" s="102" t="s">
        <v>2473</v>
      </c>
      <c r="E151" s="88">
        <v>267</v>
      </c>
      <c r="F151" s="84" t="str">
        <f>VLOOKUP(E151,VIP!$A$2:$O11463,2,0)</f>
        <v>DRBR267</v>
      </c>
      <c r="G151" s="87" t="str">
        <f>VLOOKUP(E151,'LISTADO ATM'!$A$2:$B$897,2,0)</f>
        <v xml:space="preserve">ATM Centro de Caja México </v>
      </c>
      <c r="H151" s="87" t="str">
        <f>VLOOKUP(E151,VIP!$A$2:$O16384,7,FALSE)</f>
        <v>Si</v>
      </c>
      <c r="I151" s="87" t="str">
        <f>VLOOKUP(E151,VIP!$A$2:$O8349,8,FALSE)</f>
        <v>Si</v>
      </c>
      <c r="J151" s="87" t="str">
        <f>VLOOKUP(E151,VIP!$A$2:$O8299,8,FALSE)</f>
        <v>Si</v>
      </c>
      <c r="K151" s="87" t="str">
        <f>VLOOKUP(E151,VIP!$A$2:$O11873,6,0)</f>
        <v>NO</v>
      </c>
      <c r="L151" s="92" t="s">
        <v>2591</v>
      </c>
      <c r="M151" s="91" t="s">
        <v>2470</v>
      </c>
      <c r="N151" s="107" t="s">
        <v>2477</v>
      </c>
      <c r="O151" s="106" t="s">
        <v>2478</v>
      </c>
      <c r="P151" s="103"/>
      <c r="Q151" s="91" t="s">
        <v>2591</v>
      </c>
    </row>
    <row r="152" spans="1:17" s="108" customFormat="1" ht="18" x14ac:dyDescent="0.25">
      <c r="A152" s="102" t="str">
        <f>VLOOKUP(E152,'LISTADO ATM'!$A$2:$C$898,3,0)</f>
        <v>NORTE</v>
      </c>
      <c r="B152" s="96" t="s">
        <v>2579</v>
      </c>
      <c r="C152" s="90">
        <v>44248.738032407404</v>
      </c>
      <c r="D152" s="102" t="s">
        <v>2190</v>
      </c>
      <c r="E152" s="88">
        <v>411</v>
      </c>
      <c r="F152" s="84" t="str">
        <f>VLOOKUP(E152,VIP!$A$2:$O11462,2,0)</f>
        <v>DRBR411</v>
      </c>
      <c r="G152" s="87" t="str">
        <f>VLOOKUP(E152,'LISTADO ATM'!$A$2:$B$897,2,0)</f>
        <v xml:space="preserve">ATM UNP Piedra Blanca </v>
      </c>
      <c r="H152" s="87" t="str">
        <f>VLOOKUP(E152,VIP!$A$2:$O16383,7,FALSE)</f>
        <v>Si</v>
      </c>
      <c r="I152" s="87" t="str">
        <f>VLOOKUP(E152,VIP!$A$2:$O8348,8,FALSE)</f>
        <v>Si</v>
      </c>
      <c r="J152" s="87" t="str">
        <f>VLOOKUP(E152,VIP!$A$2:$O8298,8,FALSE)</f>
        <v>Si</v>
      </c>
      <c r="K152" s="87" t="str">
        <f>VLOOKUP(E152,VIP!$A$2:$O11872,6,0)</f>
        <v>NO</v>
      </c>
      <c r="L152" s="92" t="s">
        <v>2254</v>
      </c>
      <c r="M152" s="91" t="s">
        <v>2470</v>
      </c>
      <c r="N152" s="107" t="s">
        <v>2477</v>
      </c>
      <c r="O152" s="106" t="s">
        <v>2497</v>
      </c>
      <c r="P152" s="103"/>
      <c r="Q152" s="91" t="s">
        <v>2254</v>
      </c>
    </row>
    <row r="153" spans="1:17" s="108" customFormat="1" ht="18" x14ac:dyDescent="0.25">
      <c r="A153" s="102" t="str">
        <f>VLOOKUP(E153,'LISTADO ATM'!$A$2:$C$898,3,0)</f>
        <v>NORTE</v>
      </c>
      <c r="B153" s="96" t="s">
        <v>2578</v>
      </c>
      <c r="C153" s="90">
        <v>44248.739594907405</v>
      </c>
      <c r="D153" s="102" t="s">
        <v>2190</v>
      </c>
      <c r="E153" s="88">
        <v>636</v>
      </c>
      <c r="F153" s="84" t="str">
        <f>VLOOKUP(E153,VIP!$A$2:$O11461,2,0)</f>
        <v>DRBR110</v>
      </c>
      <c r="G153" s="87" t="str">
        <f>VLOOKUP(E153,'LISTADO ATM'!$A$2:$B$897,2,0)</f>
        <v xml:space="preserve">ATM Oficina Tamboríl </v>
      </c>
      <c r="H153" s="87" t="str">
        <f>VLOOKUP(E153,VIP!$A$2:$O16382,7,FALSE)</f>
        <v>Si</v>
      </c>
      <c r="I153" s="87" t="str">
        <f>VLOOKUP(E153,VIP!$A$2:$O8347,8,FALSE)</f>
        <v>Si</v>
      </c>
      <c r="J153" s="87" t="str">
        <f>VLOOKUP(E153,VIP!$A$2:$O8297,8,FALSE)</f>
        <v>Si</v>
      </c>
      <c r="K153" s="87" t="str">
        <f>VLOOKUP(E153,VIP!$A$2:$O11871,6,0)</f>
        <v>SI</v>
      </c>
      <c r="L153" s="92" t="s">
        <v>2435</v>
      </c>
      <c r="M153" s="91" t="s">
        <v>2470</v>
      </c>
      <c r="N153" s="107" t="s">
        <v>2477</v>
      </c>
      <c r="O153" s="106" t="s">
        <v>2497</v>
      </c>
      <c r="P153" s="103"/>
      <c r="Q153" s="91" t="s">
        <v>2435</v>
      </c>
    </row>
    <row r="154" spans="1:17" s="108" customFormat="1" ht="18" x14ac:dyDescent="0.25">
      <c r="A154" s="102" t="str">
        <f>VLOOKUP(E154,'LISTADO ATM'!$A$2:$C$898,3,0)</f>
        <v>NORTE</v>
      </c>
      <c r="B154" s="96" t="s">
        <v>2577</v>
      </c>
      <c r="C154" s="90">
        <v>44248.740613425929</v>
      </c>
      <c r="D154" s="102" t="s">
        <v>2190</v>
      </c>
      <c r="E154" s="88">
        <v>754</v>
      </c>
      <c r="F154" s="84" t="str">
        <f>VLOOKUP(E154,VIP!$A$2:$O11460,2,0)</f>
        <v>DRBR754</v>
      </c>
      <c r="G154" s="87" t="str">
        <f>VLOOKUP(E154,'LISTADO ATM'!$A$2:$B$897,2,0)</f>
        <v xml:space="preserve">ATM Autobanco Oficina Licey al Medio </v>
      </c>
      <c r="H154" s="87" t="str">
        <f>VLOOKUP(E154,VIP!$A$2:$O16381,7,FALSE)</f>
        <v>Si</v>
      </c>
      <c r="I154" s="87" t="str">
        <f>VLOOKUP(E154,VIP!$A$2:$O8346,8,FALSE)</f>
        <v>Si</v>
      </c>
      <c r="J154" s="87" t="str">
        <f>VLOOKUP(E154,VIP!$A$2:$O8296,8,FALSE)</f>
        <v>Si</v>
      </c>
      <c r="K154" s="87" t="str">
        <f>VLOOKUP(E154,VIP!$A$2:$O11870,6,0)</f>
        <v>NO</v>
      </c>
      <c r="L154" s="92" t="s">
        <v>2228</v>
      </c>
      <c r="M154" s="91" t="s">
        <v>2470</v>
      </c>
      <c r="N154" s="107" t="s">
        <v>2477</v>
      </c>
      <c r="O154" s="106" t="s">
        <v>2499</v>
      </c>
      <c r="P154" s="103"/>
      <c r="Q154" s="91" t="s">
        <v>2228</v>
      </c>
    </row>
    <row r="155" spans="1:17" s="108" customFormat="1" ht="18" x14ac:dyDescent="0.25">
      <c r="A155" s="102" t="str">
        <f>VLOOKUP(E155,'LISTADO ATM'!$A$2:$C$898,3,0)</f>
        <v>NORTE</v>
      </c>
      <c r="B155" s="96" t="s">
        <v>2576</v>
      </c>
      <c r="C155" s="90">
        <v>44248.741932870369</v>
      </c>
      <c r="D155" s="102" t="s">
        <v>2190</v>
      </c>
      <c r="E155" s="88">
        <v>142</v>
      </c>
      <c r="F155" s="84" t="str">
        <f>VLOOKUP(E155,VIP!$A$2:$O11459,2,0)</f>
        <v>DRBR142</v>
      </c>
      <c r="G155" s="87" t="str">
        <f>VLOOKUP(E155,'LISTADO ATM'!$A$2:$B$897,2,0)</f>
        <v xml:space="preserve">ATM Centro de Caja Galerías Bonao </v>
      </c>
      <c r="H155" s="87" t="str">
        <f>VLOOKUP(E155,VIP!$A$2:$O16380,7,FALSE)</f>
        <v>Si</v>
      </c>
      <c r="I155" s="87" t="str">
        <f>VLOOKUP(E155,VIP!$A$2:$O8345,8,FALSE)</f>
        <v>Si</v>
      </c>
      <c r="J155" s="87" t="str">
        <f>VLOOKUP(E155,VIP!$A$2:$O8295,8,FALSE)</f>
        <v>Si</v>
      </c>
      <c r="K155" s="87" t="str">
        <f>VLOOKUP(E155,VIP!$A$2:$O11869,6,0)</f>
        <v>SI</v>
      </c>
      <c r="L155" s="92" t="s">
        <v>2228</v>
      </c>
      <c r="M155" s="91" t="s">
        <v>2470</v>
      </c>
      <c r="N155" s="107" t="s">
        <v>2477</v>
      </c>
      <c r="O155" s="106" t="s">
        <v>2499</v>
      </c>
      <c r="P155" s="103"/>
      <c r="Q155" s="91" t="s">
        <v>2228</v>
      </c>
    </row>
    <row r="156" spans="1:17" s="108" customFormat="1" ht="18" x14ac:dyDescent="0.25">
      <c r="A156" s="102" t="str">
        <f>VLOOKUP(E156,'LISTADO ATM'!$A$2:$C$898,3,0)</f>
        <v>DISTRITO NACIONAL</v>
      </c>
      <c r="B156" s="96" t="s">
        <v>2575</v>
      </c>
      <c r="C156" s="90">
        <v>44248.742650462962</v>
      </c>
      <c r="D156" s="102" t="s">
        <v>2189</v>
      </c>
      <c r="E156" s="88">
        <v>769</v>
      </c>
      <c r="F156" s="84" t="str">
        <f>VLOOKUP(E156,VIP!$A$2:$O11458,2,0)</f>
        <v>DRBR769</v>
      </c>
      <c r="G156" s="87" t="str">
        <f>VLOOKUP(E156,'LISTADO ATM'!$A$2:$B$897,2,0)</f>
        <v>ATM UNP Pablo Mella Morales</v>
      </c>
      <c r="H156" s="87" t="str">
        <f>VLOOKUP(E156,VIP!$A$2:$O16379,7,FALSE)</f>
        <v>Si</v>
      </c>
      <c r="I156" s="87" t="str">
        <f>VLOOKUP(E156,VIP!$A$2:$O8344,8,FALSE)</f>
        <v>Si</v>
      </c>
      <c r="J156" s="87" t="str">
        <f>VLOOKUP(E156,VIP!$A$2:$O8294,8,FALSE)</f>
        <v>Si</v>
      </c>
      <c r="K156" s="87" t="str">
        <f>VLOOKUP(E156,VIP!$A$2:$O11868,6,0)</f>
        <v>NO</v>
      </c>
      <c r="L156" s="92" t="s">
        <v>2228</v>
      </c>
      <c r="M156" s="91" t="s">
        <v>2470</v>
      </c>
      <c r="N156" s="107" t="s">
        <v>2477</v>
      </c>
      <c r="O156" s="106" t="s">
        <v>2479</v>
      </c>
      <c r="P156" s="103"/>
      <c r="Q156" s="91" t="s">
        <v>2228</v>
      </c>
    </row>
    <row r="157" spans="1:17" s="108" customFormat="1" ht="18" x14ac:dyDescent="0.25">
      <c r="A157" s="102" t="str">
        <f>VLOOKUP(E157,'LISTADO ATM'!$A$2:$C$898,3,0)</f>
        <v>SUR</v>
      </c>
      <c r="B157" s="96" t="s">
        <v>2574</v>
      </c>
      <c r="C157" s="90">
        <v>44248.743113425924</v>
      </c>
      <c r="D157" s="102" t="s">
        <v>2189</v>
      </c>
      <c r="E157" s="88">
        <v>576</v>
      </c>
      <c r="F157" s="84" t="str">
        <f>VLOOKUP(E157,VIP!$A$2:$O11457,2,0)</f>
        <v>DRBR576</v>
      </c>
      <c r="G157" s="87" t="str">
        <f>VLOOKUP(E157,'LISTADO ATM'!$A$2:$B$897,2,0)</f>
        <v>ATM Nizao</v>
      </c>
      <c r="H157" s="87">
        <f>VLOOKUP(E157,VIP!$A$2:$O16378,7,FALSE)</f>
        <v>0</v>
      </c>
      <c r="I157" s="87">
        <f>VLOOKUP(E157,VIP!$A$2:$O8343,8,FALSE)</f>
        <v>0</v>
      </c>
      <c r="J157" s="87">
        <f>VLOOKUP(E157,VIP!$A$2:$O8293,8,FALSE)</f>
        <v>0</v>
      </c>
      <c r="K157" s="87">
        <f>VLOOKUP(E157,VIP!$A$2:$O11867,6,0)</f>
        <v>0</v>
      </c>
      <c r="L157" s="92" t="s">
        <v>2228</v>
      </c>
      <c r="M157" s="91" t="s">
        <v>2470</v>
      </c>
      <c r="N157" s="107" t="s">
        <v>2477</v>
      </c>
      <c r="O157" s="106" t="s">
        <v>2479</v>
      </c>
      <c r="P157" s="103"/>
      <c r="Q157" s="91" t="s">
        <v>2228</v>
      </c>
    </row>
    <row r="158" spans="1:17" s="108" customFormat="1" ht="18" x14ac:dyDescent="0.25">
      <c r="A158" s="102" t="str">
        <f>VLOOKUP(E158,'LISTADO ATM'!$A$2:$C$898,3,0)</f>
        <v>NORTE</v>
      </c>
      <c r="B158" s="96" t="s">
        <v>2573</v>
      </c>
      <c r="C158" s="90">
        <v>44248.74459490741</v>
      </c>
      <c r="D158" s="102" t="s">
        <v>2190</v>
      </c>
      <c r="E158" s="88">
        <v>936</v>
      </c>
      <c r="F158" s="84" t="str">
        <f>VLOOKUP(E158,VIP!$A$2:$O11456,2,0)</f>
        <v>DRBR936</v>
      </c>
      <c r="G158" s="87" t="str">
        <f>VLOOKUP(E158,'LISTADO ATM'!$A$2:$B$897,2,0)</f>
        <v xml:space="preserve">ATM Autobanco Oficina La Vega I </v>
      </c>
      <c r="H158" s="87" t="str">
        <f>VLOOKUP(E158,VIP!$A$2:$O16377,7,FALSE)</f>
        <v>Si</v>
      </c>
      <c r="I158" s="87" t="str">
        <f>VLOOKUP(E158,VIP!$A$2:$O8342,8,FALSE)</f>
        <v>Si</v>
      </c>
      <c r="J158" s="87" t="str">
        <f>VLOOKUP(E158,VIP!$A$2:$O8292,8,FALSE)</f>
        <v>Si</v>
      </c>
      <c r="K158" s="87" t="str">
        <f>VLOOKUP(E158,VIP!$A$2:$O11866,6,0)</f>
        <v>NO</v>
      </c>
      <c r="L158" s="92" t="s">
        <v>2498</v>
      </c>
      <c r="M158" s="91" t="s">
        <v>2470</v>
      </c>
      <c r="N158" s="107" t="s">
        <v>2477</v>
      </c>
      <c r="O158" s="106" t="s">
        <v>2499</v>
      </c>
      <c r="P158" s="103"/>
      <c r="Q158" s="91" t="s">
        <v>2498</v>
      </c>
    </row>
    <row r="159" spans="1:17" s="108" customFormat="1" ht="18" x14ac:dyDescent="0.25">
      <c r="A159" s="102" t="str">
        <f>VLOOKUP(E159,'LISTADO ATM'!$A$2:$C$898,3,0)</f>
        <v>NORTE</v>
      </c>
      <c r="B159" s="96" t="s">
        <v>2572</v>
      </c>
      <c r="C159" s="90">
        <v>44248.745243055557</v>
      </c>
      <c r="D159" s="102" t="s">
        <v>2190</v>
      </c>
      <c r="E159" s="88">
        <v>138</v>
      </c>
      <c r="F159" s="84" t="str">
        <f>VLOOKUP(E159,VIP!$A$2:$O11455,2,0)</f>
        <v>DRBR138</v>
      </c>
      <c r="G159" s="87" t="str">
        <f>VLOOKUP(E159,'LISTADO ATM'!$A$2:$B$897,2,0)</f>
        <v xml:space="preserve">ATM UNP Fantino </v>
      </c>
      <c r="H159" s="87" t="str">
        <f>VLOOKUP(E159,VIP!$A$2:$O16376,7,FALSE)</f>
        <v>Si</v>
      </c>
      <c r="I159" s="87" t="str">
        <f>VLOOKUP(E159,VIP!$A$2:$O8341,8,FALSE)</f>
        <v>Si</v>
      </c>
      <c r="J159" s="87" t="str">
        <f>VLOOKUP(E159,VIP!$A$2:$O8291,8,FALSE)</f>
        <v>Si</v>
      </c>
      <c r="K159" s="87" t="str">
        <f>VLOOKUP(E159,VIP!$A$2:$O11865,6,0)</f>
        <v>NO</v>
      </c>
      <c r="L159" s="92" t="s">
        <v>2498</v>
      </c>
      <c r="M159" s="91" t="s">
        <v>2470</v>
      </c>
      <c r="N159" s="107" t="s">
        <v>2477</v>
      </c>
      <c r="O159" s="106" t="s">
        <v>2499</v>
      </c>
      <c r="P159" s="103"/>
      <c r="Q159" s="91" t="s">
        <v>2498</v>
      </c>
    </row>
    <row r="160" spans="1:17" s="108" customFormat="1" ht="18" x14ac:dyDescent="0.25">
      <c r="A160" s="102" t="str">
        <f>VLOOKUP(E160,'LISTADO ATM'!$A$2:$C$898,3,0)</f>
        <v>NORTE</v>
      </c>
      <c r="B160" s="96" t="s">
        <v>2571</v>
      </c>
      <c r="C160" s="90">
        <v>44248.745810185188</v>
      </c>
      <c r="D160" s="102" t="s">
        <v>2190</v>
      </c>
      <c r="E160" s="88">
        <v>691</v>
      </c>
      <c r="F160" s="84" t="str">
        <f>VLOOKUP(E160,VIP!$A$2:$O11454,2,0)</f>
        <v>DRBR691</v>
      </c>
      <c r="G160" s="87" t="str">
        <f>VLOOKUP(E160,'LISTADO ATM'!$A$2:$B$897,2,0)</f>
        <v>ATM Eco Petroleo Manzanillo</v>
      </c>
      <c r="H160" s="87" t="str">
        <f>VLOOKUP(E160,VIP!$A$2:$O16375,7,FALSE)</f>
        <v>Si</v>
      </c>
      <c r="I160" s="87" t="str">
        <f>VLOOKUP(E160,VIP!$A$2:$O8340,8,FALSE)</f>
        <v>Si</v>
      </c>
      <c r="J160" s="87" t="str">
        <f>VLOOKUP(E160,VIP!$A$2:$O8290,8,FALSE)</f>
        <v>Si</v>
      </c>
      <c r="K160" s="87" t="str">
        <f>VLOOKUP(E160,VIP!$A$2:$O11864,6,0)</f>
        <v>NO</v>
      </c>
      <c r="L160" s="92" t="s">
        <v>2498</v>
      </c>
      <c r="M160" s="91" t="s">
        <v>2470</v>
      </c>
      <c r="N160" s="107" t="s">
        <v>2477</v>
      </c>
      <c r="O160" s="106" t="s">
        <v>2499</v>
      </c>
      <c r="P160" s="103"/>
      <c r="Q160" s="91" t="s">
        <v>2498</v>
      </c>
    </row>
    <row r="161" spans="1:17" s="108" customFormat="1" ht="18" x14ac:dyDescent="0.25">
      <c r="A161" s="102" t="str">
        <f>VLOOKUP(E161,'LISTADO ATM'!$A$2:$C$898,3,0)</f>
        <v>NORTE</v>
      </c>
      <c r="B161" s="96" t="s">
        <v>2570</v>
      </c>
      <c r="C161" s="90">
        <v>44248.750648148147</v>
      </c>
      <c r="D161" s="102" t="s">
        <v>2488</v>
      </c>
      <c r="E161" s="88">
        <v>808</v>
      </c>
      <c r="F161" s="84" t="str">
        <f>VLOOKUP(E161,VIP!$A$2:$O11453,2,0)</f>
        <v>DRBR808</v>
      </c>
      <c r="G161" s="87" t="str">
        <f>VLOOKUP(E161,'LISTADO ATM'!$A$2:$B$897,2,0)</f>
        <v xml:space="preserve">ATM Oficina Castillo </v>
      </c>
      <c r="H161" s="87" t="str">
        <f>VLOOKUP(E161,VIP!$A$2:$O16374,7,FALSE)</f>
        <v>Si</v>
      </c>
      <c r="I161" s="87" t="str">
        <f>VLOOKUP(E161,VIP!$A$2:$O8339,8,FALSE)</f>
        <v>Si</v>
      </c>
      <c r="J161" s="87" t="str">
        <f>VLOOKUP(E161,VIP!$A$2:$O8289,8,FALSE)</f>
        <v>Si</v>
      </c>
      <c r="K161" s="87" t="str">
        <f>VLOOKUP(E161,VIP!$A$2:$O11863,6,0)</f>
        <v>NO</v>
      </c>
      <c r="L161" s="92" t="s">
        <v>2430</v>
      </c>
      <c r="M161" s="91" t="s">
        <v>2470</v>
      </c>
      <c r="N161" s="107" t="s">
        <v>2477</v>
      </c>
      <c r="O161" s="106" t="s">
        <v>2491</v>
      </c>
      <c r="P161" s="103"/>
      <c r="Q161" s="91" t="s">
        <v>2430</v>
      </c>
    </row>
    <row r="162" spans="1:17" s="108" customFormat="1" ht="18" x14ac:dyDescent="0.25">
      <c r="A162" s="102" t="str">
        <f>VLOOKUP(E162,'LISTADO ATM'!$A$2:$C$898,3,0)</f>
        <v>SUR</v>
      </c>
      <c r="B162" s="96" t="s">
        <v>2569</v>
      </c>
      <c r="C162" s="90">
        <v>44248.751446759263</v>
      </c>
      <c r="D162" s="102" t="s">
        <v>2488</v>
      </c>
      <c r="E162" s="88">
        <v>881</v>
      </c>
      <c r="F162" s="84" t="str">
        <f>VLOOKUP(E162,VIP!$A$2:$O11452,2,0)</f>
        <v>DRBR881</v>
      </c>
      <c r="G162" s="87" t="str">
        <f>VLOOKUP(E162,'LISTADO ATM'!$A$2:$B$897,2,0)</f>
        <v xml:space="preserve">ATM UNP Yaguate (San Cristóbal) </v>
      </c>
      <c r="H162" s="87" t="str">
        <f>VLOOKUP(E162,VIP!$A$2:$O16373,7,FALSE)</f>
        <v>Si</v>
      </c>
      <c r="I162" s="87" t="str">
        <f>VLOOKUP(E162,VIP!$A$2:$O8338,8,FALSE)</f>
        <v>Si</v>
      </c>
      <c r="J162" s="87" t="str">
        <f>VLOOKUP(E162,VIP!$A$2:$O8288,8,FALSE)</f>
        <v>Si</v>
      </c>
      <c r="K162" s="87" t="str">
        <f>VLOOKUP(E162,VIP!$A$2:$O11862,6,0)</f>
        <v>NO</v>
      </c>
      <c r="L162" s="92" t="s">
        <v>2430</v>
      </c>
      <c r="M162" s="91" t="s">
        <v>2470</v>
      </c>
      <c r="N162" s="107" t="s">
        <v>2477</v>
      </c>
      <c r="O162" s="106" t="s">
        <v>2491</v>
      </c>
      <c r="P162" s="103"/>
      <c r="Q162" s="91" t="s">
        <v>2430</v>
      </c>
    </row>
    <row r="163" spans="1:17" s="108" customFormat="1" ht="18" x14ac:dyDescent="0.25">
      <c r="A163" s="102" t="str">
        <f>VLOOKUP(E163,'LISTADO ATM'!$A$2:$C$898,3,0)</f>
        <v>DISTRITO NACIONAL</v>
      </c>
      <c r="B163" s="96" t="s">
        <v>2595</v>
      </c>
      <c r="C163" s="90">
        <v>44248.952256944445</v>
      </c>
      <c r="D163" s="102" t="s">
        <v>2189</v>
      </c>
      <c r="E163" s="88">
        <v>622</v>
      </c>
      <c r="F163" s="84" t="str">
        <f>VLOOKUP(E163,VIP!$A$2:$O11454,2,0)</f>
        <v>DRBR622</v>
      </c>
      <c r="G163" s="87" t="str">
        <f>VLOOKUP(E163,'LISTADO ATM'!$A$2:$B$897,2,0)</f>
        <v xml:space="preserve">ATM Ayuntamiento D.N. </v>
      </c>
      <c r="H163" s="87" t="str">
        <f>VLOOKUP(E163,VIP!$A$2:$O16375,7,FALSE)</f>
        <v>Si</v>
      </c>
      <c r="I163" s="87" t="str">
        <f>VLOOKUP(E163,VIP!$A$2:$O8340,8,FALSE)</f>
        <v>Si</v>
      </c>
      <c r="J163" s="87" t="str">
        <f>VLOOKUP(E163,VIP!$A$2:$O8290,8,FALSE)</f>
        <v>Si</v>
      </c>
      <c r="K163" s="87" t="str">
        <f>VLOOKUP(E163,VIP!$A$2:$O11864,6,0)</f>
        <v>NO</v>
      </c>
      <c r="L163" s="92" t="s">
        <v>2254</v>
      </c>
      <c r="M163" s="91" t="s">
        <v>2470</v>
      </c>
      <c r="N163" s="107" t="s">
        <v>2477</v>
      </c>
      <c r="O163" s="106" t="s">
        <v>2479</v>
      </c>
      <c r="P163" s="103"/>
      <c r="Q163" s="91" t="s">
        <v>2254</v>
      </c>
    </row>
    <row r="164" spans="1:17" s="108" customFormat="1" ht="18" x14ac:dyDescent="0.25">
      <c r="A164" s="102" t="str">
        <f>VLOOKUP(E164,'LISTADO ATM'!$A$2:$C$898,3,0)</f>
        <v>ESTE</v>
      </c>
      <c r="B164" s="96" t="s">
        <v>2596</v>
      </c>
      <c r="C164" s="90">
        <v>44248.951423611114</v>
      </c>
      <c r="D164" s="102" t="s">
        <v>2189</v>
      </c>
      <c r="E164" s="88">
        <v>345</v>
      </c>
      <c r="F164" s="84" t="e">
        <f>VLOOKUP(E164,VIP!$A$2:$O11455,2,0)</f>
        <v>#N/A</v>
      </c>
      <c r="G164" s="87" t="str">
        <f>VLOOKUP(E164,'LISTADO ATM'!$A$2:$B$897,2,0)</f>
        <v>ATM Oficina Yamasá  II</v>
      </c>
      <c r="H164" s="87" t="e">
        <f>VLOOKUP(E164,VIP!$A$2:$O16376,7,FALSE)</f>
        <v>#N/A</v>
      </c>
      <c r="I164" s="87" t="e">
        <f>VLOOKUP(E164,VIP!$A$2:$O8341,8,FALSE)</f>
        <v>#N/A</v>
      </c>
      <c r="J164" s="87" t="e">
        <f>VLOOKUP(E164,VIP!$A$2:$O8291,8,FALSE)</f>
        <v>#N/A</v>
      </c>
      <c r="K164" s="87" t="e">
        <f>VLOOKUP(E164,VIP!$A$2:$O11865,6,0)</f>
        <v>#N/A</v>
      </c>
      <c r="L164" s="92" t="s">
        <v>2254</v>
      </c>
      <c r="M164" s="91" t="s">
        <v>2470</v>
      </c>
      <c r="N164" s="107" t="s">
        <v>2477</v>
      </c>
      <c r="O164" s="106" t="s">
        <v>2479</v>
      </c>
      <c r="P164" s="103"/>
      <c r="Q164" s="91" t="s">
        <v>2254</v>
      </c>
    </row>
    <row r="165" spans="1:17" s="108" customFormat="1" ht="18" x14ac:dyDescent="0.25">
      <c r="A165" s="102" t="str">
        <f>VLOOKUP(E165,'LISTADO ATM'!$A$2:$C$898,3,0)</f>
        <v>ESTE</v>
      </c>
      <c r="B165" s="96" t="s">
        <v>2597</v>
      </c>
      <c r="C165" s="90">
        <v>44248.911168981482</v>
      </c>
      <c r="D165" s="102" t="s">
        <v>2189</v>
      </c>
      <c r="E165" s="88">
        <v>772</v>
      </c>
      <c r="F165" s="84" t="str">
        <f>VLOOKUP(E165,VIP!$A$2:$O11456,2,0)</f>
        <v>DRBR215</v>
      </c>
      <c r="G165" s="87" t="str">
        <f>VLOOKUP(E165,'LISTADO ATM'!$A$2:$B$897,2,0)</f>
        <v xml:space="preserve">ATM UNP Yamasá </v>
      </c>
      <c r="H165" s="87" t="str">
        <f>VLOOKUP(E165,VIP!$A$2:$O16377,7,FALSE)</f>
        <v>Si</v>
      </c>
      <c r="I165" s="87" t="str">
        <f>VLOOKUP(E165,VIP!$A$2:$O8342,8,FALSE)</f>
        <v>Si</v>
      </c>
      <c r="J165" s="87" t="str">
        <f>VLOOKUP(E165,VIP!$A$2:$O8292,8,FALSE)</f>
        <v>Si</v>
      </c>
      <c r="K165" s="87" t="str">
        <f>VLOOKUP(E165,VIP!$A$2:$O11866,6,0)</f>
        <v>NO</v>
      </c>
      <c r="L165" s="92" t="s">
        <v>2254</v>
      </c>
      <c r="M165" s="91" t="s">
        <v>2470</v>
      </c>
      <c r="N165" s="107" t="s">
        <v>2477</v>
      </c>
      <c r="O165" s="106" t="s">
        <v>2479</v>
      </c>
      <c r="P165" s="103"/>
      <c r="Q165" s="91" t="s">
        <v>2254</v>
      </c>
    </row>
    <row r="166" spans="1:17" s="108" customFormat="1" ht="18" x14ac:dyDescent="0.25">
      <c r="A166" s="102" t="str">
        <f>VLOOKUP(E166,'LISTADO ATM'!$A$2:$C$898,3,0)</f>
        <v>NORTE</v>
      </c>
      <c r="B166" s="96" t="s">
        <v>2598</v>
      </c>
      <c r="C166" s="90">
        <v>44248.909525462965</v>
      </c>
      <c r="D166" s="102" t="s">
        <v>2190</v>
      </c>
      <c r="E166" s="88">
        <v>687</v>
      </c>
      <c r="F166" s="84" t="str">
        <f>VLOOKUP(E166,VIP!$A$2:$O11457,2,0)</f>
        <v>DRBR687</v>
      </c>
      <c r="G166" s="87" t="str">
        <f>VLOOKUP(E166,'LISTADO ATM'!$A$2:$B$897,2,0)</f>
        <v>ATM Oficina Monterrico II</v>
      </c>
      <c r="H166" s="87" t="str">
        <f>VLOOKUP(E166,VIP!$A$2:$O16378,7,FALSE)</f>
        <v>NO</v>
      </c>
      <c r="I166" s="87" t="str">
        <f>VLOOKUP(E166,VIP!$A$2:$O8343,8,FALSE)</f>
        <v>NO</v>
      </c>
      <c r="J166" s="87" t="str">
        <f>VLOOKUP(E166,VIP!$A$2:$O8293,8,FALSE)</f>
        <v>NO</v>
      </c>
      <c r="K166" s="87" t="str">
        <f>VLOOKUP(E166,VIP!$A$2:$O11867,6,0)</f>
        <v>SI</v>
      </c>
      <c r="L166" s="92" t="s">
        <v>2435</v>
      </c>
      <c r="M166" s="91" t="s">
        <v>2470</v>
      </c>
      <c r="N166" s="107" t="s">
        <v>2477</v>
      </c>
      <c r="O166" s="106" t="s">
        <v>2497</v>
      </c>
      <c r="P166" s="103"/>
      <c r="Q166" s="91" t="s">
        <v>2435</v>
      </c>
    </row>
    <row r="167" spans="1:17" x14ac:dyDescent="0.25">
      <c r="B167" s="104"/>
    </row>
    <row r="168" spans="1:17" x14ac:dyDescent="0.25">
      <c r="B168" s="104"/>
    </row>
    <row r="169" spans="1:17" x14ac:dyDescent="0.25">
      <c r="B169" s="104"/>
    </row>
    <row r="170" spans="1:17" x14ac:dyDescent="0.25">
      <c r="B170" s="104"/>
    </row>
    <row r="171" spans="1:17" x14ac:dyDescent="0.25">
      <c r="B171" s="104"/>
    </row>
    <row r="172" spans="1:17" x14ac:dyDescent="0.25">
      <c r="B172" s="104"/>
    </row>
    <row r="173" spans="1:17" x14ac:dyDescent="0.25">
      <c r="B173" s="104"/>
    </row>
    <row r="174" spans="1:17" x14ac:dyDescent="0.25">
      <c r="B174" s="104"/>
    </row>
    <row r="175" spans="1:17" x14ac:dyDescent="0.25">
      <c r="B175" s="104"/>
    </row>
    <row r="176" spans="1:17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</sheetData>
  <autoFilter ref="A4:Q4">
    <sortState ref="A5:Q16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7:B1048576 B1:B4">
    <cfRule type="duplicateValues" dxfId="565" priority="374459"/>
  </conditionalFormatting>
  <conditionalFormatting sqref="B167:B1048576">
    <cfRule type="duplicateValues" dxfId="564" priority="374463"/>
  </conditionalFormatting>
  <conditionalFormatting sqref="B167:B1048576 B1:B4">
    <cfRule type="duplicateValues" dxfId="563" priority="374467"/>
    <cfRule type="duplicateValues" dxfId="562" priority="374468"/>
    <cfRule type="duplicateValues" dxfId="561" priority="374469"/>
  </conditionalFormatting>
  <conditionalFormatting sqref="B167:B1048576 B1:B4">
    <cfRule type="duplicateValues" dxfId="560" priority="374479"/>
    <cfRule type="duplicateValues" dxfId="559" priority="374480"/>
  </conditionalFormatting>
  <conditionalFormatting sqref="B167:B1048576">
    <cfRule type="duplicateValues" dxfId="558" priority="374487"/>
    <cfRule type="duplicateValues" dxfId="557" priority="374488"/>
    <cfRule type="duplicateValues" dxfId="556" priority="374489"/>
  </conditionalFormatting>
  <conditionalFormatting sqref="B167:B1048576">
    <cfRule type="duplicateValues" dxfId="555" priority="374499"/>
    <cfRule type="duplicateValues" dxfId="554" priority="374500"/>
  </conditionalFormatting>
  <conditionalFormatting sqref="B167:B1048576">
    <cfRule type="duplicateValues" dxfId="553" priority="556"/>
  </conditionalFormatting>
  <conditionalFormatting sqref="B5:B7">
    <cfRule type="duplicateValues" dxfId="552" priority="492"/>
  </conditionalFormatting>
  <conditionalFormatting sqref="B5:B7">
    <cfRule type="duplicateValues" dxfId="551" priority="491"/>
  </conditionalFormatting>
  <conditionalFormatting sqref="B5:B7">
    <cfRule type="duplicateValues" dxfId="550" priority="488"/>
    <cfRule type="duplicateValues" dxfId="549" priority="489"/>
    <cfRule type="duplicateValues" dxfId="548" priority="490"/>
  </conditionalFormatting>
  <conditionalFormatting sqref="B5:B7">
    <cfRule type="duplicateValues" dxfId="547" priority="486"/>
    <cfRule type="duplicateValues" dxfId="546" priority="487"/>
  </conditionalFormatting>
  <conditionalFormatting sqref="B5:B7">
    <cfRule type="duplicateValues" dxfId="545" priority="483"/>
    <cfRule type="duplicateValues" dxfId="544" priority="484"/>
    <cfRule type="duplicateValues" dxfId="543" priority="485"/>
  </conditionalFormatting>
  <conditionalFormatting sqref="B5:B7">
    <cfRule type="duplicateValues" dxfId="542" priority="481"/>
    <cfRule type="duplicateValues" dxfId="541" priority="482"/>
  </conditionalFormatting>
  <conditionalFormatting sqref="B5:B7">
    <cfRule type="duplicateValues" dxfId="540" priority="480"/>
  </conditionalFormatting>
  <conditionalFormatting sqref="B5:B7">
    <cfRule type="duplicateValues" dxfId="539" priority="479"/>
  </conditionalFormatting>
  <conditionalFormatting sqref="B5:B7">
    <cfRule type="duplicateValues" dxfId="538" priority="476"/>
    <cfRule type="duplicateValues" dxfId="537" priority="477"/>
    <cfRule type="duplicateValues" dxfId="536" priority="478"/>
  </conditionalFormatting>
  <conditionalFormatting sqref="B5:B7">
    <cfRule type="duplicateValues" dxfId="535" priority="474"/>
    <cfRule type="duplicateValues" dxfId="534" priority="475"/>
  </conditionalFormatting>
  <conditionalFormatting sqref="B5:B7">
    <cfRule type="duplicateValues" dxfId="533" priority="473"/>
  </conditionalFormatting>
  <conditionalFormatting sqref="B5:B7">
    <cfRule type="duplicateValues" dxfId="532" priority="472"/>
  </conditionalFormatting>
  <conditionalFormatting sqref="B5:B7">
    <cfRule type="duplicateValues" dxfId="531" priority="471"/>
  </conditionalFormatting>
  <conditionalFormatting sqref="B23:B24">
    <cfRule type="duplicateValues" dxfId="530" priority="447"/>
  </conditionalFormatting>
  <conditionalFormatting sqref="B23:B24">
    <cfRule type="duplicateValues" dxfId="529" priority="446"/>
  </conditionalFormatting>
  <conditionalFormatting sqref="B23:B24">
    <cfRule type="duplicateValues" dxfId="528" priority="443"/>
    <cfRule type="duplicateValues" dxfId="527" priority="444"/>
    <cfRule type="duplicateValues" dxfId="526" priority="445"/>
  </conditionalFormatting>
  <conditionalFormatting sqref="B23:B24">
    <cfRule type="duplicateValues" dxfId="525" priority="441"/>
    <cfRule type="duplicateValues" dxfId="524" priority="442"/>
  </conditionalFormatting>
  <conditionalFormatting sqref="B23:B24">
    <cfRule type="duplicateValues" dxfId="523" priority="438"/>
    <cfRule type="duplicateValues" dxfId="522" priority="439"/>
    <cfRule type="duplicateValues" dxfId="521" priority="440"/>
  </conditionalFormatting>
  <conditionalFormatting sqref="B23:B24">
    <cfRule type="duplicateValues" dxfId="520" priority="436"/>
    <cfRule type="duplicateValues" dxfId="519" priority="437"/>
  </conditionalFormatting>
  <conditionalFormatting sqref="B23:B24">
    <cfRule type="duplicateValues" dxfId="518" priority="435"/>
  </conditionalFormatting>
  <conditionalFormatting sqref="B23:B24">
    <cfRule type="duplicateValues" dxfId="517" priority="434"/>
  </conditionalFormatting>
  <conditionalFormatting sqref="B23:B24">
    <cfRule type="duplicateValues" dxfId="516" priority="431"/>
    <cfRule type="duplicateValues" dxfId="515" priority="432"/>
    <cfRule type="duplicateValues" dxfId="514" priority="433"/>
  </conditionalFormatting>
  <conditionalFormatting sqref="B23:B24">
    <cfRule type="duplicateValues" dxfId="513" priority="429"/>
    <cfRule type="duplicateValues" dxfId="512" priority="430"/>
  </conditionalFormatting>
  <conditionalFormatting sqref="B23:B24">
    <cfRule type="duplicateValues" dxfId="511" priority="428"/>
  </conditionalFormatting>
  <conditionalFormatting sqref="B23:B24">
    <cfRule type="duplicateValues" dxfId="510" priority="427"/>
  </conditionalFormatting>
  <conditionalFormatting sqref="B23:B24">
    <cfRule type="duplicateValues" dxfId="509" priority="426"/>
  </conditionalFormatting>
  <conditionalFormatting sqref="B25:B46">
    <cfRule type="duplicateValues" dxfId="508" priority="424"/>
  </conditionalFormatting>
  <conditionalFormatting sqref="B25:B46">
    <cfRule type="duplicateValues" dxfId="507" priority="423"/>
  </conditionalFormatting>
  <conditionalFormatting sqref="B25:B46">
    <cfRule type="duplicateValues" dxfId="506" priority="420"/>
    <cfRule type="duplicateValues" dxfId="505" priority="421"/>
    <cfRule type="duplicateValues" dxfId="504" priority="422"/>
  </conditionalFormatting>
  <conditionalFormatting sqref="B25:B46">
    <cfRule type="duplicateValues" dxfId="503" priority="418"/>
    <cfRule type="duplicateValues" dxfId="502" priority="419"/>
  </conditionalFormatting>
  <conditionalFormatting sqref="B25:B46">
    <cfRule type="duplicateValues" dxfId="501" priority="415"/>
    <cfRule type="duplicateValues" dxfId="500" priority="416"/>
    <cfRule type="duplicateValues" dxfId="499" priority="417"/>
  </conditionalFormatting>
  <conditionalFormatting sqref="B25:B46">
    <cfRule type="duplicateValues" dxfId="498" priority="413"/>
    <cfRule type="duplicateValues" dxfId="497" priority="414"/>
  </conditionalFormatting>
  <conditionalFormatting sqref="B25:B46">
    <cfRule type="duplicateValues" dxfId="496" priority="412"/>
  </conditionalFormatting>
  <conditionalFormatting sqref="B25:B46">
    <cfRule type="duplicateValues" dxfId="495" priority="411"/>
  </conditionalFormatting>
  <conditionalFormatting sqref="B25:B46">
    <cfRule type="duplicateValues" dxfId="494" priority="408"/>
    <cfRule type="duplicateValues" dxfId="493" priority="409"/>
    <cfRule type="duplicateValues" dxfId="492" priority="410"/>
  </conditionalFormatting>
  <conditionalFormatting sqref="B25:B46">
    <cfRule type="duplicateValues" dxfId="491" priority="406"/>
    <cfRule type="duplicateValues" dxfId="490" priority="407"/>
  </conditionalFormatting>
  <conditionalFormatting sqref="B25:B46">
    <cfRule type="duplicateValues" dxfId="489" priority="405"/>
  </conditionalFormatting>
  <conditionalFormatting sqref="B25:B46">
    <cfRule type="duplicateValues" dxfId="488" priority="404"/>
  </conditionalFormatting>
  <conditionalFormatting sqref="B25:B46">
    <cfRule type="duplicateValues" dxfId="487" priority="403"/>
  </conditionalFormatting>
  <conditionalFormatting sqref="B47:B51">
    <cfRule type="duplicateValues" dxfId="486" priority="401"/>
  </conditionalFormatting>
  <conditionalFormatting sqref="B47:B51">
    <cfRule type="duplicateValues" dxfId="485" priority="400"/>
  </conditionalFormatting>
  <conditionalFormatting sqref="B47:B51">
    <cfRule type="duplicateValues" dxfId="484" priority="397"/>
    <cfRule type="duplicateValues" dxfId="483" priority="398"/>
    <cfRule type="duplicateValues" dxfId="482" priority="399"/>
  </conditionalFormatting>
  <conditionalFormatting sqref="B47:B51">
    <cfRule type="duplicateValues" dxfId="481" priority="395"/>
    <cfRule type="duplicateValues" dxfId="480" priority="396"/>
  </conditionalFormatting>
  <conditionalFormatting sqref="B47:B51">
    <cfRule type="duplicateValues" dxfId="479" priority="392"/>
    <cfRule type="duplicateValues" dxfId="478" priority="393"/>
    <cfRule type="duplicateValues" dxfId="477" priority="394"/>
  </conditionalFormatting>
  <conditionalFormatting sqref="B47:B51">
    <cfRule type="duplicateValues" dxfId="476" priority="390"/>
    <cfRule type="duplicateValues" dxfId="475" priority="391"/>
  </conditionalFormatting>
  <conditionalFormatting sqref="B47:B51">
    <cfRule type="duplicateValues" dxfId="474" priority="389"/>
  </conditionalFormatting>
  <conditionalFormatting sqref="B47:B51">
    <cfRule type="duplicateValues" dxfId="473" priority="387"/>
  </conditionalFormatting>
  <conditionalFormatting sqref="B47:B51">
    <cfRule type="duplicateValues" dxfId="472" priority="384"/>
    <cfRule type="duplicateValues" dxfId="471" priority="385"/>
    <cfRule type="duplicateValues" dxfId="470" priority="386"/>
  </conditionalFormatting>
  <conditionalFormatting sqref="B47:B51">
    <cfRule type="duplicateValues" dxfId="469" priority="382"/>
    <cfRule type="duplicateValues" dxfId="468" priority="383"/>
  </conditionalFormatting>
  <conditionalFormatting sqref="B52:B54">
    <cfRule type="duplicateValues" dxfId="467" priority="381"/>
  </conditionalFormatting>
  <conditionalFormatting sqref="B52:B54">
    <cfRule type="duplicateValues" dxfId="466" priority="380"/>
  </conditionalFormatting>
  <conditionalFormatting sqref="B52:B54">
    <cfRule type="duplicateValues" dxfId="465" priority="377"/>
    <cfRule type="duplicateValues" dxfId="464" priority="378"/>
    <cfRule type="duplicateValues" dxfId="463" priority="379"/>
  </conditionalFormatting>
  <conditionalFormatting sqref="B52:B54">
    <cfRule type="duplicateValues" dxfId="462" priority="375"/>
    <cfRule type="duplicateValues" dxfId="461" priority="376"/>
  </conditionalFormatting>
  <conditionalFormatting sqref="B52:B54">
    <cfRule type="duplicateValues" dxfId="460" priority="372"/>
    <cfRule type="duplicateValues" dxfId="459" priority="373"/>
    <cfRule type="duplicateValues" dxfId="458" priority="374"/>
  </conditionalFormatting>
  <conditionalFormatting sqref="B52:B54">
    <cfRule type="duplicateValues" dxfId="457" priority="370"/>
    <cfRule type="duplicateValues" dxfId="456" priority="371"/>
  </conditionalFormatting>
  <conditionalFormatting sqref="B52:B54">
    <cfRule type="duplicateValues" dxfId="455" priority="369"/>
  </conditionalFormatting>
  <conditionalFormatting sqref="B52:B54">
    <cfRule type="duplicateValues" dxfId="454" priority="368"/>
  </conditionalFormatting>
  <conditionalFormatting sqref="B52:B54">
    <cfRule type="duplicateValues" dxfId="453" priority="365"/>
    <cfRule type="duplicateValues" dxfId="452" priority="366"/>
    <cfRule type="duplicateValues" dxfId="451" priority="367"/>
  </conditionalFormatting>
  <conditionalFormatting sqref="B52:B54">
    <cfRule type="duplicateValues" dxfId="450" priority="363"/>
    <cfRule type="duplicateValues" dxfId="449" priority="364"/>
  </conditionalFormatting>
  <conditionalFormatting sqref="B52:B54">
    <cfRule type="duplicateValues" dxfId="448" priority="362"/>
  </conditionalFormatting>
  <conditionalFormatting sqref="B52:B54">
    <cfRule type="duplicateValues" dxfId="447" priority="361"/>
  </conditionalFormatting>
  <conditionalFormatting sqref="B52:B54">
    <cfRule type="duplicateValues" dxfId="446" priority="360"/>
  </conditionalFormatting>
  <conditionalFormatting sqref="B167:B1048576 B1:B54">
    <cfRule type="duplicateValues" dxfId="445" priority="356"/>
    <cfRule type="duplicateValues" dxfId="444" priority="358"/>
  </conditionalFormatting>
  <conditionalFormatting sqref="B55:B57">
    <cfRule type="duplicateValues" dxfId="443" priority="355"/>
  </conditionalFormatting>
  <conditionalFormatting sqref="B55:B57">
    <cfRule type="duplicateValues" dxfId="442" priority="354"/>
  </conditionalFormatting>
  <conditionalFormatting sqref="B55:B57">
    <cfRule type="duplicateValues" dxfId="441" priority="351"/>
    <cfRule type="duplicateValues" dxfId="440" priority="352"/>
    <cfRule type="duplicateValues" dxfId="439" priority="353"/>
  </conditionalFormatting>
  <conditionalFormatting sqref="B55:B57">
    <cfRule type="duplicateValues" dxfId="438" priority="349"/>
    <cfRule type="duplicateValues" dxfId="437" priority="350"/>
  </conditionalFormatting>
  <conditionalFormatting sqref="B55:B57">
    <cfRule type="duplicateValues" dxfId="436" priority="346"/>
    <cfRule type="duplicateValues" dxfId="435" priority="347"/>
    <cfRule type="duplicateValues" dxfId="434" priority="348"/>
  </conditionalFormatting>
  <conditionalFormatting sqref="B55:B57">
    <cfRule type="duplicateValues" dxfId="433" priority="344"/>
    <cfRule type="duplicateValues" dxfId="432" priority="345"/>
  </conditionalFormatting>
  <conditionalFormatting sqref="B55:B57">
    <cfRule type="duplicateValues" dxfId="431" priority="343"/>
  </conditionalFormatting>
  <conditionalFormatting sqref="B55:B57">
    <cfRule type="duplicateValues" dxfId="430" priority="342"/>
  </conditionalFormatting>
  <conditionalFormatting sqref="B55:B57">
    <cfRule type="duplicateValues" dxfId="429" priority="339"/>
    <cfRule type="duplicateValues" dxfId="428" priority="340"/>
    <cfRule type="duplicateValues" dxfId="427" priority="341"/>
  </conditionalFormatting>
  <conditionalFormatting sqref="B55:B57">
    <cfRule type="duplicateValues" dxfId="426" priority="337"/>
    <cfRule type="duplicateValues" dxfId="425" priority="338"/>
  </conditionalFormatting>
  <conditionalFormatting sqref="B55:B57">
    <cfRule type="duplicateValues" dxfId="424" priority="336"/>
  </conditionalFormatting>
  <conditionalFormatting sqref="B55:B57">
    <cfRule type="duplicateValues" dxfId="423" priority="335"/>
  </conditionalFormatting>
  <conditionalFormatting sqref="B55:B57">
    <cfRule type="duplicateValues" dxfId="422" priority="334"/>
  </conditionalFormatting>
  <conditionalFormatting sqref="B55:B57">
    <cfRule type="duplicateValues" dxfId="421" priority="330"/>
    <cfRule type="duplicateValues" dxfId="420" priority="332"/>
  </conditionalFormatting>
  <conditionalFormatting sqref="B58:B66">
    <cfRule type="duplicateValues" dxfId="419" priority="329"/>
  </conditionalFormatting>
  <conditionalFormatting sqref="B58:B66">
    <cfRule type="duplicateValues" dxfId="418" priority="328"/>
  </conditionalFormatting>
  <conditionalFormatting sqref="B58:B66">
    <cfRule type="duplicateValues" dxfId="417" priority="325"/>
    <cfRule type="duplicateValues" dxfId="416" priority="326"/>
    <cfRule type="duplicateValues" dxfId="415" priority="327"/>
  </conditionalFormatting>
  <conditionalFormatting sqref="B58:B66">
    <cfRule type="duplicateValues" dxfId="414" priority="323"/>
    <cfRule type="duplicateValues" dxfId="413" priority="324"/>
  </conditionalFormatting>
  <conditionalFormatting sqref="B58:B66">
    <cfRule type="duplicateValues" dxfId="412" priority="320"/>
    <cfRule type="duplicateValues" dxfId="411" priority="321"/>
    <cfRule type="duplicateValues" dxfId="410" priority="322"/>
  </conditionalFormatting>
  <conditionalFormatting sqref="B58:B66">
    <cfRule type="duplicateValues" dxfId="409" priority="318"/>
    <cfRule type="duplicateValues" dxfId="408" priority="319"/>
  </conditionalFormatting>
  <conditionalFormatting sqref="B58:B66">
    <cfRule type="duplicateValues" dxfId="407" priority="317"/>
  </conditionalFormatting>
  <conditionalFormatting sqref="B58:B66">
    <cfRule type="duplicateValues" dxfId="406" priority="316"/>
  </conditionalFormatting>
  <conditionalFormatting sqref="B58:B66">
    <cfRule type="duplicateValues" dxfId="405" priority="313"/>
    <cfRule type="duplicateValues" dxfId="404" priority="314"/>
    <cfRule type="duplicateValues" dxfId="403" priority="315"/>
  </conditionalFormatting>
  <conditionalFormatting sqref="B58:B66">
    <cfRule type="duplicateValues" dxfId="402" priority="311"/>
    <cfRule type="duplicateValues" dxfId="401" priority="312"/>
  </conditionalFormatting>
  <conditionalFormatting sqref="B58:B66">
    <cfRule type="duplicateValues" dxfId="400" priority="310"/>
  </conditionalFormatting>
  <conditionalFormatting sqref="B58:B66">
    <cfRule type="duplicateValues" dxfId="399" priority="309"/>
  </conditionalFormatting>
  <conditionalFormatting sqref="B58:B66">
    <cfRule type="duplicateValues" dxfId="398" priority="308"/>
  </conditionalFormatting>
  <conditionalFormatting sqref="B58:B66">
    <cfRule type="duplicateValues" dxfId="397" priority="306"/>
    <cfRule type="duplicateValues" dxfId="396" priority="307"/>
  </conditionalFormatting>
  <conditionalFormatting sqref="B67:B71">
    <cfRule type="duplicateValues" dxfId="395" priority="305"/>
  </conditionalFormatting>
  <conditionalFormatting sqref="B67:B71">
    <cfRule type="duplicateValues" dxfId="394" priority="304"/>
  </conditionalFormatting>
  <conditionalFormatting sqref="B67:B71">
    <cfRule type="duplicateValues" dxfId="393" priority="301"/>
    <cfRule type="duplicateValues" dxfId="392" priority="302"/>
    <cfRule type="duplicateValues" dxfId="391" priority="303"/>
  </conditionalFormatting>
  <conditionalFormatting sqref="B67:B71">
    <cfRule type="duplicateValues" dxfId="390" priority="299"/>
    <cfRule type="duplicateValues" dxfId="389" priority="300"/>
  </conditionalFormatting>
  <conditionalFormatting sqref="B67:B71">
    <cfRule type="duplicateValues" dxfId="388" priority="296"/>
    <cfRule type="duplicateValues" dxfId="387" priority="297"/>
    <cfRule type="duplicateValues" dxfId="386" priority="298"/>
  </conditionalFormatting>
  <conditionalFormatting sqref="B67:B71">
    <cfRule type="duplicateValues" dxfId="385" priority="294"/>
    <cfRule type="duplicateValues" dxfId="384" priority="295"/>
  </conditionalFormatting>
  <conditionalFormatting sqref="B67:B71">
    <cfRule type="duplicateValues" dxfId="383" priority="293"/>
  </conditionalFormatting>
  <conditionalFormatting sqref="B67:B71">
    <cfRule type="duplicateValues" dxfId="382" priority="292"/>
  </conditionalFormatting>
  <conditionalFormatting sqref="B67:B71">
    <cfRule type="duplicateValues" dxfId="381" priority="289"/>
    <cfRule type="duplicateValues" dxfId="380" priority="290"/>
    <cfRule type="duplicateValues" dxfId="379" priority="291"/>
  </conditionalFormatting>
  <conditionalFormatting sqref="B67:B71">
    <cfRule type="duplicateValues" dxfId="378" priority="287"/>
    <cfRule type="duplicateValues" dxfId="377" priority="288"/>
  </conditionalFormatting>
  <conditionalFormatting sqref="B67:B71">
    <cfRule type="duplicateValues" dxfId="376" priority="286"/>
  </conditionalFormatting>
  <conditionalFormatting sqref="B67:B71">
    <cfRule type="duplicateValues" dxfId="375" priority="285"/>
  </conditionalFormatting>
  <conditionalFormatting sqref="B67:B71">
    <cfRule type="duplicateValues" dxfId="374" priority="284"/>
  </conditionalFormatting>
  <conditionalFormatting sqref="B67:B71">
    <cfRule type="duplicateValues" dxfId="373" priority="282"/>
    <cfRule type="duplicateValues" dxfId="372" priority="283"/>
  </conditionalFormatting>
  <conditionalFormatting sqref="B8:B22">
    <cfRule type="duplicateValues" dxfId="371" priority="374622"/>
  </conditionalFormatting>
  <conditionalFormatting sqref="B8:B22">
    <cfRule type="duplicateValues" dxfId="370" priority="374624"/>
    <cfRule type="duplicateValues" dxfId="369" priority="374625"/>
    <cfRule type="duplicateValues" dxfId="368" priority="374626"/>
  </conditionalFormatting>
  <conditionalFormatting sqref="B8:B22">
    <cfRule type="duplicateValues" dxfId="367" priority="374630"/>
    <cfRule type="duplicateValues" dxfId="366" priority="374631"/>
  </conditionalFormatting>
  <conditionalFormatting sqref="B72">
    <cfRule type="duplicateValues" dxfId="365" priority="280"/>
  </conditionalFormatting>
  <conditionalFormatting sqref="B72">
    <cfRule type="duplicateValues" dxfId="364" priority="279"/>
  </conditionalFormatting>
  <conditionalFormatting sqref="B72">
    <cfRule type="duplicateValues" dxfId="363" priority="276"/>
    <cfRule type="duplicateValues" dxfId="362" priority="277"/>
    <cfRule type="duplicateValues" dxfId="361" priority="278"/>
  </conditionalFormatting>
  <conditionalFormatting sqref="B72">
    <cfRule type="duplicateValues" dxfId="360" priority="274"/>
    <cfRule type="duplicateValues" dxfId="359" priority="275"/>
  </conditionalFormatting>
  <conditionalFormatting sqref="B72">
    <cfRule type="duplicateValues" dxfId="358" priority="271"/>
    <cfRule type="duplicateValues" dxfId="357" priority="272"/>
    <cfRule type="duplicateValues" dxfId="356" priority="273"/>
  </conditionalFormatting>
  <conditionalFormatting sqref="B72">
    <cfRule type="duplicateValues" dxfId="355" priority="269"/>
    <cfRule type="duplicateValues" dxfId="354" priority="270"/>
  </conditionalFormatting>
  <conditionalFormatting sqref="B72">
    <cfRule type="duplicateValues" dxfId="353" priority="268"/>
  </conditionalFormatting>
  <conditionalFormatting sqref="B72">
    <cfRule type="duplicateValues" dxfId="352" priority="267"/>
  </conditionalFormatting>
  <conditionalFormatting sqref="B72">
    <cfRule type="duplicateValues" dxfId="351" priority="264"/>
    <cfRule type="duplicateValues" dxfId="350" priority="265"/>
    <cfRule type="duplicateValues" dxfId="349" priority="266"/>
  </conditionalFormatting>
  <conditionalFormatting sqref="B72">
    <cfRule type="duplicateValues" dxfId="348" priority="262"/>
    <cfRule type="duplicateValues" dxfId="347" priority="263"/>
  </conditionalFormatting>
  <conditionalFormatting sqref="B72">
    <cfRule type="duplicateValues" dxfId="346" priority="261"/>
  </conditionalFormatting>
  <conditionalFormatting sqref="B72">
    <cfRule type="duplicateValues" dxfId="345" priority="260"/>
  </conditionalFormatting>
  <conditionalFormatting sqref="B72">
    <cfRule type="duplicateValues" dxfId="344" priority="259"/>
  </conditionalFormatting>
  <conditionalFormatting sqref="B72">
    <cfRule type="duplicateValues" dxfId="343" priority="257"/>
    <cfRule type="duplicateValues" dxfId="342" priority="258"/>
  </conditionalFormatting>
  <conditionalFormatting sqref="B74:B89">
    <cfRule type="duplicateValues" dxfId="341" priority="256"/>
  </conditionalFormatting>
  <conditionalFormatting sqref="B74:B89">
    <cfRule type="duplicateValues" dxfId="340" priority="255"/>
  </conditionalFormatting>
  <conditionalFormatting sqref="B74:B89">
    <cfRule type="duplicateValues" dxfId="339" priority="252"/>
    <cfRule type="duplicateValues" dxfId="338" priority="253"/>
    <cfRule type="duplicateValues" dxfId="337" priority="254"/>
  </conditionalFormatting>
  <conditionalFormatting sqref="B74:B89">
    <cfRule type="duplicateValues" dxfId="336" priority="250"/>
    <cfRule type="duplicateValues" dxfId="335" priority="251"/>
  </conditionalFormatting>
  <conditionalFormatting sqref="B74:B89">
    <cfRule type="duplicateValues" dxfId="334" priority="247"/>
    <cfRule type="duplicateValues" dxfId="333" priority="248"/>
    <cfRule type="duplicateValues" dxfId="332" priority="249"/>
  </conditionalFormatting>
  <conditionalFormatting sqref="B74:B89">
    <cfRule type="duplicateValues" dxfId="331" priority="245"/>
    <cfRule type="duplicateValues" dxfId="330" priority="246"/>
  </conditionalFormatting>
  <conditionalFormatting sqref="B74:B89">
    <cfRule type="duplicateValues" dxfId="329" priority="244"/>
  </conditionalFormatting>
  <conditionalFormatting sqref="B74:B89">
    <cfRule type="duplicateValues" dxfId="328" priority="243"/>
  </conditionalFormatting>
  <conditionalFormatting sqref="B74:B89">
    <cfRule type="duplicateValues" dxfId="327" priority="240"/>
    <cfRule type="duplicateValues" dxfId="326" priority="241"/>
    <cfRule type="duplicateValues" dxfId="325" priority="242"/>
  </conditionalFormatting>
  <conditionalFormatting sqref="B74:B89">
    <cfRule type="duplicateValues" dxfId="324" priority="238"/>
    <cfRule type="duplicateValues" dxfId="323" priority="239"/>
  </conditionalFormatting>
  <conditionalFormatting sqref="B74:B89">
    <cfRule type="duplicateValues" dxfId="322" priority="237"/>
  </conditionalFormatting>
  <conditionalFormatting sqref="B74:B89">
    <cfRule type="duplicateValues" dxfId="321" priority="236"/>
  </conditionalFormatting>
  <conditionalFormatting sqref="B74:B89">
    <cfRule type="duplicateValues" dxfId="320" priority="235"/>
  </conditionalFormatting>
  <conditionalFormatting sqref="B74:B89">
    <cfRule type="duplicateValues" dxfId="319" priority="233"/>
    <cfRule type="duplicateValues" dxfId="318" priority="234"/>
  </conditionalFormatting>
  <conditionalFormatting sqref="B73">
    <cfRule type="duplicateValues" dxfId="317" priority="232"/>
  </conditionalFormatting>
  <conditionalFormatting sqref="B73">
    <cfRule type="duplicateValues" dxfId="316" priority="231"/>
  </conditionalFormatting>
  <conditionalFormatting sqref="B73">
    <cfRule type="duplicateValues" dxfId="315" priority="228"/>
    <cfRule type="duplicateValues" dxfId="314" priority="229"/>
    <cfRule type="duplicateValues" dxfId="313" priority="230"/>
  </conditionalFormatting>
  <conditionalFormatting sqref="B73">
    <cfRule type="duplicateValues" dxfId="312" priority="226"/>
    <cfRule type="duplicateValues" dxfId="311" priority="227"/>
  </conditionalFormatting>
  <conditionalFormatting sqref="B73">
    <cfRule type="duplicateValues" dxfId="310" priority="223"/>
    <cfRule type="duplicateValues" dxfId="309" priority="224"/>
    <cfRule type="duplicateValues" dxfId="308" priority="225"/>
  </conditionalFormatting>
  <conditionalFormatting sqref="B73">
    <cfRule type="duplicateValues" dxfId="307" priority="221"/>
    <cfRule type="duplicateValues" dxfId="306" priority="222"/>
  </conditionalFormatting>
  <conditionalFormatting sqref="B73">
    <cfRule type="duplicateValues" dxfId="305" priority="220"/>
  </conditionalFormatting>
  <conditionalFormatting sqref="B73">
    <cfRule type="duplicateValues" dxfId="304" priority="219"/>
  </conditionalFormatting>
  <conditionalFormatting sqref="B73">
    <cfRule type="duplicateValues" dxfId="303" priority="216"/>
    <cfRule type="duplicateValues" dxfId="302" priority="217"/>
    <cfRule type="duplicateValues" dxfId="301" priority="218"/>
  </conditionalFormatting>
  <conditionalFormatting sqref="B73">
    <cfRule type="duplicateValues" dxfId="300" priority="214"/>
    <cfRule type="duplicateValues" dxfId="299" priority="215"/>
  </conditionalFormatting>
  <conditionalFormatting sqref="B73">
    <cfRule type="duplicateValues" dxfId="298" priority="213"/>
  </conditionalFormatting>
  <conditionalFormatting sqref="B73">
    <cfRule type="duplicateValues" dxfId="297" priority="212"/>
  </conditionalFormatting>
  <conditionalFormatting sqref="B73">
    <cfRule type="duplicateValues" dxfId="296" priority="211"/>
  </conditionalFormatting>
  <conditionalFormatting sqref="B73">
    <cfRule type="duplicateValues" dxfId="295" priority="209"/>
    <cfRule type="duplicateValues" dxfId="294" priority="210"/>
  </conditionalFormatting>
  <conditionalFormatting sqref="B90:B93">
    <cfRule type="duplicateValues" dxfId="293" priority="207"/>
  </conditionalFormatting>
  <conditionalFormatting sqref="B90:B93">
    <cfRule type="duplicateValues" dxfId="292" priority="206"/>
  </conditionalFormatting>
  <conditionalFormatting sqref="B90:B93">
    <cfRule type="duplicateValues" dxfId="291" priority="203"/>
    <cfRule type="duplicateValues" dxfId="290" priority="204"/>
    <cfRule type="duplicateValues" dxfId="289" priority="205"/>
  </conditionalFormatting>
  <conditionalFormatting sqref="B90:B93">
    <cfRule type="duplicateValues" dxfId="288" priority="201"/>
    <cfRule type="duplicateValues" dxfId="287" priority="202"/>
  </conditionalFormatting>
  <conditionalFormatting sqref="B90:B93">
    <cfRule type="duplicateValues" dxfId="286" priority="198"/>
    <cfRule type="duplicateValues" dxfId="285" priority="199"/>
    <cfRule type="duplicateValues" dxfId="284" priority="200"/>
  </conditionalFormatting>
  <conditionalFormatting sqref="B90:B93">
    <cfRule type="duplicateValues" dxfId="283" priority="196"/>
    <cfRule type="duplicateValues" dxfId="282" priority="197"/>
  </conditionalFormatting>
  <conditionalFormatting sqref="B90:B93">
    <cfRule type="duplicateValues" dxfId="281" priority="195"/>
  </conditionalFormatting>
  <conditionalFormatting sqref="B90:B93">
    <cfRule type="duplicateValues" dxfId="280" priority="194"/>
  </conditionalFormatting>
  <conditionalFormatting sqref="B90:B93">
    <cfRule type="duplicateValues" dxfId="279" priority="191"/>
    <cfRule type="duplicateValues" dxfId="278" priority="192"/>
    <cfRule type="duplicateValues" dxfId="277" priority="193"/>
  </conditionalFormatting>
  <conditionalFormatting sqref="B90:B93">
    <cfRule type="duplicateValues" dxfId="276" priority="189"/>
    <cfRule type="duplicateValues" dxfId="275" priority="190"/>
  </conditionalFormatting>
  <conditionalFormatting sqref="B90:B93">
    <cfRule type="duplicateValues" dxfId="274" priority="188"/>
  </conditionalFormatting>
  <conditionalFormatting sqref="B90:B93">
    <cfRule type="duplicateValues" dxfId="273" priority="187"/>
  </conditionalFormatting>
  <conditionalFormatting sqref="B90:B93">
    <cfRule type="duplicateValues" dxfId="272" priority="186"/>
  </conditionalFormatting>
  <conditionalFormatting sqref="B90:B93">
    <cfRule type="duplicateValues" dxfId="271" priority="184"/>
    <cfRule type="duplicateValues" dxfId="270" priority="185"/>
  </conditionalFormatting>
  <conditionalFormatting sqref="B105:B107">
    <cfRule type="duplicateValues" dxfId="269" priority="159"/>
  </conditionalFormatting>
  <conditionalFormatting sqref="B105:B107">
    <cfRule type="duplicateValues" dxfId="268" priority="158"/>
  </conditionalFormatting>
  <conditionalFormatting sqref="B105:B107">
    <cfRule type="duplicateValues" dxfId="267" priority="155"/>
    <cfRule type="duplicateValues" dxfId="266" priority="156"/>
    <cfRule type="duplicateValues" dxfId="265" priority="157"/>
  </conditionalFormatting>
  <conditionalFormatting sqref="B105:B107">
    <cfRule type="duplicateValues" dxfId="264" priority="153"/>
    <cfRule type="duplicateValues" dxfId="263" priority="154"/>
  </conditionalFormatting>
  <conditionalFormatting sqref="B105:B107">
    <cfRule type="duplicateValues" dxfId="262" priority="150"/>
    <cfRule type="duplicateValues" dxfId="261" priority="151"/>
    <cfRule type="duplicateValues" dxfId="260" priority="152"/>
  </conditionalFormatting>
  <conditionalFormatting sqref="B105:B107">
    <cfRule type="duplicateValues" dxfId="259" priority="148"/>
    <cfRule type="duplicateValues" dxfId="258" priority="149"/>
  </conditionalFormatting>
  <conditionalFormatting sqref="B105:B107">
    <cfRule type="duplicateValues" dxfId="257" priority="147"/>
  </conditionalFormatting>
  <conditionalFormatting sqref="B105:B107">
    <cfRule type="duplicateValues" dxfId="256" priority="146"/>
  </conditionalFormatting>
  <conditionalFormatting sqref="B105:B107">
    <cfRule type="duplicateValues" dxfId="255" priority="143"/>
    <cfRule type="duplicateValues" dxfId="254" priority="144"/>
    <cfRule type="duplicateValues" dxfId="253" priority="145"/>
  </conditionalFormatting>
  <conditionalFormatting sqref="B105:B107">
    <cfRule type="duplicateValues" dxfId="252" priority="141"/>
    <cfRule type="duplicateValues" dxfId="251" priority="142"/>
  </conditionalFormatting>
  <conditionalFormatting sqref="B105:B107">
    <cfRule type="duplicateValues" dxfId="250" priority="140"/>
  </conditionalFormatting>
  <conditionalFormatting sqref="B105:B107">
    <cfRule type="duplicateValues" dxfId="249" priority="139"/>
  </conditionalFormatting>
  <conditionalFormatting sqref="B105:B107">
    <cfRule type="duplicateValues" dxfId="248" priority="138"/>
  </conditionalFormatting>
  <conditionalFormatting sqref="B105:B107">
    <cfRule type="duplicateValues" dxfId="247" priority="136"/>
    <cfRule type="duplicateValues" dxfId="246" priority="137"/>
  </conditionalFormatting>
  <conditionalFormatting sqref="B167:B1048576 B1:B107">
    <cfRule type="duplicateValues" dxfId="245" priority="135"/>
  </conditionalFormatting>
  <conditionalFormatting sqref="B108:B129">
    <cfRule type="duplicateValues" dxfId="244" priority="134"/>
  </conditionalFormatting>
  <conditionalFormatting sqref="B108:B129">
    <cfRule type="duplicateValues" dxfId="243" priority="133"/>
  </conditionalFormatting>
  <conditionalFormatting sqref="B108:B129">
    <cfRule type="duplicateValues" dxfId="242" priority="130"/>
    <cfRule type="duplicateValues" dxfId="241" priority="131"/>
    <cfRule type="duplicateValues" dxfId="240" priority="132"/>
  </conditionalFormatting>
  <conditionalFormatting sqref="B108:B129">
    <cfRule type="duplicateValues" dxfId="239" priority="128"/>
    <cfRule type="duplicateValues" dxfId="238" priority="129"/>
  </conditionalFormatting>
  <conditionalFormatting sqref="B108:B129">
    <cfRule type="duplicateValues" dxfId="237" priority="125"/>
    <cfRule type="duplicateValues" dxfId="236" priority="126"/>
    <cfRule type="duplicateValues" dxfId="235" priority="127"/>
  </conditionalFormatting>
  <conditionalFormatting sqref="B108:B129">
    <cfRule type="duplicateValues" dxfId="234" priority="123"/>
    <cfRule type="duplicateValues" dxfId="233" priority="124"/>
  </conditionalFormatting>
  <conditionalFormatting sqref="B108:B129">
    <cfRule type="duplicateValues" dxfId="232" priority="122"/>
  </conditionalFormatting>
  <conditionalFormatting sqref="B108:B129">
    <cfRule type="duplicateValues" dxfId="231" priority="121"/>
  </conditionalFormatting>
  <conditionalFormatting sqref="B108:B129">
    <cfRule type="duplicateValues" dxfId="230" priority="118"/>
    <cfRule type="duplicateValues" dxfId="229" priority="119"/>
    <cfRule type="duplicateValues" dxfId="228" priority="120"/>
  </conditionalFormatting>
  <conditionalFormatting sqref="B108:B129">
    <cfRule type="duplicateValues" dxfId="227" priority="116"/>
    <cfRule type="duplicateValues" dxfId="226" priority="117"/>
  </conditionalFormatting>
  <conditionalFormatting sqref="B108:B129">
    <cfRule type="duplicateValues" dxfId="225" priority="115"/>
  </conditionalFormatting>
  <conditionalFormatting sqref="B108:B129">
    <cfRule type="duplicateValues" dxfId="224" priority="114"/>
  </conditionalFormatting>
  <conditionalFormatting sqref="B108:B129">
    <cfRule type="duplicateValues" dxfId="223" priority="113"/>
  </conditionalFormatting>
  <conditionalFormatting sqref="B108:B129">
    <cfRule type="duplicateValues" dxfId="222" priority="111"/>
    <cfRule type="duplicateValues" dxfId="221" priority="112"/>
  </conditionalFormatting>
  <conditionalFormatting sqref="B108:B129">
    <cfRule type="duplicateValues" dxfId="220" priority="110"/>
  </conditionalFormatting>
  <conditionalFormatting sqref="B140">
    <cfRule type="duplicateValues" dxfId="219" priority="59"/>
  </conditionalFormatting>
  <conditionalFormatting sqref="B140">
    <cfRule type="duplicateValues" dxfId="218" priority="58"/>
  </conditionalFormatting>
  <conditionalFormatting sqref="B140">
    <cfRule type="duplicateValues" dxfId="217" priority="55"/>
    <cfRule type="duplicateValues" dxfId="216" priority="56"/>
    <cfRule type="duplicateValues" dxfId="215" priority="57"/>
  </conditionalFormatting>
  <conditionalFormatting sqref="B140">
    <cfRule type="duplicateValues" dxfId="214" priority="53"/>
    <cfRule type="duplicateValues" dxfId="213" priority="54"/>
  </conditionalFormatting>
  <conditionalFormatting sqref="B140">
    <cfRule type="duplicateValues" dxfId="212" priority="50"/>
    <cfRule type="duplicateValues" dxfId="211" priority="51"/>
    <cfRule type="duplicateValues" dxfId="210" priority="52"/>
  </conditionalFormatting>
  <conditionalFormatting sqref="B140">
    <cfRule type="duplicateValues" dxfId="209" priority="48"/>
    <cfRule type="duplicateValues" dxfId="208" priority="49"/>
  </conditionalFormatting>
  <conditionalFormatting sqref="B140">
    <cfRule type="duplicateValues" dxfId="207" priority="47"/>
  </conditionalFormatting>
  <conditionalFormatting sqref="B140">
    <cfRule type="duplicateValues" dxfId="206" priority="46"/>
  </conditionalFormatting>
  <conditionalFormatting sqref="B140">
    <cfRule type="duplicateValues" dxfId="205" priority="43"/>
    <cfRule type="duplicateValues" dxfId="204" priority="44"/>
    <cfRule type="duplicateValues" dxfId="203" priority="45"/>
  </conditionalFormatting>
  <conditionalFormatting sqref="B140">
    <cfRule type="duplicateValues" dxfId="202" priority="41"/>
    <cfRule type="duplicateValues" dxfId="201" priority="42"/>
  </conditionalFormatting>
  <conditionalFormatting sqref="B140">
    <cfRule type="duplicateValues" dxfId="200" priority="40"/>
  </conditionalFormatting>
  <conditionalFormatting sqref="B140">
    <cfRule type="duplicateValues" dxfId="199" priority="39"/>
  </conditionalFormatting>
  <conditionalFormatting sqref="B140">
    <cfRule type="duplicateValues" dxfId="198" priority="38"/>
  </conditionalFormatting>
  <conditionalFormatting sqref="B140">
    <cfRule type="duplicateValues" dxfId="197" priority="36"/>
    <cfRule type="duplicateValues" dxfId="196" priority="37"/>
  </conditionalFormatting>
  <conditionalFormatting sqref="B140">
    <cfRule type="duplicateValues" dxfId="195" priority="35"/>
  </conditionalFormatting>
  <conditionalFormatting sqref="B130:B132">
    <cfRule type="duplicateValues" dxfId="194" priority="374761"/>
  </conditionalFormatting>
  <conditionalFormatting sqref="B130:B132">
    <cfRule type="duplicateValues" dxfId="193" priority="374762"/>
    <cfRule type="duplicateValues" dxfId="192" priority="374763"/>
    <cfRule type="duplicateValues" dxfId="191" priority="374764"/>
  </conditionalFormatting>
  <conditionalFormatting sqref="B130:B132">
    <cfRule type="duplicateValues" dxfId="190" priority="374765"/>
    <cfRule type="duplicateValues" dxfId="189" priority="374766"/>
  </conditionalFormatting>
  <conditionalFormatting sqref="B133:B139">
    <cfRule type="duplicateValues" dxfId="188" priority="374797"/>
  </conditionalFormatting>
  <conditionalFormatting sqref="B133:B139">
    <cfRule type="duplicateValues" dxfId="187" priority="374799"/>
    <cfRule type="duplicateValues" dxfId="186" priority="374800"/>
    <cfRule type="duplicateValues" dxfId="185" priority="374801"/>
  </conditionalFormatting>
  <conditionalFormatting sqref="B133:B139">
    <cfRule type="duplicateValues" dxfId="184" priority="374805"/>
    <cfRule type="duplicateValues" dxfId="183" priority="374806"/>
  </conditionalFormatting>
  <conditionalFormatting sqref="E167:E1048576 E1:E140">
    <cfRule type="duplicateValues" dxfId="182" priority="34"/>
  </conditionalFormatting>
  <conditionalFormatting sqref="B94:B104">
    <cfRule type="duplicateValues" dxfId="181" priority="374815"/>
  </conditionalFormatting>
  <conditionalFormatting sqref="B94:B104">
    <cfRule type="duplicateValues" dxfId="180" priority="374817"/>
    <cfRule type="duplicateValues" dxfId="179" priority="374818"/>
    <cfRule type="duplicateValues" dxfId="178" priority="374819"/>
  </conditionalFormatting>
  <conditionalFormatting sqref="B94:B104">
    <cfRule type="duplicateValues" dxfId="177" priority="374820"/>
    <cfRule type="duplicateValues" dxfId="176" priority="374821"/>
  </conditionalFormatting>
  <conditionalFormatting sqref="B141:B162">
    <cfRule type="duplicateValues" dxfId="175" priority="374868"/>
  </conditionalFormatting>
  <conditionalFormatting sqref="B141:B162">
    <cfRule type="duplicateValues" dxfId="174" priority="374869"/>
    <cfRule type="duplicateValues" dxfId="173" priority="374870"/>
    <cfRule type="duplicateValues" dxfId="172" priority="374871"/>
  </conditionalFormatting>
  <conditionalFormatting sqref="B141:B162">
    <cfRule type="duplicateValues" dxfId="171" priority="374872"/>
    <cfRule type="duplicateValues" dxfId="170" priority="374873"/>
  </conditionalFormatting>
  <conditionalFormatting sqref="E141:E162">
    <cfRule type="duplicateValues" dxfId="169" priority="374874"/>
  </conditionalFormatting>
  <conditionalFormatting sqref="B163:B166">
    <cfRule type="duplicateValues" dxfId="6" priority="374951"/>
  </conditionalFormatting>
  <conditionalFormatting sqref="B163:B166">
    <cfRule type="duplicateValues" dxfId="5" priority="374952"/>
    <cfRule type="duplicateValues" dxfId="4" priority="374953"/>
    <cfRule type="duplicateValues" dxfId="3" priority="374954"/>
  </conditionalFormatting>
  <conditionalFormatting sqref="B163:B166">
    <cfRule type="duplicateValues" dxfId="2" priority="374955"/>
    <cfRule type="duplicateValues" dxfId="1" priority="374956"/>
  </conditionalFormatting>
  <conditionalFormatting sqref="E163:E166">
    <cfRule type="duplicateValues" dxfId="0" priority="37495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53" t="s">
        <v>2475</v>
      </c>
      <c r="B2" s="154"/>
      <c r="C2" s="154"/>
      <c r="D2" s="154"/>
      <c r="E2" s="155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46" t="s">
        <v>2425</v>
      </c>
      <c r="B7" s="146"/>
      <c r="C7" s="146"/>
      <c r="D7" s="146"/>
      <c r="E7" s="146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VLOOKUP(B9,'[1]LISTADO ATM'!$A$2:$C$817,3,0)</f>
        <v>#N/A</v>
      </c>
      <c r="B9" s="112"/>
      <c r="C9" s="112" t="e">
        <f>VLOOKUP(B9,'[1]LISTADO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47"/>
      <c r="D10" s="148"/>
      <c r="E10" s="149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0" t="s">
        <v>2430</v>
      </c>
      <c r="B12" s="151"/>
      <c r="C12" s="151"/>
      <c r="D12" s="151"/>
      <c r="E12" s="152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VLOOKUP(B14,'[1]LISTADO ATM'!$A$2:$C$817,3,0)</f>
        <v>DISTRITO NACIONAL</v>
      </c>
      <c r="B14" s="112">
        <v>24</v>
      </c>
      <c r="C14" s="118" t="str">
        <f>VLOOKUP(B14,'[1]LISTADO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VLOOKUP(B15,'[1]LISTADO ATM'!$A$2:$C$817,3,0)</f>
        <v>DISTRITO NACIONAL</v>
      </c>
      <c r="B15" s="112">
        <v>658</v>
      </c>
      <c r="C15" s="118" t="str">
        <f>VLOOKUP(B15,'[1]LISTADO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VLOOKUP(B16,'[1]LISTADO ATM'!$A$2:$C$817,3,0)</f>
        <v>DISTRITO NACIONAL</v>
      </c>
      <c r="B16" s="112">
        <v>738</v>
      </c>
      <c r="C16" s="118" t="str">
        <f>VLOOKUP(B16,'[1]LISTADO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VLOOKUP(B17,'[1]LISTADO ATM'!$A$2:$C$817,3,0)</f>
        <v>SUR</v>
      </c>
      <c r="B17" s="112">
        <v>252</v>
      </c>
      <c r="C17" s="118" t="str">
        <f>VLOOKUP(B17,'[1]LISTADO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VLOOKUP(B18,'[1]LISTADO ATM'!$A$2:$C$817,3,0)</f>
        <v>DISTRITO NACIONAL</v>
      </c>
      <c r="B18" s="112">
        <v>231</v>
      </c>
      <c r="C18" s="118" t="str">
        <f>VLOOKUP(B18,'[1]LISTADO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VLOOKUP(B19,'[1]LISTADO ATM'!$A$2:$C$817,3,0)</f>
        <v>DISTRITO NACIONAL</v>
      </c>
      <c r="B19" s="112">
        <v>908</v>
      </c>
      <c r="C19" s="118" t="str">
        <f>VLOOKUP(B19,'[1]LISTADO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VLOOKUP(B20,'[1]LISTADO ATM'!$A$2:$C$817,3,0)</f>
        <v>ESTE</v>
      </c>
      <c r="B20" s="112">
        <v>824</v>
      </c>
      <c r="C20" s="118" t="str">
        <f>VLOOKUP(B20,'[1]LISTADO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VLOOKUP(B21,'[1]LISTADO ATM'!$A$2:$C$817,3,0)</f>
        <v>DISTRITO NACIONAL</v>
      </c>
      <c r="B21" s="112">
        <v>884</v>
      </c>
      <c r="C21" s="118" t="str">
        <f>VLOOKUP(B21,'[1]LISTADO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VLOOKUP(B22,'[1]LISTADO ATM'!$A$2:$C$817,3,0)</f>
        <v>DISTRITO NACIONAL</v>
      </c>
      <c r="B22" s="112">
        <v>678</v>
      </c>
      <c r="C22" s="118" t="str">
        <f>VLOOKUP(B22,'[1]LISTADO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VLOOKUP(B23,'[1]LISTADO ATM'!$A$2:$C$817,3,0)</f>
        <v>DISTRITO NACIONAL</v>
      </c>
      <c r="B23" s="112">
        <v>493</v>
      </c>
      <c r="C23" s="118" t="str">
        <f>VLOOKUP(B23,'[1]LISTADO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VLOOKUP(B24,'[1]LISTADO ATM'!$A$2:$C$817,3,0)</f>
        <v>SUR</v>
      </c>
      <c r="B24" s="112">
        <v>592</v>
      </c>
      <c r="C24" s="118" t="str">
        <f>VLOOKUP(B24,'[1]LISTADO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VLOOKUP(B25,'[1]LISTADO ATM'!$A$2:$C$817,3,0)</f>
        <v>DISTRITO NACIONAL</v>
      </c>
      <c r="B25" s="112">
        <v>684</v>
      </c>
      <c r="C25" s="118" t="str">
        <f>VLOOKUP(B25,'[1]LISTADO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VLOOKUP(B26,'[1]LISTADO ATM'!$A$2:$C$817,3,0)</f>
        <v>SUR</v>
      </c>
      <c r="B26" s="112">
        <v>619</v>
      </c>
      <c r="C26" s="118" t="str">
        <f>VLOOKUP(B26,'[1]LISTADO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VLOOKUP(B27,'[1]LISTADO ATM'!$A$2:$C$817,3,0)</f>
        <v>DISTRITO NACIONAL</v>
      </c>
      <c r="B27" s="112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VLOOKUP(B28,'[1]LISTADO ATM'!$A$2:$C$817,3,0)</f>
        <v>DISTRITO NACIONAL</v>
      </c>
      <c r="B28" s="112">
        <v>325</v>
      </c>
      <c r="C28" s="118" t="str">
        <f>VLOOKUP(B28,'[1]LISTADO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VLOOKUP(B29,'[1]LISTADO ATM'!$A$2:$C$817,3,0)</f>
        <v>DISTRITO NACIONAL</v>
      </c>
      <c r="B29" s="112">
        <v>955</v>
      </c>
      <c r="C29" s="118" t="str">
        <f>VLOOKUP(B29,'[1]LISTADO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VLOOKUP(B30,'[1]LISTADO ATM'!$A$2:$C$817,3,0)</f>
        <v>DISTRITO NACIONAL</v>
      </c>
      <c r="B30" s="112">
        <v>938</v>
      </c>
      <c r="C30" s="118" t="str">
        <f>VLOOKUP(B30,'[1]LISTADO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VLOOKUP(B31,'[1]LISTADO ATM'!$A$2:$C$817,3,0)</f>
        <v>DISTRITO NACIONAL</v>
      </c>
      <c r="B31" s="112">
        <v>755</v>
      </c>
      <c r="C31" s="118" t="str">
        <f>VLOOKUP(B31,'[1]LISTADO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VLOOKUP(B32,'[1]LISTADO ATM'!$A$2:$C$817,3,0)</f>
        <v>DISTRITO NACIONAL</v>
      </c>
      <c r="B32" s="112">
        <v>713</v>
      </c>
      <c r="C32" s="118" t="str">
        <f>VLOOKUP(B32,'[1]LISTADO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VLOOKUP(B33,'[1]LISTADO ATM'!$A$2:$C$817,3,0)</f>
        <v>DISTRITO NACIONAL</v>
      </c>
      <c r="B33" s="112">
        <v>655</v>
      </c>
      <c r="C33" s="118" t="str">
        <f>VLOOKUP(B33,'[1]LISTADO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VLOOKUP(B34,'[1]LISTADO ATM'!$A$2:$C$817,3,0)</f>
        <v>DISTRITO NACIONAL</v>
      </c>
      <c r="B34" s="112">
        <v>406</v>
      </c>
      <c r="C34" s="118" t="str">
        <f>VLOOKUP(B34,'[1]LISTADO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VLOOKUP(B35,'[1]LISTADO ATM'!$A$2:$C$817,3,0)</f>
        <v>ESTE</v>
      </c>
      <c r="B35" s="112">
        <v>480</v>
      </c>
      <c r="C35" s="118" t="str">
        <f>VLOOKUP(B35,'[1]LISTADO ATM'!$A$2:$B$816,2,0)</f>
        <v>ATM UNP Farmaconal Higuey</v>
      </c>
      <c r="D35" s="119" t="s">
        <v>2455</v>
      </c>
      <c r="E35" s="122" t="s">
        <v>2522</v>
      </c>
    </row>
    <row r="36" spans="1:5" ht="18" x14ac:dyDescent="0.25">
      <c r="A36" s="118" t="str">
        <f>VLOOKUP(B36,'[1]LISTADO ATM'!$A$2:$C$817,3,0)</f>
        <v>SUR</v>
      </c>
      <c r="B36" s="112">
        <v>44</v>
      </c>
      <c r="C36" s="118" t="str">
        <f>VLOOKUP(B36,'[1]LISTADO ATM'!$A$2:$B$816,2,0)</f>
        <v xml:space="preserve">ATM Oficina Pedernales </v>
      </c>
      <c r="D36" s="119" t="s">
        <v>2455</v>
      </c>
      <c r="E36" s="122" t="s">
        <v>2517</v>
      </c>
    </row>
    <row r="37" spans="1:5" ht="18" x14ac:dyDescent="0.25">
      <c r="A37" s="118" t="str">
        <f>VLOOKUP(B37,'[1]LISTADO ATM'!$A$2:$C$817,3,0)</f>
        <v>DISTRITO NACIONAL</v>
      </c>
      <c r="B37" s="112">
        <v>54</v>
      </c>
      <c r="C37" s="118" t="str">
        <f>VLOOKUP(B37,'[1]LISTADO ATM'!$A$2:$B$816,2,0)</f>
        <v xml:space="preserve">ATM Autoservicio Galería 360 </v>
      </c>
      <c r="D37" s="119" t="s">
        <v>2455</v>
      </c>
      <c r="E37" s="122" t="s">
        <v>2516</v>
      </c>
    </row>
    <row r="38" spans="1:5" ht="18" x14ac:dyDescent="0.25">
      <c r="A38" s="118" t="str">
        <f>VLOOKUP(B38,'[1]LISTADO ATM'!$A$2:$C$817,3,0)</f>
        <v>ESTE</v>
      </c>
      <c r="B38" s="112">
        <v>114</v>
      </c>
      <c r="C38" s="118" t="str">
        <f>VLOOKUP(B38,'[1]LISTADO ATM'!$A$2:$B$816,2,0)</f>
        <v xml:space="preserve">ATM Oficina Hato Mayor </v>
      </c>
      <c r="D38" s="119" t="s">
        <v>2455</v>
      </c>
      <c r="E38" s="122" t="s">
        <v>2515</v>
      </c>
    </row>
    <row r="39" spans="1:5" ht="18" x14ac:dyDescent="0.25">
      <c r="A39" s="118" t="str">
        <f>VLOOKUP(B39,'[1]LISTADO ATM'!$A$2:$C$817,3,0)</f>
        <v>DISTRITO NACIONAL</v>
      </c>
      <c r="B39" s="112">
        <v>165</v>
      </c>
      <c r="C39" s="118" t="str">
        <f>VLOOKUP(B39,'[1]LISTADO ATM'!$A$2:$B$816,2,0)</f>
        <v>ATM Autoservicio Megacentro</v>
      </c>
      <c r="D39" s="119" t="s">
        <v>2455</v>
      </c>
      <c r="E39" s="122" t="s">
        <v>2514</v>
      </c>
    </row>
    <row r="40" spans="1:5" ht="18" x14ac:dyDescent="0.25">
      <c r="A40" s="118" t="str">
        <f>VLOOKUP(B40,'[1]LISTADO ATM'!$A$2:$C$817,3,0)</f>
        <v>NORTE</v>
      </c>
      <c r="B40" s="112">
        <v>171</v>
      </c>
      <c r="C40" s="118" t="str">
        <f>VLOOKUP(B40,'[1]LISTADO ATM'!$A$2:$B$816,2,0)</f>
        <v xml:space="preserve">ATM Oficina Moca </v>
      </c>
      <c r="D40" s="119" t="s">
        <v>2455</v>
      </c>
      <c r="E40" s="122" t="s">
        <v>2513</v>
      </c>
    </row>
    <row r="41" spans="1:5" ht="18" x14ac:dyDescent="0.25">
      <c r="A41" s="118" t="str">
        <f>VLOOKUP(B41,'[1]LISTADO ATM'!$A$2:$C$817,3,0)</f>
        <v>SUR</v>
      </c>
      <c r="B41" s="112">
        <v>249</v>
      </c>
      <c r="C41" s="118" t="str">
        <f>VLOOKUP(B41,'[1]LISTADO ATM'!$A$2:$B$816,2,0)</f>
        <v xml:space="preserve">ATM Banco Agrícola Neiba </v>
      </c>
      <c r="D41" s="119" t="s">
        <v>2455</v>
      </c>
      <c r="E41" s="122" t="s">
        <v>2512</v>
      </c>
    </row>
    <row r="42" spans="1:5" ht="18" x14ac:dyDescent="0.25">
      <c r="A42" s="118" t="str">
        <f>VLOOKUP(B42,'[1]LISTADO ATM'!$A$2:$C$817,3,0)</f>
        <v>DISTRITO NACIONAL</v>
      </c>
      <c r="B42" s="112">
        <v>918</v>
      </c>
      <c r="C42" s="118" t="str">
        <f>VLOOKUP(B42,'[1]LISTADO ATM'!$A$2:$B$816,2,0)</f>
        <v xml:space="preserve">ATM S/M Liverpool de la Jacobo Majluta </v>
      </c>
      <c r="D42" s="119" t="s">
        <v>2455</v>
      </c>
      <c r="E42" s="122" t="s">
        <v>2551</v>
      </c>
    </row>
    <row r="43" spans="1:5" ht="18" x14ac:dyDescent="0.25">
      <c r="A43" s="118" t="str">
        <f>VLOOKUP(B43,'[1]LISTADO ATM'!$A$2:$C$817,3,0)</f>
        <v>ESTE</v>
      </c>
      <c r="B43" s="112">
        <v>912</v>
      </c>
      <c r="C43" s="118" t="str">
        <f>VLOOKUP(B43,'[1]LISTADO ATM'!$A$2:$B$816,2,0)</f>
        <v xml:space="preserve">ATM Oficina San Pedro II </v>
      </c>
      <c r="D43" s="119" t="s">
        <v>2455</v>
      </c>
      <c r="E43" s="122" t="s">
        <v>2550</v>
      </c>
    </row>
    <row r="44" spans="1:5" ht="18" x14ac:dyDescent="0.25">
      <c r="A44" s="118" t="str">
        <f>VLOOKUP(B44,'[1]LISTADO ATM'!$A$2:$C$817,3,0)</f>
        <v>DISTRITO NACIONAL</v>
      </c>
      <c r="B44" s="112">
        <v>889</v>
      </c>
      <c r="C44" s="118" t="str">
        <f>VLOOKUP(B44,'[1]LISTADO ATM'!$A$2:$B$816,2,0)</f>
        <v>ATM Oficina Plaza Lama Máximo Gómez II</v>
      </c>
      <c r="D44" s="119" t="s">
        <v>2455</v>
      </c>
      <c r="E44" s="122" t="s">
        <v>2546</v>
      </c>
    </row>
    <row r="45" spans="1:5" ht="18" x14ac:dyDescent="0.25">
      <c r="A45" s="118" t="str">
        <f>VLOOKUP(B45,'[1]LISTADO ATM'!$A$2:$C$817,3,0)</f>
        <v>DISTRITO NACIONAL</v>
      </c>
      <c r="B45" s="112">
        <v>32</v>
      </c>
      <c r="C45" s="118" t="str">
        <f>VLOOKUP(B45,'[1]LISTADO ATM'!$A$2:$B$816,2,0)</f>
        <v xml:space="preserve">ATM Oficina San Martín II </v>
      </c>
      <c r="D45" s="119" t="s">
        <v>2455</v>
      </c>
      <c r="E45" s="122" t="s">
        <v>2545</v>
      </c>
    </row>
    <row r="46" spans="1:5" ht="18" x14ac:dyDescent="0.25">
      <c r="A46" s="118" t="str">
        <f>VLOOKUP(B46,'[1]LISTADO ATM'!$A$2:$C$817,3,0)</f>
        <v>DISTRITO NACIONAL</v>
      </c>
      <c r="B46" s="112">
        <v>160</v>
      </c>
      <c r="C46" s="118" t="str">
        <f>VLOOKUP(B46,'[1]LISTADO ATM'!$A$2:$B$816,2,0)</f>
        <v xml:space="preserve">ATM Oficina Herrera </v>
      </c>
      <c r="D46" s="119" t="s">
        <v>2455</v>
      </c>
      <c r="E46" s="122" t="s">
        <v>2543</v>
      </c>
    </row>
    <row r="47" spans="1:5" ht="18" x14ac:dyDescent="0.25">
      <c r="A47" s="118" t="str">
        <f>VLOOKUP(B47,'[1]LISTADO ATM'!$A$2:$C$817,3,0)</f>
        <v>DISTRITO NACIONAL</v>
      </c>
      <c r="B47" s="112">
        <v>527</v>
      </c>
      <c r="C47" s="118" t="str">
        <f>VLOOKUP(B47,'[1]LISTADO ATM'!$A$2:$B$816,2,0)</f>
        <v>ATM Oficina Zona Oriental II</v>
      </c>
      <c r="D47" s="119" t="s">
        <v>2455</v>
      </c>
      <c r="E47" s="122" t="s">
        <v>2540</v>
      </c>
    </row>
    <row r="48" spans="1:5" ht="18" x14ac:dyDescent="0.25">
      <c r="A48" s="118" t="str">
        <f>VLOOKUP(B48,'[1]LISTADO ATM'!$A$2:$C$817,3,0)</f>
        <v>DISTRITO NACIONAL</v>
      </c>
      <c r="B48" s="112">
        <v>813</v>
      </c>
      <c r="C48" s="118" t="str">
        <f>VLOOKUP(B48,'[1]LISTADO ATM'!$A$2:$B$816,2,0)</f>
        <v>ATM Occidental Mall</v>
      </c>
      <c r="D48" s="119" t="s">
        <v>2455</v>
      </c>
      <c r="E48" s="122" t="s">
        <v>2538</v>
      </c>
    </row>
    <row r="49" spans="1:5" ht="18" x14ac:dyDescent="0.25">
      <c r="A49" s="118" t="str">
        <f>VLOOKUP(B49,'[1]LISTADO ATM'!$A$2:$C$817,3,0)</f>
        <v>DISTRITO NACIONAL</v>
      </c>
      <c r="B49" s="112">
        <v>486</v>
      </c>
      <c r="C49" s="118" t="str">
        <f>VLOOKUP(B49,'[1]LISTADO ATM'!$A$2:$B$816,2,0)</f>
        <v xml:space="preserve">ATM Olé La Caleta </v>
      </c>
      <c r="D49" s="119" t="s">
        <v>2455</v>
      </c>
      <c r="E49" s="122" t="s">
        <v>2534</v>
      </c>
    </row>
    <row r="50" spans="1:5" ht="18" x14ac:dyDescent="0.25">
      <c r="A50" s="118" t="str">
        <f>VLOOKUP(B50,'[1]LISTADO ATM'!$A$2:$C$817,3,0)</f>
        <v>NORTE</v>
      </c>
      <c r="B50" s="112">
        <v>645</v>
      </c>
      <c r="C50" s="118" t="str">
        <f>VLOOKUP(B50,'[1]LISTADO ATM'!$A$2:$B$816,2,0)</f>
        <v xml:space="preserve">ATM UNP Cabrera </v>
      </c>
      <c r="D50" s="119" t="s">
        <v>2455</v>
      </c>
      <c r="E50" s="122" t="s">
        <v>2560</v>
      </c>
    </row>
    <row r="51" spans="1:5" ht="18" x14ac:dyDescent="0.25">
      <c r="A51" s="118" t="str">
        <f>VLOOKUP(B51,'[1]LISTADO ATM'!$A$2:$C$817,3,0)</f>
        <v>SUR</v>
      </c>
      <c r="B51" s="112">
        <v>873</v>
      </c>
      <c r="C51" s="118" t="str">
        <f>VLOOKUP(B51,'[1]LISTADO ATM'!$A$2:$B$816,2,0)</f>
        <v xml:space="preserve">ATM Centro de Caja San Cristóbal II </v>
      </c>
      <c r="D51" s="119" t="s">
        <v>2455</v>
      </c>
      <c r="E51" s="122" t="s">
        <v>2559</v>
      </c>
    </row>
    <row r="52" spans="1:5" ht="18" x14ac:dyDescent="0.25">
      <c r="A52" s="118" t="str">
        <f>VLOOKUP(B52,'[1]LISTADO ATM'!$A$2:$C$817,3,0)</f>
        <v>SUR</v>
      </c>
      <c r="B52" s="112">
        <v>677</v>
      </c>
      <c r="C52" s="118" t="str">
        <f>VLOOKUP(B52,'[1]LISTADO ATM'!$A$2:$B$816,2,0)</f>
        <v>ATM PBG Villa Jaragua</v>
      </c>
      <c r="D52" s="119" t="s">
        <v>2455</v>
      </c>
      <c r="E52" s="122" t="s">
        <v>2558</v>
      </c>
    </row>
    <row r="53" spans="1:5" ht="18" x14ac:dyDescent="0.25">
      <c r="A53" s="118" t="str">
        <f>VLOOKUP(B53,'[1]LISTADO ATM'!$A$2:$C$817,3,0)</f>
        <v>ESTE</v>
      </c>
      <c r="B53" s="112">
        <v>673</v>
      </c>
      <c r="C53" s="118" t="str">
        <f>VLOOKUP(B53,'[1]LISTADO ATM'!$A$2:$B$816,2,0)</f>
        <v>ATM Clínica Dr. Cruz Jiminián</v>
      </c>
      <c r="D53" s="119" t="s">
        <v>2455</v>
      </c>
      <c r="E53" s="122" t="s">
        <v>2557</v>
      </c>
    </row>
    <row r="54" spans="1:5" ht="18" x14ac:dyDescent="0.25">
      <c r="A54" s="118" t="str">
        <f>VLOOKUP(B54,'[1]LISTADO ATM'!$A$2:$C$817,3,0)</f>
        <v>ESTE</v>
      </c>
      <c r="B54" s="112">
        <v>660</v>
      </c>
      <c r="C54" s="118" t="str">
        <f>VLOOKUP(B54,'[1]LISTADO ATM'!$A$2:$B$816,2,0)</f>
        <v>ATM Oficina Romana Norte II</v>
      </c>
      <c r="D54" s="119" t="s">
        <v>2455</v>
      </c>
      <c r="E54" s="122" t="s">
        <v>2568</v>
      </c>
    </row>
    <row r="55" spans="1:5" ht="18" x14ac:dyDescent="0.25">
      <c r="A55" s="118" t="str">
        <f>VLOOKUP(B55,'[1]LISTADO ATM'!$A$2:$C$817,3,0)</f>
        <v>DISTRITO NACIONAL</v>
      </c>
      <c r="B55" s="112">
        <v>721</v>
      </c>
      <c r="C55" s="118" t="str">
        <f>VLOOKUP(B55,'[1]LISTADO ATM'!$A$2:$B$816,2,0)</f>
        <v xml:space="preserve">ATM Oficina Charles de Gaulle II </v>
      </c>
      <c r="D55" s="119" t="s">
        <v>2455</v>
      </c>
      <c r="E55" s="122" t="s">
        <v>2566</v>
      </c>
    </row>
    <row r="56" spans="1:5" ht="18" x14ac:dyDescent="0.25">
      <c r="A56" s="118" t="str">
        <f>VLOOKUP(B56,'[1]LISTADO ATM'!$A$2:$C$817,3,0)</f>
        <v>SUR</v>
      </c>
      <c r="B56" s="112">
        <v>881</v>
      </c>
      <c r="C56" s="118" t="str">
        <f>VLOOKUP(B56,'[1]LISTADO ATM'!$A$2:$B$816,2,0)</f>
        <v xml:space="preserve">ATM UNP Yaguate (San Cristóbal) </v>
      </c>
      <c r="D56" s="119" t="s">
        <v>2455</v>
      </c>
      <c r="E56" s="122" t="s">
        <v>2569</v>
      </c>
    </row>
    <row r="57" spans="1:5" ht="18" x14ac:dyDescent="0.25">
      <c r="A57" s="118" t="str">
        <f>VLOOKUP(B57,'[1]LISTADO ATM'!$A$2:$C$817,3,0)</f>
        <v>NORTE</v>
      </c>
      <c r="B57" s="112">
        <v>808</v>
      </c>
      <c r="C57" s="118" t="str">
        <f>VLOOKUP(B57,'[1]LISTADO ATM'!$A$2:$B$816,2,0)</f>
        <v xml:space="preserve">ATM Oficina Castillo </v>
      </c>
      <c r="D57" s="119" t="s">
        <v>2455</v>
      </c>
      <c r="E57" s="122" t="s">
        <v>2570</v>
      </c>
    </row>
    <row r="58" spans="1:5" ht="18" x14ac:dyDescent="0.25">
      <c r="A58" s="118" t="str">
        <f>VLOOKUP(B58,'[1]LISTADO ATM'!$A$2:$C$817,3,0)</f>
        <v>DISTRITO NACIONAL</v>
      </c>
      <c r="B58" s="112">
        <v>555</v>
      </c>
      <c r="C58" s="118" t="str">
        <f>VLOOKUP(B58,'[1]LISTADO ATM'!$A$2:$B$816,2,0)</f>
        <v xml:space="preserve">ATM Estación Shell Las Praderas </v>
      </c>
      <c r="D58" s="119" t="s">
        <v>2455</v>
      </c>
      <c r="E58" s="122" t="s">
        <v>2581</v>
      </c>
    </row>
    <row r="59" spans="1:5" ht="18" x14ac:dyDescent="0.25">
      <c r="A59" s="118" t="str">
        <f>VLOOKUP(B59,'[1]LISTADO ATM'!$A$2:$C$817,3,0)</f>
        <v>NORTE</v>
      </c>
      <c r="B59" s="112">
        <v>119</v>
      </c>
      <c r="C59" s="118" t="str">
        <f>VLOOKUP(B59,'[1]LISTADO ATM'!$A$2:$B$816,2,0)</f>
        <v>ATM Oficina La Barranquita</v>
      </c>
      <c r="D59" s="119" t="s">
        <v>2455</v>
      </c>
      <c r="E59" s="122" t="s">
        <v>2582</v>
      </c>
    </row>
    <row r="60" spans="1:5" ht="18" x14ac:dyDescent="0.25">
      <c r="A60" s="118" t="str">
        <f>VLOOKUP(B60,'[1]LISTADO ATM'!$A$2:$C$817,3,0)</f>
        <v>DISTRITO NACIONAL</v>
      </c>
      <c r="B60" s="112">
        <v>424</v>
      </c>
      <c r="C60" s="118" t="str">
        <f>VLOOKUP(B60,'[1]LISTADO ATM'!$A$2:$B$816,2,0)</f>
        <v xml:space="preserve">ATM UNP Jumbo Luperón I </v>
      </c>
      <c r="D60" s="119" t="s">
        <v>2455</v>
      </c>
      <c r="E60" s="122" t="s">
        <v>2584</v>
      </c>
    </row>
    <row r="61" spans="1:5" ht="18" x14ac:dyDescent="0.25">
      <c r="A61" s="118" t="str">
        <f>VLOOKUP(B61,'[1]LISTADO ATM'!$A$2:$C$817,3,0)</f>
        <v>NORTE</v>
      </c>
      <c r="B61" s="112">
        <v>136</v>
      </c>
      <c r="C61" s="118" t="str">
        <f>VLOOKUP(B61,'[1]LISTADO ATM'!$A$2:$B$816,2,0)</f>
        <v>ATM S/M Xtra (Santiago)</v>
      </c>
      <c r="D61" s="119" t="s">
        <v>2455</v>
      </c>
      <c r="E61" s="122" t="s">
        <v>2585</v>
      </c>
    </row>
    <row r="62" spans="1:5" ht="18" x14ac:dyDescent="0.25">
      <c r="A62" s="118" t="str">
        <f>VLOOKUP(B62,'[1]LISTADO ATM'!$A$2:$C$817,3,0)</f>
        <v>DISTRITO NACIONAL</v>
      </c>
      <c r="B62" s="112">
        <v>815</v>
      </c>
      <c r="C62" s="118" t="str">
        <f>VLOOKUP(B62,'[1]LISTADO ATM'!$A$2:$B$816,2,0)</f>
        <v xml:space="preserve">ATM Oficina Atalaya del Mar </v>
      </c>
      <c r="D62" s="119" t="s">
        <v>2455</v>
      </c>
      <c r="E62" s="122" t="s">
        <v>2587</v>
      </c>
    </row>
    <row r="63" spans="1:5" ht="18" x14ac:dyDescent="0.25">
      <c r="A63" s="118" t="str">
        <f>VLOOKUP(B63,'[1]LISTADO ATM'!$A$2:$C$817,3,0)</f>
        <v>NORTE</v>
      </c>
      <c r="B63" s="112">
        <v>775</v>
      </c>
      <c r="C63" s="118" t="str">
        <f>VLOOKUP(B63,'[1]LISTADO ATM'!$A$2:$B$816,2,0)</f>
        <v xml:space="preserve">ATM S/M Lilo (Montecristi) </v>
      </c>
      <c r="D63" s="119" t="s">
        <v>2455</v>
      </c>
      <c r="E63" s="122" t="s">
        <v>2589</v>
      </c>
    </row>
    <row r="64" spans="1:5" ht="18" x14ac:dyDescent="0.25">
      <c r="A64" s="118" t="str">
        <f>VLOOKUP(B64,'[1]LISTADO ATM'!$A$2:$C$817,3,0)</f>
        <v>SUR</v>
      </c>
      <c r="B64" s="112">
        <v>733</v>
      </c>
      <c r="C64" s="118" t="str">
        <f>VLOOKUP(B64,'[1]LISTADO ATM'!$A$2:$B$816,2,0)</f>
        <v xml:space="preserve">ATM Zona Franca Perdenales </v>
      </c>
      <c r="D64" s="119" t="s">
        <v>2455</v>
      </c>
      <c r="E64" s="122" t="s">
        <v>2590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0" t="s">
        <v>2431</v>
      </c>
      <c r="B67" s="151"/>
      <c r="C67" s="151"/>
      <c r="D67" s="151"/>
      <c r="E67" s="152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VLOOKUP(B69,'[1]LISTADO ATM'!$A$2:$C$817,3,0)</f>
        <v>DISTRITO NACIONAL</v>
      </c>
      <c r="B69" s="112">
        <v>577</v>
      </c>
      <c r="C69" s="118" t="str">
        <f>VLOOKUP(B69,'[1]LISTADO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VLOOKUP(B70,'[1]LISTADO ATM'!$A$2:$C$817,3,0)</f>
        <v>NORTE</v>
      </c>
      <c r="B70" s="112">
        <v>703</v>
      </c>
      <c r="C70" s="118" t="str">
        <f>VLOOKUP(B70,'[1]LISTADO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VLOOKUP(B71,'[1]LISTADO ATM'!$A$2:$C$817,3,0)</f>
        <v>DISTRITO NACIONAL</v>
      </c>
      <c r="B71" s="112">
        <v>640</v>
      </c>
      <c r="C71" s="118" t="str">
        <f>VLOOKUP(B71,'[1]LISTADO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VLOOKUP(B72,'[1]LISTADO ATM'!$A$2:$C$817,3,0)</f>
        <v>DISTRITO NACIONAL</v>
      </c>
      <c r="B72" s="112">
        <v>147</v>
      </c>
      <c r="C72" s="118" t="str">
        <f>VLOOKUP(B72,'[1]LISTADO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VLOOKUP(B73,'[1]LISTADO ATM'!$A$2:$C$817,3,0)</f>
        <v>DISTRITO NACIONAL</v>
      </c>
      <c r="B73" s="112">
        <v>572</v>
      </c>
      <c r="C73" s="118" t="str">
        <f>VLOOKUP(B73,'[1]LISTADO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VLOOKUP(B74,'[1]LISTADO ATM'!$A$2:$C$817,3,0)</f>
        <v>DISTRITO NACIONAL</v>
      </c>
      <c r="B74" s="112">
        <v>567</v>
      </c>
      <c r="C74" s="118" t="str">
        <f>VLOOKUP(B74,'[1]LISTADO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VLOOKUP(B75,'[1]LISTADO ATM'!$A$2:$C$817,3,0)</f>
        <v>DISTRITO NACIONAL</v>
      </c>
      <c r="B75" s="112">
        <v>642</v>
      </c>
      <c r="C75" s="118" t="str">
        <f>VLOOKUP(B75,'[1]LISTADO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VLOOKUP(B76,'[1]LISTADO ATM'!$A$2:$C$817,3,0)</f>
        <v>NORTE</v>
      </c>
      <c r="B76" s="112">
        <v>712</v>
      </c>
      <c r="C76" s="118" t="str">
        <f>VLOOKUP(B76,'[1]LISTADO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VLOOKUP(B77,'[1]LISTADO ATM'!$A$2:$C$817,3,0)</f>
        <v>DISTRITO NACIONAL</v>
      </c>
      <c r="B77" s="112">
        <v>580</v>
      </c>
      <c r="C77" s="118" t="str">
        <f>VLOOKUP(B77,'[1]LISTADO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VLOOKUP(B78,'[1]LISTADO ATM'!$A$2:$C$817,3,0)</f>
        <v>DISTRITO NACIONAL</v>
      </c>
      <c r="B78" s="112">
        <v>570</v>
      </c>
      <c r="C78" s="118" t="str">
        <f>VLOOKUP(B78,'[1]LISTADO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VLOOKUP(B79,'[1]LISTADO ATM'!$A$2:$C$817,3,0)</f>
        <v>DISTRITO NACIONAL</v>
      </c>
      <c r="B79" s="112">
        <v>911</v>
      </c>
      <c r="C79" s="118" t="str">
        <f>VLOOKUP(B79,'[1]LISTADO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VLOOKUP(B80,'[1]LISTADO ATM'!$A$2:$C$817,3,0)</f>
        <v>SUR</v>
      </c>
      <c r="B80" s="112">
        <v>765</v>
      </c>
      <c r="C80" s="118" t="str">
        <f>VLOOKUP(B80,'[1]LISTADO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VLOOKUP(B81,'[1]LISTADO ATM'!$A$2:$C$817,3,0)</f>
        <v>SUR</v>
      </c>
      <c r="B81" s="112">
        <v>995</v>
      </c>
      <c r="C81" s="118" t="e">
        <f>VLOOKUP(B81,'[1]LISTADO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VLOOKUP(B82,'[1]LISTADO ATM'!$A$2:$C$817,3,0)</f>
        <v>NORTE</v>
      </c>
      <c r="B82" s="112">
        <v>315</v>
      </c>
      <c r="C82" s="118" t="str">
        <f>VLOOKUP(B82,'[1]LISTADO ATM'!$A$2:$B$816,2,0)</f>
        <v xml:space="preserve">ATM Oficina Estrella Sadalá </v>
      </c>
      <c r="D82" s="112" t="s">
        <v>2502</v>
      </c>
      <c r="E82" s="134" t="s">
        <v>2562</v>
      </c>
    </row>
    <row r="83" spans="1:5" ht="18" x14ac:dyDescent="0.25">
      <c r="A83" s="118" t="str">
        <f>VLOOKUP(B83,'[1]LISTADO ATM'!$A$2:$C$817,3,0)</f>
        <v>DISTRITO NACIONAL</v>
      </c>
      <c r="B83" s="112">
        <v>314</v>
      </c>
      <c r="C83" s="118" t="str">
        <f>VLOOKUP(B83,'[1]LISTADO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VLOOKUP(B84,'[1]LISTADO ATM'!$A$2:$C$817,3,0)</f>
        <v>SUR</v>
      </c>
      <c r="B84" s="112">
        <v>537</v>
      </c>
      <c r="C84" s="118" t="str">
        <f>VLOOKUP(B84,'[1]LISTADO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VLOOKUP(B85,'[1]LISTADO ATM'!$A$2:$C$817,3,0)</f>
        <v>NORTE</v>
      </c>
      <c r="B85" s="112">
        <v>903</v>
      </c>
      <c r="C85" s="118" t="str">
        <f>VLOOKUP(B85,'[1]LISTADO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VLOOKUP(B86,'[1]LISTADO ATM'!$A$2:$C$817,3,0)</f>
        <v>DISTRITO NACIONAL</v>
      </c>
      <c r="B86" s="112">
        <v>931</v>
      </c>
      <c r="C86" s="118" t="str">
        <f>VLOOKUP(B86,'[1]LISTADO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VLOOKUP(B87,'[1]LISTADO ATM'!$A$2:$C$817,3,0)</f>
        <v>NORTE</v>
      </c>
      <c r="B87" s="112">
        <v>98</v>
      </c>
      <c r="C87" s="118" t="str">
        <f>VLOOKUP(B87,'[1]LISTADO ATM'!$A$2:$B$816,2,0)</f>
        <v xml:space="preserve">ATM UNP Pimentel </v>
      </c>
      <c r="D87" s="112" t="s">
        <v>2502</v>
      </c>
      <c r="E87" s="134" t="s">
        <v>2593</v>
      </c>
    </row>
    <row r="88" spans="1:5" ht="18" x14ac:dyDescent="0.25">
      <c r="A88" s="118" t="str">
        <f>VLOOKUP(B88,'[1]LISTADO ATM'!$A$2:$C$817,3,0)</f>
        <v>DISTRITO NACIONAL</v>
      </c>
      <c r="B88" s="112">
        <v>267</v>
      </c>
      <c r="C88" s="118" t="str">
        <f>VLOOKUP(B88,'[1]LISTADO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57" t="s">
        <v>2429</v>
      </c>
      <c r="B91" s="158"/>
      <c r="C91" s="108"/>
      <c r="D91" s="108"/>
      <c r="E91" s="117"/>
    </row>
    <row r="92" spans="1:5" ht="18.75" thickBot="1" x14ac:dyDescent="0.3">
      <c r="A92" s="159">
        <f>+B65+B89</f>
        <v>71</v>
      </c>
      <c r="B92" s="160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0" t="s">
        <v>2432</v>
      </c>
      <c r="B94" s="151"/>
      <c r="C94" s="151"/>
      <c r="D94" s="151"/>
      <c r="E94" s="152"/>
    </row>
    <row r="95" spans="1:5" ht="18" x14ac:dyDescent="0.25">
      <c r="A95" s="125"/>
      <c r="B95" s="125" t="s">
        <v>2426</v>
      </c>
      <c r="C95" s="116" t="s">
        <v>46</v>
      </c>
      <c r="D95" s="161" t="s">
        <v>2433</v>
      </c>
      <c r="E95" s="162"/>
    </row>
    <row r="96" spans="1:5" ht="18" x14ac:dyDescent="0.25">
      <c r="A96" s="112" t="str">
        <f>VLOOKUP(B96,'[1]LISTADO ATM'!$A$2:$C$817,3,0)</f>
        <v>DISTRITO NACIONAL</v>
      </c>
      <c r="B96" s="112">
        <v>583</v>
      </c>
      <c r="C96" s="118" t="str">
        <f>VLOOKUP(B96,'[1]LISTADO ATM'!$A$2:$B$816,2,0)</f>
        <v xml:space="preserve">ATM Ministerio Fuerzas Armadas I </v>
      </c>
      <c r="D96" s="141" t="s">
        <v>2495</v>
      </c>
      <c r="E96" s="142"/>
    </row>
    <row r="97" spans="1:5" ht="18" x14ac:dyDescent="0.25">
      <c r="A97" s="112" t="str">
        <f>VLOOKUP(B97,'[1]LISTADO ATM'!$A$2:$C$817,3,0)</f>
        <v>DISTRITO NACIONAL</v>
      </c>
      <c r="B97" s="112">
        <v>355</v>
      </c>
      <c r="C97" s="118" t="str">
        <f>VLOOKUP(B97,'[1]LISTADO ATM'!$A$2:$B$816,2,0)</f>
        <v xml:space="preserve">ATM UNP Metro II </v>
      </c>
      <c r="D97" s="141" t="s">
        <v>2495</v>
      </c>
      <c r="E97" s="142"/>
    </row>
    <row r="98" spans="1:5" ht="18" x14ac:dyDescent="0.25">
      <c r="A98" s="112" t="str">
        <f>VLOOKUP(B98,'[1]LISTADO ATM'!$A$2:$C$817,3,0)</f>
        <v>DISTRITO NACIONAL</v>
      </c>
      <c r="B98" s="112">
        <v>685</v>
      </c>
      <c r="C98" s="118" t="str">
        <f>VLOOKUP(B98,'[1]LISTADO ATM'!$A$2:$B$816,2,0)</f>
        <v>ATM Autoservicio UASD</v>
      </c>
      <c r="D98" s="141" t="s">
        <v>2495</v>
      </c>
      <c r="E98" s="142"/>
    </row>
    <row r="99" spans="1:5" ht="18" x14ac:dyDescent="0.25">
      <c r="A99" s="112" t="str">
        <f>VLOOKUP(B99,'[1]LISTADO ATM'!$A$2:$C$817,3,0)</f>
        <v>DISTRITO NACIONAL</v>
      </c>
      <c r="B99" s="112">
        <v>422</v>
      </c>
      <c r="C99" s="118" t="str">
        <f>VLOOKUP(B99,'[1]LISTADO ATM'!$A$2:$B$816,2,0)</f>
        <v xml:space="preserve">ATM Olé Manoguayabo </v>
      </c>
      <c r="D99" s="141" t="s">
        <v>2495</v>
      </c>
      <c r="E99" s="142"/>
    </row>
    <row r="100" spans="1:5" ht="18" x14ac:dyDescent="0.25">
      <c r="A100" s="112" t="str">
        <f>VLOOKUP(B100,'[1]LISTADO ATM'!$A$2:$C$817,3,0)</f>
        <v>NORTE</v>
      </c>
      <c r="B100" s="112">
        <v>796</v>
      </c>
      <c r="C100" s="118" t="str">
        <f>VLOOKUP(B100,'[1]LISTADO ATM'!$A$2:$B$816,2,0)</f>
        <v xml:space="preserve">ATM Oficina Plaza Ventura (Nagua) </v>
      </c>
      <c r="D100" s="141" t="s">
        <v>2495</v>
      </c>
      <c r="E100" s="142"/>
    </row>
    <row r="101" spans="1:5" ht="18" x14ac:dyDescent="0.25">
      <c r="A101" s="112" t="str">
        <f>VLOOKUP(B101,'[1]LISTADO ATM'!$A$2:$C$817,3,0)</f>
        <v>ESTE</v>
      </c>
      <c r="B101" s="112">
        <v>776</v>
      </c>
      <c r="C101" s="118" t="str">
        <f>VLOOKUP(B101,'[1]LISTADO ATM'!$A$2:$B$816,2,0)</f>
        <v xml:space="preserve">ATM Oficina Monte Plata </v>
      </c>
      <c r="D101" s="141" t="s">
        <v>2495</v>
      </c>
      <c r="E101" s="142"/>
    </row>
    <row r="102" spans="1:5" ht="18" x14ac:dyDescent="0.25">
      <c r="A102" s="112" t="str">
        <f>VLOOKUP(B102,'[1]LISTADO ATM'!$A$2:$C$817,3,0)</f>
        <v>SUR</v>
      </c>
      <c r="B102" s="112">
        <v>766</v>
      </c>
      <c r="C102" s="118" t="str">
        <f>VLOOKUP(B102,'[1]LISTADO ATM'!$A$2:$B$816,2,0)</f>
        <v xml:space="preserve">ATM Oficina Azua II </v>
      </c>
      <c r="D102" s="141" t="s">
        <v>2504</v>
      </c>
      <c r="E102" s="142"/>
    </row>
    <row r="103" spans="1:5" ht="18" x14ac:dyDescent="0.25">
      <c r="A103" s="112" t="str">
        <f>VLOOKUP(B103,'[1]LISTADO ATM'!$A$2:$C$817,3,0)</f>
        <v>NORTE</v>
      </c>
      <c r="B103" s="112">
        <v>496</v>
      </c>
      <c r="C103" s="118" t="str">
        <f>VLOOKUP(B103,'[1]LISTADO ATM'!$A$2:$B$816,2,0)</f>
        <v xml:space="preserve">ATM Multicentro La Sirena Bonao </v>
      </c>
      <c r="D103" s="141" t="s">
        <v>2495</v>
      </c>
      <c r="E103" s="142"/>
    </row>
    <row r="104" spans="1:5" ht="18" x14ac:dyDescent="0.25">
      <c r="A104" s="112" t="str">
        <f>VLOOKUP(B104,'[1]LISTADO ATM'!$A$2:$C$817,3,0)</f>
        <v>DISTRITO NACIONAL</v>
      </c>
      <c r="B104" s="112">
        <v>85</v>
      </c>
      <c r="C104" s="118" t="str">
        <f>VLOOKUP(B104,'[1]LISTADO ATM'!$A$2:$B$816,2,0)</f>
        <v xml:space="preserve">ATM Oficina San Isidro (Fuerza Aérea) </v>
      </c>
      <c r="D104" s="141" t="s">
        <v>2495</v>
      </c>
      <c r="E104" s="142"/>
    </row>
    <row r="105" spans="1:5" ht="18" x14ac:dyDescent="0.25">
      <c r="A105" s="112" t="str">
        <f>VLOOKUP(B105,'[1]LISTADO ATM'!$A$2:$C$817,3,0)</f>
        <v>NORTE</v>
      </c>
      <c r="B105" s="112">
        <v>350</v>
      </c>
      <c r="C105" s="118" t="str">
        <f>VLOOKUP(B105,'[1]LISTADO ATM'!$A$2:$B$816,2,0)</f>
        <v xml:space="preserve">ATM Oficina Villa Tapia </v>
      </c>
      <c r="D105" s="141" t="s">
        <v>2495</v>
      </c>
      <c r="E105" s="142"/>
    </row>
    <row r="106" spans="1:5" ht="18" x14ac:dyDescent="0.25">
      <c r="A106" s="112" t="str">
        <f>VLOOKUP(B106,'[1]LISTADO ATM'!$A$2:$C$817,3,0)</f>
        <v>DISTRITO NACIONAL</v>
      </c>
      <c r="B106" s="112">
        <v>169</v>
      </c>
      <c r="C106" s="118" t="str">
        <f>VLOOKUP(B106,'[1]LISTADO ATM'!$A$2:$B$816,2,0)</f>
        <v xml:space="preserve">ATM Oficina Caonabo </v>
      </c>
      <c r="D106" s="141" t="s">
        <v>2495</v>
      </c>
      <c r="E106" s="142"/>
    </row>
    <row r="107" spans="1:5" ht="18" x14ac:dyDescent="0.25">
      <c r="A107" s="112" t="str">
        <f>VLOOKUP(B107,'[1]LISTADO ATM'!$A$2:$C$817,3,0)</f>
        <v>NORTE</v>
      </c>
      <c r="B107" s="112">
        <v>511</v>
      </c>
      <c r="C107" s="118" t="str">
        <f>VLOOKUP(B107,'[1]LISTADO ATM'!$A$2:$B$816,2,0)</f>
        <v xml:space="preserve">ATM UNP Río San Juan (Nagua) </v>
      </c>
      <c r="D107" s="141" t="s">
        <v>2495</v>
      </c>
      <c r="E107" s="142"/>
    </row>
    <row r="108" spans="1:5" ht="18" x14ac:dyDescent="0.25">
      <c r="A108" s="112" t="str">
        <f>VLOOKUP(B108,'[1]LISTADO ATM'!$A$2:$C$817,3,0)</f>
        <v>NORTE</v>
      </c>
      <c r="B108" s="112">
        <v>937</v>
      </c>
      <c r="C108" s="118" t="str">
        <f>VLOOKUP(B108,'[1]LISTADO ATM'!$A$2:$B$816,2,0)</f>
        <v xml:space="preserve">ATM Autobanco Oficina La Vega II </v>
      </c>
      <c r="D108" s="141" t="s">
        <v>2495</v>
      </c>
      <c r="E108" s="142"/>
    </row>
    <row r="109" spans="1:5" ht="18" x14ac:dyDescent="0.25">
      <c r="A109" s="112" t="str">
        <f>VLOOKUP(B109,'[1]LISTADO ATM'!$A$2:$C$817,3,0)</f>
        <v>DISTRITO NACIONAL</v>
      </c>
      <c r="B109" s="112">
        <v>199</v>
      </c>
      <c r="C109" s="118" t="str">
        <f>VLOOKUP(B109,'[1]LISTADO ATM'!$A$2:$B$816,2,0)</f>
        <v xml:space="preserve">ATM S/M Amigo </v>
      </c>
      <c r="D109" s="141" t="s">
        <v>2495</v>
      </c>
      <c r="E109" s="142"/>
    </row>
    <row r="110" spans="1:5" ht="18" x14ac:dyDescent="0.25">
      <c r="A110" s="112" t="str">
        <f>VLOOKUP(B110,'[1]LISTADO ATM'!$A$2:$C$817,3,0)</f>
        <v>NORTE</v>
      </c>
      <c r="B110" s="112">
        <v>282</v>
      </c>
      <c r="C110" s="118" t="str">
        <f>VLOOKUP(B110,'[1]LISTADO ATM'!$A$2:$B$816,2,0)</f>
        <v xml:space="preserve">ATM Autobanco Nibaje </v>
      </c>
      <c r="D110" s="141" t="s">
        <v>2495</v>
      </c>
      <c r="E110" s="142"/>
    </row>
    <row r="111" spans="1:5" ht="18" x14ac:dyDescent="0.25">
      <c r="A111" s="112" t="str">
        <f>VLOOKUP(B111,'[1]LISTADO ATM'!$A$2:$C$817,3,0)</f>
        <v>NORTE</v>
      </c>
      <c r="B111" s="112">
        <v>154</v>
      </c>
      <c r="C111" s="118" t="str">
        <f>VLOOKUP(B111,'[1]LISTADO ATM'!$A$2:$B$816,2,0)</f>
        <v xml:space="preserve">ATM Oficina Sánchez </v>
      </c>
      <c r="D111" s="141" t="s">
        <v>2495</v>
      </c>
      <c r="E111" s="142"/>
    </row>
    <row r="112" spans="1:5" s="108" customFormat="1" ht="18" x14ac:dyDescent="0.25">
      <c r="A112" s="112" t="str">
        <f>VLOOKUP(B112,'[1]LISTADO ATM'!$A$2:$C$817,3,0)</f>
        <v>DISTRITO NACIONAL</v>
      </c>
      <c r="B112" s="112">
        <v>590</v>
      </c>
      <c r="C112" s="118" t="str">
        <f>VLOOKUP(B112,'[1]LISTADO ATM'!$A$2:$B$816,2,0)</f>
        <v xml:space="preserve">ATM Olé Aut. Las Américas </v>
      </c>
      <c r="D112" s="141" t="s">
        <v>2495</v>
      </c>
      <c r="E112" s="142"/>
    </row>
    <row r="113" spans="1:5" s="108" customFormat="1" ht="18" x14ac:dyDescent="0.25">
      <c r="A113" s="112" t="str">
        <f>VLOOKUP(B113,'[1]LISTADO ATM'!$A$2:$C$817,3,0)</f>
        <v>NORTE</v>
      </c>
      <c r="B113" s="112">
        <v>633</v>
      </c>
      <c r="C113" s="118" t="str">
        <f>VLOOKUP(B113,'[1]LISTADO ATM'!$A$2:$B$816,2,0)</f>
        <v xml:space="preserve">ATM Autobanco Las Colinas </v>
      </c>
      <c r="D113" s="141" t="s">
        <v>2495</v>
      </c>
      <c r="E113" s="142"/>
    </row>
    <row r="114" spans="1:5" ht="18" x14ac:dyDescent="0.25">
      <c r="A114" s="112" t="str">
        <f>VLOOKUP(B114,'[1]LISTADO ATM'!$A$2:$C$817,3,0)</f>
        <v>DISTRITO NACIONAL</v>
      </c>
      <c r="B114" s="112">
        <v>139</v>
      </c>
      <c r="C114" s="118" t="str">
        <f>VLOOKUP(B114,'[1]LISTADO ATM'!$A$2:$B$816,2,0)</f>
        <v xml:space="preserve">ATM Oficina Plaza Lama Zona Oriental I </v>
      </c>
      <c r="D114" s="141" t="s">
        <v>2495</v>
      </c>
      <c r="E114" s="142"/>
    </row>
    <row r="115" spans="1:5" s="108" customFormat="1" ht="18" x14ac:dyDescent="0.25">
      <c r="A115" s="112" t="str">
        <f>VLOOKUP(B115,'[1]LISTADO ATM'!$A$2:$C$817,3,0)</f>
        <v>NORTE</v>
      </c>
      <c r="B115" s="112">
        <v>277</v>
      </c>
      <c r="C115" s="118" t="str">
        <f>VLOOKUP(B115,'[1]LISTADO ATM'!$A$2:$B$816,2,0)</f>
        <v xml:space="preserve">ATM Oficina Duarte (Santiago) </v>
      </c>
      <c r="D115" s="141" t="s">
        <v>2495</v>
      </c>
      <c r="E115" s="142"/>
    </row>
    <row r="116" spans="1:5" s="108" customFormat="1" ht="18" x14ac:dyDescent="0.25">
      <c r="A116" s="112" t="str">
        <f>VLOOKUP(B116,'[1]LISTADO ATM'!$A$2:$C$817,3,0)</f>
        <v>SUR</v>
      </c>
      <c r="B116" s="112">
        <v>311</v>
      </c>
      <c r="C116" s="118" t="str">
        <f>VLOOKUP(B116,'[1]LISTADO ATM'!$A$2:$B$816,2,0)</f>
        <v>ATM Plaza Eroski</v>
      </c>
      <c r="D116" s="141" t="s">
        <v>2495</v>
      </c>
      <c r="E116" s="142"/>
    </row>
    <row r="117" spans="1:5" s="108" customFormat="1" ht="18" x14ac:dyDescent="0.25">
      <c r="A117" s="112" t="str">
        <f>VLOOKUP(B117,'[1]LISTADO ATM'!$A$2:$C$817,3,0)</f>
        <v>DISTRITO NACIONAL</v>
      </c>
      <c r="B117" s="112">
        <v>453</v>
      </c>
      <c r="C117" s="118" t="str">
        <f>VLOOKUP(B117,'[1]LISTADO ATM'!$A$2:$B$816,2,0)</f>
        <v xml:space="preserve">ATM Autobanco Sarasota II </v>
      </c>
      <c r="D117" s="141" t="s">
        <v>2495</v>
      </c>
      <c r="E117" s="142"/>
    </row>
    <row r="118" spans="1:5" s="108" customFormat="1" ht="18" x14ac:dyDescent="0.25">
      <c r="A118" s="112" t="str">
        <f>VLOOKUP(B118,'[1]LISTADO ATM'!$A$2:$C$817,3,0)</f>
        <v>DISTRITO NACIONAL</v>
      </c>
      <c r="B118" s="112">
        <v>461</v>
      </c>
      <c r="C118" s="118" t="str">
        <f>VLOOKUP(B118,'[1]LISTADO ATM'!$A$2:$B$816,2,0)</f>
        <v xml:space="preserve">ATM Autobanco Sarasota I </v>
      </c>
      <c r="D118" s="141" t="s">
        <v>2495</v>
      </c>
      <c r="E118" s="142"/>
    </row>
    <row r="119" spans="1:5" s="108" customFormat="1" ht="18" x14ac:dyDescent="0.25">
      <c r="A119" s="112" t="str">
        <f>VLOOKUP(B119,'[1]LISTADO ATM'!$A$2:$C$817,3,0)</f>
        <v>ESTE</v>
      </c>
      <c r="B119" s="112">
        <v>630</v>
      </c>
      <c r="C119" s="118" t="str">
        <f>VLOOKUP(B119,'[1]LISTADO ATM'!$A$2:$B$816,2,0)</f>
        <v xml:space="preserve">ATM Oficina Plaza Zaglul (SPM) </v>
      </c>
      <c r="D119" s="141" t="s">
        <v>2495</v>
      </c>
      <c r="E119" s="142"/>
    </row>
    <row r="120" spans="1:5" s="108" customFormat="1" ht="18" x14ac:dyDescent="0.25">
      <c r="A120" s="112" t="str">
        <f>VLOOKUP(B120,'[1]LISTADO ATM'!$A$2:$C$817,3,0)</f>
        <v>NORTE</v>
      </c>
      <c r="B120" s="112">
        <v>732</v>
      </c>
      <c r="C120" s="118" t="str">
        <f>VLOOKUP(B120,'[1]LISTADO ATM'!$A$2:$B$816,2,0)</f>
        <v xml:space="preserve">ATM Molino del Valle (Santiago) </v>
      </c>
      <c r="D120" s="141" t="s">
        <v>2495</v>
      </c>
      <c r="E120" s="142"/>
    </row>
    <row r="121" spans="1:5" s="108" customFormat="1" ht="18" x14ac:dyDescent="0.25">
      <c r="A121" s="112" t="str">
        <f>VLOOKUP(B121,'[1]LISTADO ATM'!$A$2:$C$817,3,0)</f>
        <v>ESTE</v>
      </c>
      <c r="B121" s="112">
        <v>772</v>
      </c>
      <c r="C121" s="118" t="str">
        <f>VLOOKUP(B121,'[1]LISTADO ATM'!$A$2:$B$816,2,0)</f>
        <v xml:space="preserve">ATM UNP Yamasá </v>
      </c>
      <c r="D121" s="141" t="s">
        <v>2495</v>
      </c>
      <c r="E121" s="142"/>
    </row>
    <row r="122" spans="1:5" s="108" customFormat="1" ht="18" x14ac:dyDescent="0.25">
      <c r="A122" s="112" t="str">
        <f>VLOOKUP(B122,'[1]LISTADO ATM'!$A$2:$C$817,3,0)</f>
        <v>NORTE</v>
      </c>
      <c r="B122" s="112">
        <v>807</v>
      </c>
      <c r="C122" s="118" t="str">
        <f>VLOOKUP(B122,'[1]LISTADO ATM'!$A$2:$B$816,2,0)</f>
        <v xml:space="preserve">ATM S/M Morel (Mao) </v>
      </c>
      <c r="D122" s="141" t="s">
        <v>2495</v>
      </c>
      <c r="E122" s="142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56"/>
      <c r="E123" s="149"/>
    </row>
  </sheetData>
  <mergeCells count="38">
    <mergeCell ref="D97:E97"/>
    <mergeCell ref="D98:E98"/>
    <mergeCell ref="D99:E99"/>
    <mergeCell ref="D110:E110"/>
    <mergeCell ref="D111:E111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D107:E107"/>
    <mergeCell ref="D108:E108"/>
    <mergeCell ref="D109:E109"/>
    <mergeCell ref="A1:E1"/>
    <mergeCell ref="A7:E7"/>
    <mergeCell ref="C10:E10"/>
    <mergeCell ref="A12:E12"/>
    <mergeCell ref="A67:E67"/>
    <mergeCell ref="A2:E2"/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105:E105"/>
    <mergeCell ref="D106:E106"/>
  </mergeCells>
  <phoneticPr fontId="47" type="noConversion"/>
  <conditionalFormatting sqref="B88">
    <cfRule type="duplicateValues" dxfId="168" priority="100"/>
    <cfRule type="duplicateValues" dxfId="167" priority="102"/>
  </conditionalFormatting>
  <conditionalFormatting sqref="E88">
    <cfRule type="duplicateValues" dxfId="166" priority="101"/>
  </conditionalFormatting>
  <conditionalFormatting sqref="E106">
    <cfRule type="duplicateValues" dxfId="165" priority="99"/>
  </conditionalFormatting>
  <conditionalFormatting sqref="B104">
    <cfRule type="duplicateValues" dxfId="164" priority="96"/>
    <cfRule type="duplicateValues" dxfId="163" priority="98"/>
  </conditionalFormatting>
  <conditionalFormatting sqref="E104">
    <cfRule type="duplicateValues" dxfId="162" priority="97"/>
  </conditionalFormatting>
  <conditionalFormatting sqref="B104">
    <cfRule type="duplicateValues" dxfId="161" priority="95"/>
  </conditionalFormatting>
  <conditionalFormatting sqref="B104">
    <cfRule type="duplicateValues" dxfId="160" priority="94"/>
  </conditionalFormatting>
  <conditionalFormatting sqref="B123 B114 B89:B103 B65:B78 B105:B107 B1:B34">
    <cfRule type="duplicateValues" dxfId="159" priority="103"/>
    <cfRule type="duplicateValues" dxfId="158" priority="104"/>
  </conditionalFormatting>
  <conditionalFormatting sqref="E123 E114 E89:E103 E1:E34 E65:E84 E107 E105 E86:E87">
    <cfRule type="duplicateValues" dxfId="157" priority="105"/>
  </conditionalFormatting>
  <conditionalFormatting sqref="B123 B114 B65:B103 B105:B107 B1:B34">
    <cfRule type="duplicateValues" dxfId="156" priority="106"/>
  </conditionalFormatting>
  <conditionalFormatting sqref="B123 B114 B105:B107 B1:B52 B62:B103">
    <cfRule type="duplicateValues" dxfId="155" priority="107"/>
  </conditionalFormatting>
  <conditionalFormatting sqref="E64">
    <cfRule type="duplicateValues" dxfId="154" priority="91"/>
  </conditionalFormatting>
  <conditionalFormatting sqref="B64">
    <cfRule type="duplicateValues" dxfId="153" priority="89"/>
    <cfRule type="duplicateValues" dxfId="152" priority="90"/>
  </conditionalFormatting>
  <conditionalFormatting sqref="B64">
    <cfRule type="duplicateValues" dxfId="151" priority="88"/>
  </conditionalFormatting>
  <conditionalFormatting sqref="B64">
    <cfRule type="duplicateValues" dxfId="150" priority="87"/>
  </conditionalFormatting>
  <conditionalFormatting sqref="B64">
    <cfRule type="duplicateValues" dxfId="149" priority="92"/>
  </conditionalFormatting>
  <conditionalFormatting sqref="B79:B87">
    <cfRule type="duplicateValues" dxfId="148" priority="112"/>
    <cfRule type="duplicateValues" dxfId="147" priority="113"/>
  </conditionalFormatting>
  <conditionalFormatting sqref="E85">
    <cfRule type="duplicateValues" dxfId="146" priority="86"/>
  </conditionalFormatting>
  <conditionalFormatting sqref="B53:B56">
    <cfRule type="duplicateValues" dxfId="145" priority="80"/>
  </conditionalFormatting>
  <conditionalFormatting sqref="B53:B56">
    <cfRule type="duplicateValues" dxfId="144" priority="81"/>
  </conditionalFormatting>
  <conditionalFormatting sqref="E61">
    <cfRule type="duplicateValues" dxfId="143" priority="78"/>
  </conditionalFormatting>
  <conditionalFormatting sqref="B61">
    <cfRule type="duplicateValues" dxfId="142" priority="76"/>
    <cfRule type="duplicateValues" dxfId="141" priority="77"/>
  </conditionalFormatting>
  <conditionalFormatting sqref="B61">
    <cfRule type="duplicateValues" dxfId="140" priority="75"/>
  </conditionalFormatting>
  <conditionalFormatting sqref="B61">
    <cfRule type="duplicateValues" dxfId="139" priority="74"/>
  </conditionalFormatting>
  <conditionalFormatting sqref="B61">
    <cfRule type="duplicateValues" dxfId="138" priority="79"/>
  </conditionalFormatting>
  <conditionalFormatting sqref="E60">
    <cfRule type="duplicateValues" dxfId="137" priority="72"/>
  </conditionalFormatting>
  <conditionalFormatting sqref="B60">
    <cfRule type="duplicateValues" dxfId="136" priority="70"/>
    <cfRule type="duplicateValues" dxfId="135" priority="71"/>
  </conditionalFormatting>
  <conditionalFormatting sqref="B60">
    <cfRule type="duplicateValues" dxfId="134" priority="69"/>
  </conditionalFormatting>
  <conditionalFormatting sqref="B60">
    <cfRule type="duplicateValues" dxfId="133" priority="68"/>
  </conditionalFormatting>
  <conditionalFormatting sqref="B60">
    <cfRule type="duplicateValues" dxfId="132" priority="73"/>
  </conditionalFormatting>
  <conditionalFormatting sqref="E55">
    <cfRule type="duplicateValues" dxfId="131" priority="66"/>
  </conditionalFormatting>
  <conditionalFormatting sqref="B55">
    <cfRule type="duplicateValues" dxfId="130" priority="64"/>
    <cfRule type="duplicateValues" dxfId="129" priority="65"/>
  </conditionalFormatting>
  <conditionalFormatting sqref="B55">
    <cfRule type="duplicateValues" dxfId="128" priority="63"/>
  </conditionalFormatting>
  <conditionalFormatting sqref="B55">
    <cfRule type="duplicateValues" dxfId="127" priority="62"/>
  </conditionalFormatting>
  <conditionalFormatting sqref="B55">
    <cfRule type="duplicateValues" dxfId="126" priority="67"/>
  </conditionalFormatting>
  <conditionalFormatting sqref="E58">
    <cfRule type="duplicateValues" dxfId="125" priority="60"/>
  </conditionalFormatting>
  <conditionalFormatting sqref="B59">
    <cfRule type="duplicateValues" dxfId="124" priority="58"/>
    <cfRule type="duplicateValues" dxfId="123" priority="59"/>
  </conditionalFormatting>
  <conditionalFormatting sqref="B59">
    <cfRule type="duplicateValues" dxfId="122" priority="57"/>
  </conditionalFormatting>
  <conditionalFormatting sqref="B58">
    <cfRule type="duplicateValues" dxfId="121" priority="55"/>
    <cfRule type="duplicateValues" dxfId="120" priority="56"/>
  </conditionalFormatting>
  <conditionalFormatting sqref="B58">
    <cfRule type="duplicateValues" dxfId="119" priority="54"/>
  </conditionalFormatting>
  <conditionalFormatting sqref="B58:B59">
    <cfRule type="duplicateValues" dxfId="118" priority="53"/>
  </conditionalFormatting>
  <conditionalFormatting sqref="B58:B59">
    <cfRule type="duplicateValues" dxfId="117" priority="61"/>
  </conditionalFormatting>
  <conditionalFormatting sqref="E57">
    <cfRule type="duplicateValues" dxfId="116" priority="51"/>
  </conditionalFormatting>
  <conditionalFormatting sqref="B57">
    <cfRule type="duplicateValues" dxfId="115" priority="49"/>
    <cfRule type="duplicateValues" dxfId="114" priority="50"/>
  </conditionalFormatting>
  <conditionalFormatting sqref="B57">
    <cfRule type="duplicateValues" dxfId="113" priority="48"/>
  </conditionalFormatting>
  <conditionalFormatting sqref="B57">
    <cfRule type="duplicateValues" dxfId="112" priority="47"/>
  </conditionalFormatting>
  <conditionalFormatting sqref="B57">
    <cfRule type="duplicateValues" dxfId="111" priority="52"/>
  </conditionalFormatting>
  <conditionalFormatting sqref="E56">
    <cfRule type="duplicateValues" dxfId="110" priority="45"/>
  </conditionalFormatting>
  <conditionalFormatting sqref="B56">
    <cfRule type="duplicateValues" dxfId="109" priority="43"/>
    <cfRule type="duplicateValues" dxfId="108" priority="44"/>
  </conditionalFormatting>
  <conditionalFormatting sqref="B56">
    <cfRule type="duplicateValues" dxfId="107" priority="42"/>
  </conditionalFormatting>
  <conditionalFormatting sqref="B56">
    <cfRule type="duplicateValues" dxfId="106" priority="41"/>
  </conditionalFormatting>
  <conditionalFormatting sqref="B56">
    <cfRule type="duplicateValues" dxfId="105" priority="46"/>
  </conditionalFormatting>
  <conditionalFormatting sqref="E53:E61">
    <cfRule type="duplicateValues" dxfId="104" priority="82"/>
  </conditionalFormatting>
  <conditionalFormatting sqref="B53:B56">
    <cfRule type="duplicateValues" dxfId="103" priority="83"/>
    <cfRule type="duplicateValues" dxfId="102" priority="84"/>
  </conditionalFormatting>
  <conditionalFormatting sqref="B53:B56">
    <cfRule type="duplicateValues" dxfId="101" priority="85"/>
  </conditionalFormatting>
  <conditionalFormatting sqref="E35:E52 E62:E64">
    <cfRule type="duplicateValues" dxfId="100" priority="114"/>
  </conditionalFormatting>
  <conditionalFormatting sqref="B35:B52 B62:B64">
    <cfRule type="duplicateValues" dxfId="99" priority="115"/>
    <cfRule type="duplicateValues" dxfId="98" priority="116"/>
  </conditionalFormatting>
  <conditionalFormatting sqref="B35:B52 B62:B64">
    <cfRule type="duplicateValues" dxfId="97" priority="117"/>
  </conditionalFormatting>
  <conditionalFormatting sqref="B112:B113">
    <cfRule type="duplicateValues" dxfId="96" priority="36"/>
  </conditionalFormatting>
  <conditionalFormatting sqref="B112:B113">
    <cfRule type="duplicateValues" dxfId="95" priority="37"/>
    <cfRule type="duplicateValues" dxfId="94" priority="38"/>
  </conditionalFormatting>
  <conditionalFormatting sqref="B112:B113">
    <cfRule type="duplicateValues" dxfId="93" priority="39"/>
  </conditionalFormatting>
  <conditionalFormatting sqref="E112:E113">
    <cfRule type="duplicateValues" dxfId="92" priority="40"/>
  </conditionalFormatting>
  <conditionalFormatting sqref="B122">
    <cfRule type="duplicateValues" dxfId="91" priority="21"/>
  </conditionalFormatting>
  <conditionalFormatting sqref="B122">
    <cfRule type="duplicateValues" dxfId="90" priority="22"/>
    <cfRule type="duplicateValues" dxfId="89" priority="23"/>
  </conditionalFormatting>
  <conditionalFormatting sqref="B122">
    <cfRule type="duplicateValues" dxfId="88" priority="24"/>
  </conditionalFormatting>
  <conditionalFormatting sqref="E122">
    <cfRule type="duplicateValues" dxfId="87" priority="25"/>
  </conditionalFormatting>
  <conditionalFormatting sqref="B120:B121">
    <cfRule type="duplicateValues" dxfId="86" priority="16"/>
  </conditionalFormatting>
  <conditionalFormatting sqref="B120:B121">
    <cfRule type="duplicateValues" dxfId="85" priority="17"/>
    <cfRule type="duplicateValues" dxfId="84" priority="18"/>
  </conditionalFormatting>
  <conditionalFormatting sqref="B120:B121">
    <cfRule type="duplicateValues" dxfId="83" priority="19"/>
  </conditionalFormatting>
  <conditionalFormatting sqref="E120:E121">
    <cfRule type="duplicateValues" dxfId="82" priority="20"/>
  </conditionalFormatting>
  <conditionalFormatting sqref="B118:B119">
    <cfRule type="duplicateValues" dxfId="81" priority="11"/>
  </conditionalFormatting>
  <conditionalFormatting sqref="B118:B119">
    <cfRule type="duplicateValues" dxfId="80" priority="12"/>
    <cfRule type="duplicateValues" dxfId="79" priority="13"/>
  </conditionalFormatting>
  <conditionalFormatting sqref="B118:B119">
    <cfRule type="duplicateValues" dxfId="78" priority="14"/>
  </conditionalFormatting>
  <conditionalFormatting sqref="E118:E119">
    <cfRule type="duplicateValues" dxfId="77" priority="15"/>
  </conditionalFormatting>
  <conditionalFormatting sqref="B116:B117">
    <cfRule type="duplicateValues" dxfId="76" priority="6"/>
  </conditionalFormatting>
  <conditionalFormatting sqref="B116:B117">
    <cfRule type="duplicateValues" dxfId="75" priority="7"/>
    <cfRule type="duplicateValues" dxfId="74" priority="8"/>
  </conditionalFormatting>
  <conditionalFormatting sqref="B116:B117">
    <cfRule type="duplicateValues" dxfId="73" priority="9"/>
  </conditionalFormatting>
  <conditionalFormatting sqref="E116:E117">
    <cfRule type="duplicateValues" dxfId="72" priority="10"/>
  </conditionalFormatting>
  <conditionalFormatting sqref="B115">
    <cfRule type="duplicateValues" dxfId="71" priority="1"/>
  </conditionalFormatting>
  <conditionalFormatting sqref="B115">
    <cfRule type="duplicateValues" dxfId="70" priority="2"/>
    <cfRule type="duplicateValues" dxfId="69" priority="3"/>
  </conditionalFormatting>
  <conditionalFormatting sqref="B115">
    <cfRule type="duplicateValues" dxfId="68" priority="4"/>
  </conditionalFormatting>
  <conditionalFormatting sqref="E115">
    <cfRule type="duplicateValues" dxfId="67" priority="5"/>
  </conditionalFormatting>
  <conditionalFormatting sqref="B123 B1:B52 B62:B111 B114">
    <cfRule type="duplicateValues" dxfId="66" priority="374868"/>
  </conditionalFormatting>
  <conditionalFormatting sqref="B108:B111">
    <cfRule type="duplicateValues" dxfId="65" priority="374897"/>
    <cfRule type="duplicateValues" dxfId="64" priority="374898"/>
  </conditionalFormatting>
  <conditionalFormatting sqref="B108:B111">
    <cfRule type="duplicateValues" dxfId="63" priority="374899"/>
  </conditionalFormatting>
  <conditionalFormatting sqref="E108:E111">
    <cfRule type="duplicateValues" dxfId="62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2437</v>
      </c>
      <c r="B1" s="164"/>
      <c r="C1" s="164"/>
      <c r="D1" s="16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2447</v>
      </c>
      <c r="B25" s="164"/>
      <c r="C25" s="164"/>
      <c r="D25" s="16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2021-02-22T02:58:26Z</dcterms:modified>
</cp:coreProperties>
</file>