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19365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A86" i="1"/>
  <c r="A87" i="1"/>
  <c r="A88" i="1"/>
  <c r="A89" i="1"/>
  <c r="A90" i="1"/>
  <c r="A91" i="1"/>
  <c r="A92" i="1"/>
  <c r="A93" i="1"/>
  <c r="A94" i="1"/>
  <c r="A95" i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5" i="1"/>
  <c r="A84" i="1"/>
  <c r="A83" i="1"/>
  <c r="A82" i="1"/>
  <c r="A81" i="1"/>
  <c r="A80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254" i="1"/>
  <c r="G254" i="1"/>
  <c r="H254" i="1"/>
  <c r="I254" i="1"/>
  <c r="J254" i="1"/>
  <c r="K254" i="1"/>
  <c r="F65" i="1"/>
  <c r="G65" i="1"/>
  <c r="H65" i="1"/>
  <c r="I65" i="1"/>
  <c r="J65" i="1"/>
  <c r="K65" i="1"/>
  <c r="A74" i="1"/>
  <c r="A73" i="1"/>
  <c r="A72" i="1"/>
  <c r="A71" i="1"/>
  <c r="A70" i="1"/>
  <c r="A69" i="1"/>
  <c r="A68" i="1"/>
  <c r="A67" i="1"/>
  <c r="A66" i="1"/>
  <c r="A254" i="1"/>
  <c r="A65" i="1"/>
  <c r="F253" i="1" l="1"/>
  <c r="G253" i="1"/>
  <c r="H253" i="1"/>
  <c r="I253" i="1"/>
  <c r="J253" i="1"/>
  <c r="K253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8" i="1"/>
  <c r="G248" i="1"/>
  <c r="H248" i="1"/>
  <c r="I248" i="1"/>
  <c r="J248" i="1"/>
  <c r="K248" i="1"/>
  <c r="F235" i="1"/>
  <c r="G235" i="1"/>
  <c r="H235" i="1"/>
  <c r="I235" i="1"/>
  <c r="J235" i="1"/>
  <c r="K235" i="1"/>
  <c r="F241" i="1"/>
  <c r="G241" i="1"/>
  <c r="H241" i="1"/>
  <c r="I241" i="1"/>
  <c r="J241" i="1"/>
  <c r="K241" i="1"/>
  <c r="A253" i="1"/>
  <c r="A251" i="1"/>
  <c r="A250" i="1"/>
  <c r="A248" i="1"/>
  <c r="A235" i="1"/>
  <c r="A24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252" i="1"/>
  <c r="G252" i="1"/>
  <c r="H252" i="1"/>
  <c r="I252" i="1"/>
  <c r="J252" i="1"/>
  <c r="K25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4" i="1"/>
  <c r="A63" i="1"/>
  <c r="A62" i="1"/>
  <c r="A61" i="1"/>
  <c r="A60" i="1"/>
  <c r="A252" i="1"/>
  <c r="A59" i="1"/>
  <c r="A58" i="1"/>
  <c r="A57" i="1"/>
  <c r="A56" i="1"/>
  <c r="A55" i="1"/>
  <c r="A54" i="1"/>
  <c r="A53" i="1"/>
  <c r="A52" i="1"/>
  <c r="A51" i="1"/>
  <c r="A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249" i="1"/>
  <c r="G249" i="1"/>
  <c r="H249" i="1"/>
  <c r="I249" i="1"/>
  <c r="J249" i="1"/>
  <c r="K249" i="1"/>
  <c r="F44" i="1"/>
  <c r="G44" i="1"/>
  <c r="H44" i="1"/>
  <c r="I44" i="1"/>
  <c r="J44" i="1"/>
  <c r="K44" i="1"/>
  <c r="F43" i="1"/>
  <c r="G43" i="1"/>
  <c r="H43" i="1"/>
  <c r="I43" i="1"/>
  <c r="J43" i="1"/>
  <c r="K43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42" i="1"/>
  <c r="G42" i="1"/>
  <c r="H42" i="1"/>
  <c r="I42" i="1"/>
  <c r="J42" i="1"/>
  <c r="K42" i="1"/>
  <c r="F245" i="1"/>
  <c r="G245" i="1"/>
  <c r="H245" i="1"/>
  <c r="I245" i="1"/>
  <c r="J245" i="1"/>
  <c r="K245" i="1"/>
  <c r="F41" i="1"/>
  <c r="G41" i="1"/>
  <c r="H41" i="1"/>
  <c r="I41" i="1"/>
  <c r="J41" i="1"/>
  <c r="K41" i="1"/>
  <c r="F244" i="1"/>
  <c r="G244" i="1"/>
  <c r="H244" i="1"/>
  <c r="I244" i="1"/>
  <c r="J244" i="1"/>
  <c r="K244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H30" i="1"/>
  <c r="I30" i="1"/>
  <c r="J30" i="1"/>
  <c r="K30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A49" i="1"/>
  <c r="A48" i="1"/>
  <c r="A47" i="1"/>
  <c r="A46" i="1"/>
  <c r="A45" i="1"/>
  <c r="A249" i="1"/>
  <c r="A44" i="1"/>
  <c r="A43" i="1"/>
  <c r="A247" i="1"/>
  <c r="A246" i="1"/>
  <c r="A42" i="1"/>
  <c r="A245" i="1"/>
  <c r="A41" i="1"/>
  <c r="A244" i="1"/>
  <c r="A40" i="1"/>
  <c r="A39" i="1"/>
  <c r="A38" i="1"/>
  <c r="A37" i="1"/>
  <c r="A243" i="1"/>
  <c r="A242" i="1"/>
  <c r="A36" i="1"/>
  <c r="A35" i="1"/>
  <c r="A34" i="1"/>
  <c r="A33" i="1"/>
  <c r="A32" i="1"/>
  <c r="A31" i="1"/>
  <c r="A240" i="1"/>
  <c r="A239" i="1"/>
  <c r="F237" i="1" l="1"/>
  <c r="G237" i="1"/>
  <c r="H237" i="1"/>
  <c r="I237" i="1"/>
  <c r="J237" i="1"/>
  <c r="K237" i="1"/>
  <c r="F222" i="1"/>
  <c r="G222" i="1"/>
  <c r="H222" i="1"/>
  <c r="I222" i="1"/>
  <c r="J222" i="1"/>
  <c r="K222" i="1"/>
  <c r="F192" i="1"/>
  <c r="G192" i="1"/>
  <c r="H192" i="1"/>
  <c r="I192" i="1"/>
  <c r="J192" i="1"/>
  <c r="K192" i="1"/>
  <c r="A237" i="1"/>
  <c r="A222" i="1"/>
  <c r="A192" i="1"/>
  <c r="F238" i="1"/>
  <c r="G238" i="1"/>
  <c r="H238" i="1"/>
  <c r="I238" i="1"/>
  <c r="J238" i="1"/>
  <c r="K238" i="1"/>
  <c r="F236" i="1"/>
  <c r="G236" i="1"/>
  <c r="H236" i="1"/>
  <c r="I236" i="1"/>
  <c r="J236" i="1"/>
  <c r="K236" i="1"/>
  <c r="F234" i="1"/>
  <c r="G234" i="1"/>
  <c r="H234" i="1"/>
  <c r="I234" i="1"/>
  <c r="J234" i="1"/>
  <c r="K234" i="1"/>
  <c r="F29" i="1"/>
  <c r="G29" i="1"/>
  <c r="H29" i="1"/>
  <c r="I29" i="1"/>
  <c r="J29" i="1"/>
  <c r="K29" i="1"/>
  <c r="F28" i="1"/>
  <c r="G28" i="1"/>
  <c r="H28" i="1"/>
  <c r="I28" i="1"/>
  <c r="J28" i="1"/>
  <c r="K28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7" i="1"/>
  <c r="G27" i="1"/>
  <c r="H27" i="1"/>
  <c r="I27" i="1"/>
  <c r="J27" i="1"/>
  <c r="K27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A238" i="1"/>
  <c r="A236" i="1"/>
  <c r="A234" i="1"/>
  <c r="A29" i="1"/>
  <c r="A28" i="1"/>
  <c r="A233" i="1"/>
  <c r="A232" i="1"/>
  <c r="A231" i="1"/>
  <c r="A230" i="1"/>
  <c r="A229" i="1"/>
  <c r="A228" i="1"/>
  <c r="A227" i="1"/>
  <c r="A226" i="1"/>
  <c r="A225" i="1"/>
  <c r="A224" i="1"/>
  <c r="A223" i="1"/>
  <c r="A27" i="1"/>
  <c r="A221" i="1"/>
  <c r="A220" i="1"/>
  <c r="A219" i="1"/>
  <c r="A218" i="1"/>
  <c r="A217" i="1"/>
  <c r="F216" i="1" l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6" i="1"/>
  <c r="G26" i="1"/>
  <c r="H26" i="1"/>
  <c r="I26" i="1"/>
  <c r="J26" i="1"/>
  <c r="K26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5" i="1"/>
  <c r="G25" i="1"/>
  <c r="H25" i="1"/>
  <c r="I25" i="1"/>
  <c r="J25" i="1"/>
  <c r="K25" i="1"/>
  <c r="F24" i="1"/>
  <c r="G24" i="1"/>
  <c r="H24" i="1"/>
  <c r="I24" i="1"/>
  <c r="J24" i="1"/>
  <c r="K24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A216" i="1"/>
  <c r="A215" i="1"/>
  <c r="A214" i="1"/>
  <c r="A213" i="1"/>
  <c r="A212" i="1"/>
  <c r="A211" i="1"/>
  <c r="A210" i="1"/>
  <c r="A209" i="1"/>
  <c r="A208" i="1"/>
  <c r="A26" i="1"/>
  <c r="A207" i="1"/>
  <c r="A206" i="1"/>
  <c r="A205" i="1"/>
  <c r="A204" i="1"/>
  <c r="A203" i="1"/>
  <c r="A202" i="1"/>
  <c r="A201" i="1"/>
  <c r="A25" i="1"/>
  <c r="A24" i="1"/>
  <c r="A200" i="1"/>
  <c r="A199" i="1"/>
  <c r="F198" i="1" l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A198" i="1"/>
  <c r="A197" i="1"/>
  <c r="A196" i="1"/>
  <c r="A195" i="1"/>
  <c r="A194" i="1"/>
  <c r="A193" i="1"/>
  <c r="K191" i="1" l="1"/>
  <c r="J191" i="1"/>
  <c r="I191" i="1"/>
  <c r="H191" i="1"/>
  <c r="G191" i="1"/>
  <c r="F191" i="1"/>
  <c r="A191" i="1"/>
  <c r="K23" i="1"/>
  <c r="J23" i="1"/>
  <c r="I23" i="1"/>
  <c r="H23" i="1"/>
  <c r="G23" i="1"/>
  <c r="F23" i="1"/>
  <c r="A23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90" i="1" l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22" i="1"/>
  <c r="F22" i="1"/>
  <c r="G22" i="1"/>
  <c r="H22" i="1"/>
  <c r="I22" i="1"/>
  <c r="J22" i="1"/>
  <c r="K22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21" i="1"/>
  <c r="F21" i="1"/>
  <c r="G21" i="1"/>
  <c r="H21" i="1"/>
  <c r="I21" i="1"/>
  <c r="J21" i="1"/>
  <c r="K21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 l="1"/>
  <c r="A169" i="1"/>
  <c r="A168" i="1"/>
  <c r="A167" i="1"/>
  <c r="A166" i="1"/>
  <c r="A165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4" i="1" l="1"/>
  <c r="A20" i="1"/>
  <c r="A163" i="1"/>
  <c r="A162" i="1"/>
  <c r="A161" i="1"/>
  <c r="F164" i="1"/>
  <c r="G164" i="1"/>
  <c r="H164" i="1"/>
  <c r="I164" i="1"/>
  <c r="J164" i="1"/>
  <c r="K164" i="1"/>
  <c r="F20" i="1"/>
  <c r="G20" i="1"/>
  <c r="H20" i="1"/>
  <c r="I20" i="1"/>
  <c r="J20" i="1"/>
  <c r="K2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60" i="1"/>
  <c r="A19" i="1"/>
  <c r="A159" i="1"/>
  <c r="A18" i="1"/>
  <c r="A158" i="1"/>
  <c r="A157" i="1"/>
  <c r="A156" i="1"/>
  <c r="A155" i="1"/>
  <c r="A154" i="1"/>
  <c r="A153" i="1"/>
  <c r="A17" i="1"/>
  <c r="A152" i="1"/>
  <c r="A151" i="1"/>
  <c r="A150" i="1"/>
  <c r="A149" i="1"/>
  <c r="A16" i="1"/>
  <c r="F160" i="1"/>
  <c r="G160" i="1"/>
  <c r="H160" i="1"/>
  <c r="I160" i="1"/>
  <c r="J160" i="1"/>
  <c r="K160" i="1"/>
  <c r="F19" i="1"/>
  <c r="G19" i="1"/>
  <c r="H19" i="1"/>
  <c r="I19" i="1"/>
  <c r="J19" i="1"/>
  <c r="K19" i="1"/>
  <c r="F159" i="1"/>
  <c r="G159" i="1"/>
  <c r="H159" i="1"/>
  <c r="I159" i="1"/>
  <c r="J159" i="1"/>
  <c r="K159" i="1"/>
  <c r="F18" i="1"/>
  <c r="G18" i="1"/>
  <c r="H18" i="1"/>
  <c r="I18" i="1"/>
  <c r="J18" i="1"/>
  <c r="K18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7" i="1"/>
  <c r="G17" i="1"/>
  <c r="H17" i="1"/>
  <c r="I17" i="1"/>
  <c r="J17" i="1"/>
  <c r="K1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6" i="1"/>
  <c r="G16" i="1"/>
  <c r="H16" i="1"/>
  <c r="I16" i="1"/>
  <c r="J16" i="1"/>
  <c r="K16" i="1"/>
  <c r="A15" i="1" l="1"/>
  <c r="A148" i="1"/>
  <c r="A147" i="1"/>
  <c r="A146" i="1"/>
  <c r="A145" i="1"/>
  <c r="A144" i="1"/>
  <c r="A143" i="1"/>
  <c r="A14" i="1"/>
  <c r="A142" i="1"/>
  <c r="A141" i="1"/>
  <c r="A140" i="1"/>
  <c r="F15" i="1"/>
  <c r="G15" i="1"/>
  <c r="H15" i="1"/>
  <c r="I15" i="1"/>
  <c r="J15" i="1"/>
  <c r="K1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" i="1"/>
  <c r="G14" i="1"/>
  <c r="H14" i="1"/>
  <c r="I14" i="1"/>
  <c r="J14" i="1"/>
  <c r="K1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39" i="1" l="1"/>
  <c r="A13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37" i="1" l="1"/>
  <c r="A136" i="1"/>
  <c r="A13" i="1"/>
  <c r="A135" i="1"/>
  <c r="A134" i="1"/>
  <c r="A12" i="1"/>
  <c r="A11" i="1"/>
  <c r="A133" i="1"/>
  <c r="A132" i="1"/>
  <c r="A10" i="1"/>
  <c r="A13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" i="1"/>
  <c r="G13" i="1"/>
  <c r="H13" i="1"/>
  <c r="I13" i="1"/>
  <c r="J13" i="1"/>
  <c r="K13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2" i="1"/>
  <c r="G12" i="1"/>
  <c r="H12" i="1"/>
  <c r="I12" i="1"/>
  <c r="J12" i="1"/>
  <c r="K12" i="1"/>
  <c r="F11" i="1"/>
  <c r="G11" i="1"/>
  <c r="H11" i="1"/>
  <c r="I11" i="1"/>
  <c r="J11" i="1"/>
  <c r="K11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0" i="1"/>
  <c r="G10" i="1"/>
  <c r="H10" i="1"/>
  <c r="I10" i="1"/>
  <c r="J10" i="1"/>
  <c r="K10" i="1"/>
  <c r="F131" i="1"/>
  <c r="G131" i="1"/>
  <c r="H131" i="1"/>
  <c r="I131" i="1"/>
  <c r="J131" i="1"/>
  <c r="K131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A130" i="1"/>
  <c r="A129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28" i="1"/>
  <c r="A127" i="1"/>
  <c r="A126" i="1"/>
  <c r="A125" i="1"/>
  <c r="A124" i="1"/>
  <c r="A123" i="1"/>
  <c r="A122" i="1"/>
  <c r="A121" i="1"/>
  <c r="A120" i="1"/>
  <c r="F119" i="1" l="1"/>
  <c r="G119" i="1"/>
  <c r="H119" i="1"/>
  <c r="I119" i="1"/>
  <c r="J119" i="1"/>
  <c r="K119" i="1"/>
  <c r="A119" i="1"/>
  <c r="A118" i="1" l="1"/>
  <c r="A117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9" i="1"/>
  <c r="A116" i="1"/>
  <c r="A115" i="1"/>
  <c r="A114" i="1"/>
  <c r="A8" i="1"/>
  <c r="A113" i="1"/>
  <c r="A112" i="1"/>
  <c r="A111" i="1"/>
  <c r="A110" i="1"/>
  <c r="A109" i="1"/>
  <c r="A108" i="1"/>
  <c r="F9" i="1"/>
  <c r="G9" i="1"/>
  <c r="H9" i="1"/>
  <c r="I9" i="1"/>
  <c r="J9" i="1"/>
  <c r="K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" i="1"/>
  <c r="G8" i="1"/>
  <c r="H8" i="1"/>
  <c r="I8" i="1"/>
  <c r="J8" i="1"/>
  <c r="K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7" i="1" l="1"/>
  <c r="A10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7" i="1"/>
  <c r="G7" i="1"/>
  <c r="H7" i="1"/>
  <c r="I7" i="1"/>
  <c r="J7" i="1"/>
  <c r="K7" i="1"/>
  <c r="A105" i="1"/>
  <c r="A104" i="1"/>
  <c r="A103" i="1"/>
  <c r="A102" i="1"/>
  <c r="A7" i="1"/>
  <c r="F101" i="1" l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01" i="1"/>
  <c r="A100" i="1"/>
  <c r="A99" i="1"/>
  <c r="F98" i="1" l="1"/>
  <c r="G98" i="1"/>
  <c r="H98" i="1"/>
  <c r="I98" i="1"/>
  <c r="J98" i="1"/>
  <c r="K98" i="1"/>
  <c r="A98" i="1"/>
  <c r="A6" i="1" l="1"/>
  <c r="F6" i="1"/>
  <c r="G6" i="1"/>
  <c r="H6" i="1"/>
  <c r="I6" i="1"/>
  <c r="J6" i="1"/>
  <c r="K6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" i="1"/>
  <c r="J5" i="1"/>
  <c r="I5" i="1"/>
  <c r="H5" i="1"/>
  <c r="G5" i="1"/>
  <c r="F5" i="1"/>
  <c r="A5" i="1"/>
  <c r="K97" i="1"/>
  <c r="J97" i="1"/>
  <c r="I97" i="1"/>
  <c r="H97" i="1"/>
  <c r="G97" i="1"/>
  <c r="F97" i="1"/>
  <c r="A97" i="1"/>
  <c r="K96" i="1"/>
  <c r="J96" i="1"/>
  <c r="I96" i="1"/>
  <c r="H96" i="1"/>
  <c r="G96" i="1"/>
  <c r="F96" i="1"/>
  <c r="A96" i="1"/>
</calcChain>
</file>

<file path=xl/sharedStrings.xml><?xml version="1.0" encoding="utf-8"?>
<sst xmlns="http://schemas.openxmlformats.org/spreadsheetml/2006/main" count="14389" uniqueCount="2724">
  <si>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</si>
  <si>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</si>
  <si>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</si>
  <si>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</si>
  <si>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</si>
  <si>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</si>
  <si>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</si>
  <si>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</si>
  <si>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</si>
  <si>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</si>
  <si>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</si>
  <si>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</si>
  <si>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</si>
  <si>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</si>
  <si>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</si>
  <si>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</si>
  <si>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</si>
  <si>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</si>
  <si>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</si>
  <si>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</si>
  <si>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</si>
  <si>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</si>
  <si>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</si>
  <si>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</si>
  <si>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</si>
  <si>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</si>
  <si>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</si>
  <si>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</si>
  <si>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</si>
  <si>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</si>
  <si>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</si>
  <si>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</si>
  <si>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</si>
  <si>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</si>
  <si>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</si>
  <si>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</si>
  <si>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</si>
  <si>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</si>
  <si>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</si>
  <si>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</si>
  <si>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</si>
  <si>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</si>
  <si>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</si>
  <si>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</si>
  <si>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</si>
  <si>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</si>
  <si>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</si>
  <si>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</si>
  <si>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</si>
  <si>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</si>
  <si>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</si>
  <si>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</si>
  <si>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</si>
  <si>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</si>
  <si>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</si>
  <si>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</si>
  <si>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</si>
  <si>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</si>
  <si>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</si>
  <si>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</si>
  <si>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</si>
  <si>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</si>
  <si>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</si>
  <si>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</si>
  <si>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</si>
  <si>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</si>
  <si>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</si>
  <si>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</si>
  <si>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</si>
  <si>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</si>
  <si>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</si>
  <si>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</si>
  <si>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</si>
  <si>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</si>
  <si>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</si>
  <si>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</si>
  <si>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</si>
  <si>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</si>
  <si>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</si>
  <si>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</si>
  <si>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</si>
  <si>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</si>
  <si>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</si>
  <si>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</si>
  <si>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</si>
  <si>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</si>
  <si>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</si>
  <si>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</si>
  <si>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</si>
  <si>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</si>
  <si>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</si>
  <si>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</si>
  <si>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</si>
  <si>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</si>
  <si>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</si>
  <si>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</si>
  <si>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</si>
  <si>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</si>
  <si>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</si>
  <si>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</si>
  <si>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</si>
  <si>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</si>
  <si>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</si>
  <si>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</si>
  <si>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</si>
  <si>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</si>
  <si>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</si>
  <si>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</si>
  <si>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</si>
  <si>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</si>
  <si>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</si>
  <si>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</si>
  <si>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</si>
  <si>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</si>
  <si>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</si>
  <si>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</si>
  <si>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</si>
  <si>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</si>
  <si>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</si>
  <si>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</si>
  <si>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</si>
  <si>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</si>
  <si>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</si>
  <si>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</si>
  <si>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</si>
  <si>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</si>
  <si>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</si>
  <si>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</si>
  <si>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</si>
  <si>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</si>
  <si>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</si>
  <si>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</si>
  <si>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</si>
  <si>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</si>
  <si>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</si>
  <si>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</si>
  <si>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</si>
  <si>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</si>
  <si>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</si>
  <si>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</si>
  <si>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</si>
  <si>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</si>
  <si>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</si>
  <si>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</si>
  <si>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</si>
  <si>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</si>
  <si>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</si>
  <si>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</si>
  <si>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</si>
  <si>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</si>
  <si>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</si>
  <si>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</si>
  <si>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</si>
  <si>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</si>
  <si>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</si>
  <si>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</si>
  <si>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</si>
  <si>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</si>
  <si>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</si>
  <si>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</si>
  <si>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</si>
  <si>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</si>
  <si>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</si>
  <si>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</si>
  <si>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</si>
  <si>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</si>
  <si>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</si>
  <si>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</si>
  <si>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</si>
  <si>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</si>
  <si>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</si>
  <si>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</si>
  <si>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</si>
  <si>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</si>
  <si>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</si>
  <si>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</si>
  <si>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</si>
  <si>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</si>
  <si>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</si>
  <si>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</si>
  <si>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</si>
  <si>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</si>
  <si>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</si>
  <si>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</si>
  <si>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</si>
  <si>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</si>
  <si>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</si>
  <si>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</si>
  <si>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</si>
  <si>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</si>
  <si>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</si>
  <si>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</si>
  <si>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</si>
  <si>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</si>
  <si>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</si>
  <si>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</si>
  <si>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</si>
  <si>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</si>
  <si>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</si>
  <si>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</si>
  <si>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</si>
  <si>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</si>
  <si>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</si>
  <si>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</si>
  <si>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</si>
  <si>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</si>
  <si>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</si>
  <si>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</si>
  <si>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</si>
  <si>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</si>
  <si>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</si>
  <si>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</si>
  <si>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</si>
  <si>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</si>
  <si>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</si>
  <si>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</si>
  <si>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</si>
  <si>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</si>
  <si>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</si>
  <si>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</si>
  <si>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</si>
  <si>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</si>
  <si>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</si>
  <si>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</si>
  <si>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</si>
  <si>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</si>
  <si>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</si>
  <si>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</si>
  <si>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</si>
  <si>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</si>
  <si>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</si>
  <si>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</si>
  <si>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</si>
  <si>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</si>
  <si>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</si>
  <si>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</si>
  <si>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</si>
  <si>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</si>
  <si>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</si>
  <si>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</si>
  <si>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</si>
  <si>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</si>
  <si>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</si>
  <si>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</si>
  <si>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</si>
  <si>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</si>
  <si>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</si>
  <si>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</si>
  <si>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</si>
  <si>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</si>
  <si>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</si>
  <si>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</si>
  <si>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</si>
  <si>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</si>
  <si>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</si>
  <si>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</si>
  <si>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</si>
  <si>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</si>
  <si>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</si>
  <si>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</si>
  <si>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</si>
  <si>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</si>
  <si>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</si>
  <si>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</si>
  <si>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</si>
  <si>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</si>
  <si>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</si>
  <si>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</si>
  <si>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</si>
  <si>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</si>
  <si>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</si>
  <si>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</si>
  <si>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</si>
  <si>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</si>
  <si>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</si>
  <si>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</si>
  <si>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</si>
  <si>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</si>
  <si>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</si>
  <si>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</si>
  <si>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</si>
  <si>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</si>
  <si>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</si>
  <si>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</si>
  <si>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</si>
  <si>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</si>
  <si>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</si>
  <si>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</si>
  <si>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</si>
  <si>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</si>
  <si>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</si>
  <si>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</si>
  <si>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</si>
  <si>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</si>
  <si>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</si>
  <si>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</si>
  <si>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</si>
  <si>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</si>
  <si>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</si>
  <si>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</si>
  <si>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</si>
  <si>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</si>
  <si>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</si>
  <si>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</si>
  <si>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</si>
  <si>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</si>
  <si>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</si>
  <si>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</si>
  <si>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</si>
  <si>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</si>
  <si>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</si>
  <si>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</si>
  <si>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</si>
  <si>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</si>
  <si>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</si>
  <si>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</si>
  <si>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</si>
  <si>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</si>
  <si>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</si>
  <si>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</si>
  <si>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</si>
  <si>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</si>
  <si>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</si>
  <si>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</si>
  <si>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</si>
  <si>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</si>
  <si>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</si>
  <si>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</si>
  <si>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</si>
  <si>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</si>
  <si>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</si>
  <si>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</si>
  <si>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</si>
  <si>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</si>
  <si>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</si>
  <si>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</si>
  <si>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</si>
  <si>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</si>
  <si>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</si>
  <si>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</si>
  <si>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</si>
  <si>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</si>
  <si>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</si>
  <si>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</si>
  <si>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</si>
  <si>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</si>
  <si>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</si>
  <si>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</si>
  <si>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</si>
  <si>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</si>
  <si>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</si>
  <si>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</si>
  <si>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</si>
  <si>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</si>
  <si>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</si>
  <si>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</si>
  <si>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</si>
  <si>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</si>
  <si>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</si>
  <si>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</si>
  <si>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</si>
  <si>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</si>
  <si>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</si>
  <si>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</si>
  <si>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</si>
  <si>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</si>
  <si>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</si>
  <si>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</si>
  <si>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</si>
  <si>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</si>
  <si>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</si>
  <si>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</si>
  <si>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</si>
  <si>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</si>
  <si>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</si>
  <si>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</si>
  <si>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</si>
  <si>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</si>
  <si>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</si>
  <si>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</si>
  <si>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</si>
  <si>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</si>
  <si>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</si>
  <si>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</si>
  <si>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</si>
  <si>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</si>
  <si>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</si>
  <si>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</si>
  <si>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</si>
  <si>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</si>
  <si>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</si>
  <si>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</si>
  <si>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</si>
  <si>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</si>
  <si>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</si>
  <si>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</si>
  <si>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</si>
  <si>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</si>
  <si>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</si>
  <si>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</si>
  <si>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</si>
  <si>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</si>
  <si>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</si>
  <si>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</si>
  <si>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</si>
  <si>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</si>
  <si>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</si>
  <si>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</si>
  <si>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</si>
  <si>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</si>
  <si>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</si>
  <si>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</si>
  <si>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</si>
  <si>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</si>
  <si>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</si>
  <si>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</si>
  <si>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</si>
  <si>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</si>
  <si>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</si>
  <si>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</si>
  <si>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</si>
  <si>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</si>
  <si>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</si>
  <si>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</si>
  <si>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</si>
  <si>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</si>
  <si>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</si>
  <si>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</si>
  <si>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</si>
  <si>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</si>
  <si>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</si>
  <si>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</si>
  <si>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</si>
  <si>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</si>
  <si>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</si>
  <si>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</si>
  <si>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</si>
  <si>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</si>
  <si>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</si>
  <si>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</si>
  <si>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</si>
  <si>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</si>
  <si>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</si>
  <si>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</si>
  <si>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</si>
  <si>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</si>
  <si>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</si>
  <si>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</si>
  <si>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</si>
  <si>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</si>
  <si>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</si>
  <si>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</si>
  <si>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</si>
  <si>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</si>
  <si>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</si>
  <si>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</si>
  <si>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</si>
  <si>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</si>
  <si>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</si>
  <si>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</si>
  <si>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</si>
  <si>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</si>
  <si>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</si>
  <si>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</si>
  <si>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</si>
  <si>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</si>
  <si>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</si>
  <si>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</si>
  <si>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</si>
  <si>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</si>
  <si>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</si>
  <si>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</si>
  <si>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</si>
  <si>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</si>
  <si>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</si>
  <si>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</si>
  <si>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</si>
  <si>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</si>
  <si>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</si>
  <si>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</si>
  <si>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</si>
  <si>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</si>
  <si>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</si>
  <si>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</si>
  <si>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</si>
  <si>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</si>
  <si>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</si>
  <si>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</si>
  <si>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</si>
  <si>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</si>
  <si>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</si>
  <si>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</si>
  <si>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</si>
  <si>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</si>
  <si>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</si>
  <si>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</si>
  <si>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</si>
  <si>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</si>
  <si>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</si>
  <si>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</si>
  <si>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</si>
  <si>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</si>
  <si>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</si>
  <si>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</si>
  <si>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</si>
  <si>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</si>
  <si>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</si>
  <si>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</si>
  <si>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</si>
  <si>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</si>
  <si>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</si>
  <si>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</si>
  <si>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</si>
  <si>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</si>
  <si>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</si>
  <si>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</si>
  <si>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</si>
  <si>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</si>
  <si>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</si>
  <si>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</si>
  <si>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</si>
  <si>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</si>
  <si>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</si>
  <si>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</si>
  <si>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</si>
  <si>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</si>
  <si>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</si>
  <si>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</si>
  <si>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</si>
  <si>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</si>
  <si>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</si>
  <si>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</si>
  <si>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</si>
  <si>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</si>
  <si>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</si>
  <si>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</si>
  <si>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</si>
  <si>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</si>
  <si>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</si>
  <si>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</si>
  <si>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</si>
  <si>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</si>
  <si>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</si>
  <si>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</si>
  <si>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</si>
  <si>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</si>
  <si>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</si>
  <si>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</si>
  <si>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</si>
  <si>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</si>
  <si>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</si>
  <si>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</si>
  <si>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</si>
  <si>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</si>
  <si>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</si>
  <si>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</si>
  <si>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</si>
  <si>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</si>
  <si>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</si>
  <si>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</si>
  <si>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</si>
  <si>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</si>
  <si>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</si>
  <si>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</si>
  <si>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</si>
  <si>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</si>
  <si>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</si>
  <si>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</si>
  <si>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</si>
  <si>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</si>
  <si>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</si>
  <si>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</si>
  <si>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</si>
  <si>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</si>
  <si>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</si>
  <si>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</si>
  <si>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</si>
  <si>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</si>
  <si>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</si>
  <si>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</si>
  <si>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</si>
  <si>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</si>
  <si>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</si>
  <si>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</si>
  <si>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</si>
  <si>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</si>
  <si>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</si>
  <si>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</si>
  <si>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</si>
  <si>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</si>
  <si>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</si>
  <si>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</si>
  <si>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</si>
  <si>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</si>
  <si>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</si>
  <si>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</si>
  <si>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</si>
  <si>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</si>
  <si>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</si>
  <si>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</si>
  <si>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</si>
  <si>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</si>
  <si>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</si>
  <si>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</si>
  <si>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</si>
  <si>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</si>
  <si>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</si>
  <si>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</si>
  <si>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</si>
  <si>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</si>
  <si>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</si>
  <si>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</si>
  <si>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</si>
  <si>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</si>
  <si>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</si>
  <si>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</si>
  <si>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</si>
  <si>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</si>
  <si>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</si>
  <si>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</si>
  <si>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</si>
  <si>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</si>
  <si>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</si>
  <si>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</si>
  <si>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</si>
  <si>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</si>
  <si>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</si>
  <si>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</si>
  <si>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</si>
  <si>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</si>
  <si>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</si>
  <si>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</si>
  <si>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</si>
  <si>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</si>
  <si>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</si>
  <si>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</si>
  <si>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</si>
  <si>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</si>
  <si>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</si>
  <si>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</si>
  <si>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</si>
  <si>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</si>
  <si>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</si>
  <si>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</si>
  <si>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</si>
  <si>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</si>
  <si>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</si>
  <si>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</si>
  <si>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</si>
  <si>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</si>
  <si>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</si>
  <si>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</si>
  <si>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</si>
  <si>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</si>
  <si>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</si>
  <si>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</si>
  <si>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</si>
  <si>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</si>
  <si>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</si>
  <si>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</si>
  <si>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</si>
  <si>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</si>
  <si>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</si>
  <si>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</si>
  <si>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</si>
  <si>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</si>
  <si>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</si>
  <si>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</si>
  <si>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</si>
  <si>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</si>
  <si>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</si>
  <si>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</si>
  <si>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</si>
  <si>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</si>
  <si>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</si>
  <si>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</si>
  <si>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</si>
  <si>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</si>
  <si>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</si>
  <si>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</si>
  <si>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</si>
  <si>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</si>
  <si>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</si>
  <si>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</si>
  <si>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</si>
  <si>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</si>
  <si>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</si>
  <si>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</si>
  <si>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</si>
  <si>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</si>
  <si>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</si>
  <si>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</si>
  <si>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</si>
  <si>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</si>
  <si>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</si>
  <si>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</si>
  <si>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</si>
  <si>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</si>
  <si>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</si>
  <si>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</si>
  <si>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</si>
  <si>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</si>
  <si>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</si>
  <si>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</si>
  <si>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</si>
  <si>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</si>
  <si>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</si>
  <si>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</si>
  <si>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</si>
  <si>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</si>
  <si>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</si>
  <si>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</si>
  <si>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</si>
  <si>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</si>
  <si>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</si>
  <si>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</si>
  <si>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</si>
  <si>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</si>
  <si>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</si>
  <si>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</si>
  <si>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</si>
  <si>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</si>
  <si>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</si>
  <si>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</si>
  <si>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</si>
  <si>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</si>
  <si>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</si>
  <si>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</si>
  <si>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</si>
  <si>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</si>
  <si>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</si>
  <si>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</si>
  <si>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</si>
  <si>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</si>
  <si>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</si>
  <si>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</si>
  <si>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</si>
  <si>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</si>
  <si>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</si>
  <si>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</si>
  <si>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</si>
  <si>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</si>
  <si>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</si>
  <si>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</si>
  <si>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</si>
  <si>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</si>
  <si>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</si>
  <si>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</si>
  <si>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</si>
  <si>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</si>
  <si>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</si>
  <si>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</si>
  <si>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</si>
  <si>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</si>
  <si>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</si>
  <si>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</si>
  <si>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</si>
  <si>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</si>
  <si>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</si>
  <si>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</si>
  <si>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</si>
  <si>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</si>
  <si>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</si>
  <si>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</si>
  <si>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</si>
  <si>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</si>
  <si>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</si>
  <si>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</si>
  <si>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</si>
  <si>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</si>
  <si>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</si>
  <si>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</si>
  <si>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</si>
  <si>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</si>
  <si>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</si>
  <si>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</si>
  <si>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</si>
  <si>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</si>
  <si>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</si>
  <si>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</si>
  <si>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</si>
  <si>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</si>
  <si>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</si>
  <si>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</si>
  <si>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</si>
  <si>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</si>
  <si>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</si>
  <si>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</si>
  <si>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</si>
  <si>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</si>
  <si>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</si>
  <si>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</si>
  <si>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</si>
  <si>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</si>
  <si>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</si>
  <si>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</si>
  <si>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</si>
  <si>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</si>
  <si>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</si>
  <si>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</si>
  <si>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</si>
  <si>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</si>
  <si>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</si>
  <si>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</si>
  <si>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</si>
  <si>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</si>
  <si>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</si>
  <si>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</si>
  <si>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</si>
  <si>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</si>
  <si>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</si>
  <si>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</si>
  <si>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</si>
  <si>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</si>
  <si>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</si>
  <si>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</si>
  <si>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</si>
  <si>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</si>
  <si>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</si>
  <si>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</si>
  <si>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</si>
  <si>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</si>
  <si>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</si>
  <si>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</si>
  <si>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</si>
  <si>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</si>
  <si>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</si>
  <si>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</si>
  <si>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</si>
  <si>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</si>
  <si>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</si>
  <si>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</si>
  <si>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</si>
  <si>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</si>
  <si>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</si>
  <si>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</si>
  <si>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</si>
  <si>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</si>
  <si>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</si>
  <si>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</si>
  <si>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</si>
  <si>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</si>
  <si>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</si>
  <si>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</si>
  <si>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</si>
  <si>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</si>
  <si>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</si>
  <si>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</si>
  <si>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</si>
  <si>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</si>
  <si>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</si>
  <si>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</si>
  <si>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</si>
  <si>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</si>
  <si>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</si>
  <si>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</si>
  <si>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</si>
  <si>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</si>
  <si>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</si>
  <si>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</si>
  <si>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</si>
  <si>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</si>
  <si>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</si>
  <si>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</si>
  <si>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</si>
  <si>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</si>
  <si>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</si>
  <si>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</si>
  <si>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</si>
  <si>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</si>
  <si>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</si>
  <si>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</si>
  <si>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</si>
  <si>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</si>
  <si>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</si>
  <si>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</si>
  <si>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</si>
  <si>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</si>
  <si>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</si>
  <si>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</si>
  <si>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</si>
  <si>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</si>
  <si>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</si>
  <si>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</si>
  <si>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</si>
  <si>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</si>
  <si>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</si>
  <si>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</si>
  <si>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</si>
  <si>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</si>
  <si>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</si>
  <si>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</si>
  <si>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</si>
  <si>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</si>
  <si>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</si>
  <si>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</si>
  <si>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</si>
  <si>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</si>
  <si>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</si>
  <si>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</si>
  <si>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</si>
  <si>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</si>
  <si>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</si>
  <si>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</si>
  <si>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</si>
  <si>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</si>
  <si>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</si>
  <si>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</si>
  <si>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</si>
  <si>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</si>
  <si>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</si>
  <si>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</si>
  <si>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</si>
  <si>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</si>
  <si>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</si>
  <si>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</si>
  <si>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</si>
  <si>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</si>
  <si>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</si>
  <si>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</si>
  <si>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</si>
  <si>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</si>
  <si>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</si>
  <si>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</si>
  <si>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</si>
  <si>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</si>
  <si>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</si>
  <si>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</si>
  <si>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</si>
  <si>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</si>
  <si>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</si>
  <si>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</si>
  <si>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</si>
  <si>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</si>
  <si>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</si>
  <si>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</si>
  <si>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</si>
  <si>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</si>
  <si>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</si>
  <si>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</si>
  <si>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</si>
  <si>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</si>
  <si>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</si>
  <si>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</si>
  <si>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</si>
  <si>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</si>
  <si>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</si>
  <si>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</si>
  <si>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</si>
  <si>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</si>
  <si>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</si>
  <si>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</si>
  <si>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</si>
  <si>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</si>
  <si>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</si>
  <si>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</si>
  <si>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</si>
  <si>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</si>
  <si>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</si>
  <si>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</si>
  <si>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</si>
  <si>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</si>
  <si>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</si>
  <si>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</si>
  <si>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</si>
  <si>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</si>
  <si>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</si>
  <si>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</si>
  <si>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</si>
  <si>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</si>
  <si>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</si>
  <si>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</si>
  <si>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</si>
  <si>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</si>
  <si>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</si>
  <si>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</si>
  <si>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</si>
  <si>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</si>
  <si>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</si>
  <si>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</si>
  <si>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</si>
  <si>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</si>
  <si>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</si>
  <si>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</si>
  <si>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</si>
  <si>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</si>
  <si>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</si>
  <si>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</si>
  <si>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</si>
  <si>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</si>
  <si>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</si>
  <si>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</si>
  <si>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</si>
  <si>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</si>
  <si>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</si>
  <si>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</si>
  <si>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</si>
  <si>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</si>
  <si>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</si>
  <si>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</si>
  <si>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</si>
  <si>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</si>
  <si>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</si>
  <si>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</si>
  <si>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</si>
  <si>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</si>
  <si>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</si>
  <si>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</si>
  <si>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</si>
  <si>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</si>
  <si>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</si>
  <si>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</si>
  <si>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</si>
  <si>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</si>
  <si>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</si>
  <si>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</si>
  <si>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</si>
  <si>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</si>
  <si>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</si>
  <si>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</si>
  <si>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</si>
  <si>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</si>
  <si>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</si>
  <si>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</si>
  <si>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</si>
  <si>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</si>
  <si>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</si>
  <si>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</si>
  <si>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</si>
  <si>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</si>
  <si>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</si>
  <si>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</si>
  <si>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</si>
  <si>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</si>
  <si>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</si>
  <si>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</si>
  <si>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</si>
  <si>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</si>
  <si>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</si>
  <si>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</si>
  <si>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</si>
  <si>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</si>
  <si>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</si>
  <si>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</si>
  <si>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</si>
  <si>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</si>
  <si>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</si>
  <si>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</si>
  <si>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</si>
  <si>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</si>
  <si>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</si>
  <si>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</si>
  <si>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</si>
  <si>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</si>
  <si>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</si>
  <si>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</si>
  <si>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</si>
  <si>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</si>
  <si>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</si>
  <si>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</si>
  <si>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</si>
  <si>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</si>
  <si>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</si>
  <si>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</si>
  <si>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</si>
  <si>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</si>
  <si>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</si>
  <si>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</si>
  <si>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</si>
  <si>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</si>
  <si>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</si>
  <si>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</si>
  <si>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</si>
  <si>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</si>
  <si>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</si>
  <si>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</si>
  <si>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</si>
  <si>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</si>
  <si>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</si>
  <si>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</si>
  <si>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</si>
  <si>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</si>
  <si>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</si>
  <si>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</si>
  <si>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</si>
  <si>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</si>
  <si>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</si>
  <si>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</si>
  <si>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</si>
  <si>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</si>
  <si>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</si>
  <si>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</si>
  <si>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</si>
  <si>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</si>
  <si>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</si>
  <si>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</si>
  <si>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</si>
  <si>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</si>
  <si>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</si>
  <si>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</si>
  <si>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</si>
  <si>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</si>
  <si>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</si>
  <si>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</si>
  <si>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</si>
  <si>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</si>
  <si>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</si>
  <si>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</si>
  <si>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</si>
  <si>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</si>
  <si>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</si>
  <si>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</si>
  <si>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</si>
  <si>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</si>
  <si>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</si>
  <si>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</si>
  <si>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</si>
  <si>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</si>
  <si>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</si>
  <si>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</si>
  <si>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</si>
  <si>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</si>
  <si>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</si>
  <si>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</si>
  <si>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</si>
  <si>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</si>
  <si>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</si>
  <si>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</si>
  <si>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</si>
  <si>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</si>
  <si>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</si>
  <si>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</si>
  <si>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</si>
  <si>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</si>
  <si>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</si>
  <si>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</si>
  <si>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</si>
  <si>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</si>
  <si>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</si>
  <si>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</si>
  <si>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</si>
  <si>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</si>
  <si>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</si>
  <si>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</si>
  <si>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</si>
  <si>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</si>
  <si>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</si>
  <si>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</si>
  <si>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</si>
  <si>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</si>
  <si>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</si>
  <si>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</si>
  <si>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</si>
  <si>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</si>
  <si>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</si>
  <si>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</si>
  <si>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</si>
  <si>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</si>
  <si>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</si>
  <si>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</si>
  <si>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</si>
  <si>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</si>
  <si>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</si>
  <si>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</si>
  <si>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</si>
  <si>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</si>
  <si>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</si>
  <si>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</si>
  <si>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</si>
  <si>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</si>
  <si>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</si>
  <si>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</si>
  <si>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</si>
  <si>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</si>
  <si>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</si>
  <si>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</si>
  <si>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</si>
  <si>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</si>
  <si>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</si>
  <si>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</si>
  <si>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</si>
  <si>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</si>
  <si>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</si>
  <si>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</si>
  <si>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</si>
  <si>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</si>
  <si>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</si>
  <si>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</si>
  <si>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</si>
  <si>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</si>
  <si>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</si>
  <si>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</si>
  <si>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</si>
  <si>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</si>
  <si>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</si>
  <si>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</si>
  <si>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</si>
  <si>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</si>
  <si>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</si>
  <si>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</si>
  <si>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</si>
  <si>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</si>
  <si>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</si>
  <si>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</si>
  <si>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</si>
  <si>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</si>
  <si>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</si>
  <si>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</si>
  <si>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</si>
  <si>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</si>
  <si>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</si>
  <si>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</si>
  <si>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</si>
  <si>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</si>
  <si>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</si>
  <si>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</si>
  <si>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</si>
  <si>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</si>
  <si>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</si>
  <si>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</si>
  <si>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</si>
  <si>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</si>
  <si>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</si>
  <si>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</si>
  <si>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</si>
  <si>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</si>
  <si>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</si>
  <si>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</si>
  <si>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</si>
  <si>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</si>
  <si>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</si>
  <si>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</si>
  <si>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</si>
  <si>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</si>
  <si>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</si>
  <si>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</si>
  <si>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</si>
  <si>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</si>
  <si>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</si>
  <si>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</si>
  <si>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</si>
  <si>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</si>
  <si>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</si>
  <si>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</si>
  <si>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</si>
  <si>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</si>
  <si>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</si>
  <si>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</si>
  <si>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</si>
  <si>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</si>
  <si>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</si>
  <si>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</si>
  <si>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</si>
  <si>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</si>
  <si>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</si>
  <si>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</si>
  <si>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</si>
  <si>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</si>
  <si>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</si>
  <si>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</si>
  <si>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</si>
  <si>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</si>
  <si>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</si>
  <si>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</si>
  <si>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</si>
  <si>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</si>
  <si>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</si>
  <si>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</si>
  <si>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</si>
  <si>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</si>
  <si>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</si>
  <si>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</si>
  <si>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</si>
  <si>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</si>
  <si>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</si>
  <si>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</si>
  <si>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</si>
  <si>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</si>
  <si>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</si>
  <si>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</si>
  <si>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</si>
  <si>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</si>
  <si>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</si>
  <si>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</si>
  <si>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</si>
  <si>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</si>
  <si>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</si>
  <si>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</si>
  <si>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</si>
  <si>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</si>
  <si>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</si>
  <si>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</si>
  <si>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</si>
  <si>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</si>
  <si>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</si>
  <si>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</si>
  <si>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</si>
  <si>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</si>
  <si>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</si>
  <si>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</si>
  <si>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</si>
  <si>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</si>
  <si>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</si>
  <si>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</si>
  <si>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</si>
  <si>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</si>
  <si>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</si>
  <si>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</si>
  <si>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</si>
  <si>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</si>
  <si>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</si>
  <si>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</si>
  <si>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</si>
  <si>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</si>
  <si>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</si>
  <si>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</si>
  <si>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</si>
  <si>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</si>
  <si>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</si>
  <si>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</si>
  <si>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</si>
  <si>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</si>
  <si>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</si>
  <si>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</si>
  <si>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</si>
  <si>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</si>
  <si>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</si>
  <si>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</si>
  <si>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</si>
  <si>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</si>
  <si>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</si>
  <si>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</si>
  <si>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</si>
  <si>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</si>
  <si>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</si>
  <si>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</si>
  <si>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</si>
  <si>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</si>
  <si>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</si>
  <si>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</si>
  <si>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</si>
  <si>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</si>
  <si>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</si>
  <si>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</si>
  <si>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</si>
  <si>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</si>
  <si>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</si>
  <si>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</si>
  <si>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</si>
  <si>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</si>
  <si>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</si>
  <si>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</si>
  <si>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</si>
  <si>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</si>
  <si>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</si>
  <si>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</si>
  <si>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</si>
  <si>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</si>
  <si>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</si>
  <si>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</si>
  <si>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</si>
  <si>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</si>
  <si>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</si>
  <si>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</si>
  <si>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</si>
  <si>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</si>
  <si>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</si>
  <si>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</si>
  <si>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</si>
  <si>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</si>
  <si>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</si>
  <si>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</si>
  <si>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</si>
  <si>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</si>
  <si>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</si>
  <si>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</si>
  <si>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</si>
  <si>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</si>
  <si>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</si>
  <si>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</si>
  <si>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</si>
  <si>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</si>
  <si>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</si>
  <si>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</si>
  <si>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</si>
  <si>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</si>
  <si>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</si>
  <si>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</si>
  <si>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</si>
  <si>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</si>
  <si>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</si>
  <si>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</si>
  <si>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</si>
  <si>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</si>
  <si>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</si>
  <si>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</si>
  <si>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</si>
  <si>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</si>
  <si>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</si>
  <si>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</si>
  <si>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</si>
  <si>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</si>
  <si>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</si>
  <si>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</si>
  <si>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</si>
  <si>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</si>
  <si>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</si>
  <si>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</si>
  <si>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</si>
  <si>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</si>
  <si>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</si>
  <si>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</si>
  <si>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</si>
  <si>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</si>
  <si>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</si>
  <si>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</si>
  <si>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</si>
  <si>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</si>
  <si>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</si>
  <si>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</si>
  <si>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</si>
  <si>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</si>
  <si>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</si>
  <si>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</si>
  <si>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</si>
  <si>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</si>
  <si>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</si>
  <si>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</si>
  <si>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</si>
  <si>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</si>
  <si>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</si>
  <si>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</si>
  <si>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</si>
  <si>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</si>
  <si>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</si>
  <si>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</si>
  <si>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</si>
  <si>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</si>
  <si>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</si>
  <si>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</si>
  <si>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</si>
  <si>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</si>
  <si>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</si>
  <si>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</si>
  <si>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</si>
  <si>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</si>
  <si>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</si>
  <si>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</si>
  <si>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</si>
  <si>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</si>
  <si>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</si>
  <si>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</si>
  <si>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</si>
  <si>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</si>
  <si>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</si>
  <si>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</si>
  <si>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</si>
  <si>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</si>
  <si>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</si>
  <si>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</si>
  <si>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</si>
  <si>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</si>
  <si>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</si>
  <si>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</si>
  <si>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</si>
  <si>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</si>
  <si>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</si>
  <si>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</si>
  <si>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</si>
  <si>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</si>
  <si>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</si>
  <si>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</si>
  <si>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</si>
  <si>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</si>
  <si>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</si>
  <si>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</si>
  <si>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</si>
  <si>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</si>
  <si>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</si>
  <si>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</si>
  <si>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</si>
  <si>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</si>
  <si>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</si>
  <si>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</si>
  <si>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</si>
  <si>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</si>
  <si>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</si>
  <si>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</si>
  <si>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</si>
  <si>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</si>
  <si>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</si>
  <si>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</si>
  <si>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</si>
  <si>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</si>
  <si>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</si>
  <si>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</si>
  <si>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</si>
  <si>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</si>
  <si>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</si>
  <si>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</si>
  <si>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</si>
  <si>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</si>
  <si>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</si>
  <si>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</si>
  <si>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</si>
  <si>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</si>
  <si>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</si>
  <si>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</si>
  <si>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</si>
  <si>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</si>
  <si>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</si>
  <si>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</si>
  <si>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</si>
  <si>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</si>
  <si>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</si>
  <si>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</si>
  <si>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</si>
  <si>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</si>
  <si>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</si>
  <si>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</si>
  <si>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</si>
  <si>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</si>
  <si>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</si>
  <si>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</si>
  <si>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</si>
  <si>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</si>
  <si>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</si>
  <si>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</si>
  <si>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</si>
  <si>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</si>
  <si>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</si>
  <si>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</si>
  <si>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</si>
  <si>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</si>
  <si>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</si>
  <si>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</si>
  <si>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</si>
  <si>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</si>
  <si>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</si>
  <si>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</si>
  <si>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</si>
  <si>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</si>
  <si>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</si>
  <si>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</si>
  <si>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</si>
  <si>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</si>
  <si>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</si>
  <si>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</si>
  <si>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</si>
  <si>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</si>
  <si>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</si>
  <si>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</si>
  <si>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</si>
  <si>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</si>
  <si>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</si>
  <si>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</si>
  <si>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</si>
  <si>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</si>
  <si>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</si>
  <si>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</si>
  <si>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</si>
  <si>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</si>
  <si>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</si>
  <si>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</si>
  <si>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</si>
  <si>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</si>
  <si>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</si>
  <si>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</si>
  <si>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</si>
  <si>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</si>
  <si>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</si>
  <si>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</si>
  <si>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</si>
  <si>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</si>
  <si>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</si>
  <si>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</si>
  <si>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</si>
  <si>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</si>
  <si>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</si>
  <si>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</si>
  <si>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</si>
  <si>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</si>
  <si>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</si>
  <si>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</si>
  <si>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</si>
  <si>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</si>
  <si>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</si>
  <si>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</si>
  <si>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</si>
  <si>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</si>
  <si>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</si>
  <si>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</si>
  <si>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</si>
  <si>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</si>
  <si>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</si>
  <si>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</si>
  <si>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</si>
  <si>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</si>
  <si>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</si>
  <si>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</si>
  <si>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</si>
  <si>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</si>
  <si>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</si>
  <si>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</si>
  <si>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</si>
  <si>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</si>
  <si>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</si>
  <si>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</si>
  <si>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</si>
  <si>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</si>
  <si>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</si>
  <si>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</si>
  <si>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</si>
  <si>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</si>
  <si>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</si>
  <si>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</si>
  <si>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</si>
  <si>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</si>
  <si>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</si>
  <si>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</si>
  <si>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</si>
  <si>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</si>
  <si>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</si>
  <si>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</si>
  <si>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</si>
  <si>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</si>
  <si>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</si>
  <si>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</si>
  <si>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</si>
  <si>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</si>
  <si>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</si>
  <si>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</si>
  <si>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</si>
  <si>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</si>
  <si>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</si>
  <si>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</si>
  <si>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</si>
  <si>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</si>
  <si>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</si>
  <si>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</si>
  <si>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</si>
  <si>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</si>
  <si>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</si>
  <si>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</si>
  <si>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</si>
  <si>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</si>
  <si>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</si>
  <si>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</si>
  <si>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</si>
  <si>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</si>
  <si>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</si>
  <si>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</si>
  <si>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</si>
  <si>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</si>
  <si>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</si>
  <si>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</si>
  <si>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</si>
  <si>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</si>
  <si>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</si>
  <si>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</si>
  <si>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</si>
  <si>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</si>
  <si>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</si>
  <si>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</si>
  <si>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</si>
  <si>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</si>
  <si>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</si>
  <si>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</si>
  <si>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</si>
  <si>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</si>
  <si>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</si>
  <si>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</si>
  <si>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</si>
  <si>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</si>
  <si>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</si>
  <si>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</si>
  <si>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</si>
  <si>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</si>
  <si>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</si>
  <si>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</si>
  <si>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</si>
  <si>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</si>
  <si>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</si>
  <si>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</si>
  <si>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</si>
  <si>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</si>
  <si>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</si>
  <si>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</si>
  <si>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</si>
  <si>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</si>
  <si>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</si>
  <si>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</si>
  <si>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</si>
  <si>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</si>
  <si>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</si>
  <si>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</si>
  <si>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</si>
  <si>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</si>
  <si>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</si>
  <si>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</si>
  <si>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</si>
  <si>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</si>
  <si>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</si>
  <si>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</si>
  <si>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</si>
  <si>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</si>
  <si>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</si>
  <si>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</si>
  <si>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</si>
  <si>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</si>
  <si>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</si>
  <si>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</si>
  <si>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</si>
  <si>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</si>
  <si>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</si>
  <si>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</si>
  <si>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</si>
  <si>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</si>
  <si>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</si>
  <si>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</si>
  <si>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</si>
  <si>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</si>
  <si>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</si>
  <si>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</si>
  <si>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</si>
  <si>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</si>
  <si>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</si>
  <si>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</si>
  <si>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</si>
  <si>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</si>
  <si>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</si>
  <si>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</si>
  <si>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</si>
  <si>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</si>
  <si>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</si>
  <si>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</si>
  <si>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</si>
  <si>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</si>
  <si>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</si>
  <si>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</si>
  <si>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</si>
  <si>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</si>
  <si>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</si>
  <si>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</si>
  <si>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</si>
  <si>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</si>
  <si>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</si>
  <si>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</si>
  <si>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</si>
  <si>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</si>
  <si>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</si>
  <si>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</si>
  <si>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</si>
  <si>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</si>
  <si>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</si>
  <si>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</si>
  <si>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</si>
  <si>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</si>
  <si>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</si>
  <si>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</si>
  <si>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</si>
  <si>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</si>
  <si>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</si>
  <si>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</si>
  <si>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</si>
  <si>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</si>
  <si>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</si>
  <si>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</si>
  <si>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</si>
  <si>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</si>
  <si>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</si>
  <si>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</si>
  <si>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</si>
  <si>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</si>
  <si>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</si>
  <si>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</si>
  <si>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</si>
  <si>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</si>
  <si>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</si>
  <si>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</si>
  <si>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</si>
  <si>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</si>
  <si>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</si>
  <si>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</si>
  <si>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</si>
  <si>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</si>
  <si>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</si>
  <si>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</si>
  <si>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</si>
  <si>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</si>
  <si>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</si>
  <si>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</si>
  <si>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</si>
  <si>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</si>
  <si>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</si>
  <si>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</si>
  <si>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</si>
  <si>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</si>
  <si>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</si>
  <si>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</si>
  <si>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</si>
  <si>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</si>
  <si>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</si>
  <si>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</si>
  <si>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</si>
  <si>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</si>
  <si>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</si>
  <si>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</si>
  <si>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</si>
  <si>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</si>
  <si>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</si>
  <si>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</si>
  <si>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</si>
  <si>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</si>
  <si>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</si>
  <si>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</si>
  <si>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</si>
  <si>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</si>
  <si>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</si>
  <si>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</si>
  <si>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</si>
  <si>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</si>
  <si>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</si>
  <si>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</si>
  <si>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</si>
  <si>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</si>
  <si>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</si>
  <si>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</si>
  <si>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</si>
  <si>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</si>
  <si>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</si>
  <si>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</si>
  <si>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</si>
  <si>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</si>
  <si>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</si>
  <si>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</si>
  <si>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</si>
  <si>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</si>
  <si>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</si>
  <si>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</si>
  <si>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</si>
  <si>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</si>
  <si>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</si>
  <si>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</si>
  <si>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</si>
  <si>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</si>
  <si>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</si>
  <si>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</si>
  <si>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</si>
  <si>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</si>
  <si>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</si>
  <si>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</si>
  <si>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</si>
  <si>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</si>
  <si>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</si>
  <si>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</si>
  <si>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</si>
  <si>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</si>
  <si>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</si>
  <si>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</si>
  <si>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</si>
  <si>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</si>
  <si>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</si>
  <si>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</si>
  <si>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</si>
  <si>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</si>
  <si>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</si>
  <si>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</si>
  <si>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</si>
  <si>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</si>
  <si>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</si>
  <si>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</si>
  <si>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</si>
  <si>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</si>
  <si>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</si>
  <si>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</si>
  <si>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</si>
  <si>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</si>
  <si>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</si>
  <si>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</si>
  <si>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</si>
  <si>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</si>
  <si>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</si>
  <si>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</si>
  <si>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</si>
  <si>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</si>
  <si>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</si>
  <si>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</si>
  <si>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</si>
  <si>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</si>
  <si>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</si>
  <si>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</si>
  <si>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</si>
  <si>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</si>
  <si>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</si>
  <si>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</si>
  <si>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</si>
  <si>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</si>
  <si>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</si>
  <si>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</si>
  <si>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</si>
  <si>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</si>
  <si>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</si>
  <si>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</si>
  <si>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</si>
  <si>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</si>
  <si>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</si>
  <si>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</si>
  <si>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</si>
  <si>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</si>
  <si>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</si>
  <si>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</si>
  <si>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</si>
  <si>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</si>
  <si>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</si>
  <si>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</si>
  <si>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</si>
  <si>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</si>
  <si>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</si>
  <si>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</si>
  <si>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</si>
  <si>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</si>
  <si>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</si>
  <si>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</si>
  <si>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</si>
  <si>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</si>
  <si>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</si>
  <si>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</si>
  <si>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</si>
  <si>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</si>
  <si>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</si>
  <si>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</si>
  <si>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</si>
  <si>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</si>
  <si>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</si>
  <si>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</si>
  <si>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</si>
  <si>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</si>
  <si>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</si>
  <si>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</si>
  <si>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</si>
  <si>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</si>
  <si>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</si>
  <si>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</si>
  <si>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</si>
  <si>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</si>
  <si>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</si>
  <si>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</si>
  <si>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</si>
  <si>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</si>
  <si>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</si>
  <si>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</si>
  <si>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</si>
  <si>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</si>
  <si>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</si>
  <si>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</si>
  <si>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</si>
  <si>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</si>
  <si>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</si>
  <si>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</si>
  <si>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</si>
  <si>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</si>
  <si>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</si>
  <si>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</si>
  <si>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</si>
  <si>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</si>
  <si>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</si>
  <si>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</si>
  <si>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</si>
  <si>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</si>
  <si>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</si>
  <si>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</si>
  <si>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</si>
  <si>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</si>
  <si>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</si>
  <si>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</si>
  <si>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</si>
  <si>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</si>
  <si>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</si>
  <si>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</si>
  <si>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</si>
  <si>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</si>
  <si>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</si>
  <si>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</si>
  <si>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</si>
  <si>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</si>
  <si>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</si>
  <si>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</si>
  <si>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</si>
  <si>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</si>
  <si>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</si>
  <si>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</si>
  <si>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</si>
  <si>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</si>
  <si>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</si>
  <si>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</si>
  <si>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</si>
  <si>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</si>
  <si>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</si>
  <si>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</si>
  <si>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</si>
  <si>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</si>
  <si>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</si>
  <si>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</si>
  <si>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</si>
  <si>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</si>
  <si>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</si>
  <si>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</si>
  <si>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</si>
  <si>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</si>
  <si>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</si>
  <si>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</si>
  <si>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</si>
  <si>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</si>
  <si>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</si>
  <si>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</si>
  <si>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</si>
  <si>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</si>
  <si>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</si>
  <si>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</si>
  <si>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</si>
  <si>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</si>
  <si>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</si>
  <si>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</si>
  <si>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</si>
  <si>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</si>
  <si>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</si>
  <si>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</si>
  <si>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</si>
  <si>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</si>
  <si>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</si>
  <si>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</si>
  <si>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</si>
  <si>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</si>
  <si>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</si>
  <si>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</si>
  <si>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</si>
  <si>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</si>
  <si>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</si>
  <si>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</si>
  <si>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</si>
  <si>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</si>
  <si>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</si>
  <si>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</si>
  <si>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</si>
  <si>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</si>
  <si>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</si>
  <si>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</si>
  <si>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</si>
  <si>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</si>
  <si>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</si>
  <si>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</si>
  <si>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</si>
  <si>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</si>
  <si>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</si>
  <si>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</si>
  <si>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</si>
  <si>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</si>
  <si>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</si>
  <si>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</si>
  <si>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</si>
  <si>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</si>
  <si>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</si>
  <si>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</si>
  <si>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</si>
  <si>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</si>
  <si>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</si>
  <si>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</si>
  <si>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</si>
  <si>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</si>
  <si>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</si>
  <si>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</si>
  <si>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</si>
  <si>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</si>
  <si>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</si>
  <si>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</si>
  <si>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</si>
  <si>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</si>
  <si>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</si>
  <si>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</si>
  <si>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</si>
  <si>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</si>
  <si>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</si>
  <si>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</si>
  <si>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</si>
  <si>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</si>
  <si>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</si>
  <si>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</si>
  <si>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</si>
  <si>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</si>
  <si>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</si>
  <si>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</si>
  <si>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</si>
  <si>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</si>
  <si>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</si>
  <si>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</si>
  <si>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</si>
  <si>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</si>
  <si>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</si>
  <si>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</si>
  <si>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</si>
  <si>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</si>
  <si>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</si>
  <si>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</si>
  <si>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</si>
  <si>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</si>
  <si>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</si>
  <si>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</si>
  <si>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</si>
  <si>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</si>
  <si>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</si>
  <si>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</si>
  <si>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</si>
  <si>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</si>
  <si>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</si>
  <si>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</si>
  <si>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</si>
  <si>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</si>
  <si>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</si>
  <si>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</si>
  <si>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</si>
  <si>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</si>
  <si>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</si>
  <si>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</si>
  <si>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</si>
  <si>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</si>
  <si>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</si>
  <si>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</si>
  <si>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</si>
  <si>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</si>
  <si>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</si>
  <si>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</si>
  <si>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</si>
  <si>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</si>
  <si>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</si>
  <si>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</si>
  <si>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</si>
  <si>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</si>
  <si>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</si>
  <si>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</si>
  <si>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</si>
  <si>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</si>
  <si>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</si>
  <si>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</si>
  <si>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</si>
  <si>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</si>
  <si>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</si>
  <si>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</si>
  <si>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</si>
  <si>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</si>
  <si>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</si>
  <si>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</si>
  <si>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</si>
  <si>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</si>
  <si>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</si>
  <si>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</si>
  <si>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</si>
  <si>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</si>
  <si>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</si>
  <si>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</si>
  <si>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</si>
  <si>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</si>
  <si>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</si>
  <si>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</si>
  <si>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</si>
  <si>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</si>
  <si>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</si>
  <si>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</si>
  <si>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</si>
  <si>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</si>
  <si>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</si>
  <si>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</si>
  <si>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</si>
  <si>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</si>
  <si>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</si>
  <si>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</si>
  <si>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</si>
  <si>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</si>
  <si>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</si>
  <si>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</si>
  <si>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</si>
  <si>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</si>
  <si>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</si>
  <si>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</si>
  <si>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</si>
  <si>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</si>
  <si>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</si>
  <si>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</si>
  <si>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</si>
  <si>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</si>
  <si>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</si>
  <si>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</si>
  <si>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</si>
  <si>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</si>
  <si>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</si>
  <si>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</si>
  <si>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</si>
  <si>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</si>
  <si>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</si>
  <si>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</si>
  <si>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</si>
  <si>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</si>
  <si>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</si>
  <si>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</si>
  <si>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</si>
  <si>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</si>
  <si>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</si>
  <si>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</si>
  <si>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</si>
  <si>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</si>
  <si>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</si>
  <si>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</si>
  <si>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</si>
  <si>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</si>
  <si>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</si>
  <si>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</si>
  <si>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</si>
  <si>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</si>
  <si>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</si>
  <si>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</si>
  <si>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</si>
  <si>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</si>
  <si>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</si>
  <si>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</si>
  <si>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</si>
  <si>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</si>
  <si>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</si>
  <si>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</si>
  <si>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</si>
  <si>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</si>
  <si>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</si>
  <si>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</si>
  <si>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</si>
  <si>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</si>
  <si>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</si>
  <si>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</si>
  <si>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</si>
  <si>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</si>
  <si>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</si>
  <si>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</si>
  <si>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</si>
  <si>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</si>
  <si>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</si>
  <si>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</si>
  <si>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</si>
  <si>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</si>
  <si>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</si>
  <si>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</si>
  <si>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</si>
  <si>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</si>
  <si>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</si>
  <si>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</si>
  <si>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</si>
  <si>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</si>
  <si>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</si>
  <si>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</si>
  <si>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</si>
  <si>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</si>
  <si>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</si>
  <si>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</si>
  <si>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</si>
  <si>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</si>
  <si>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</si>
  <si>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</si>
  <si>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</si>
  <si>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</si>
  <si>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</si>
  <si>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</si>
  <si>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</si>
  <si>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</si>
  <si>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</si>
  <si>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</si>
  <si>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</si>
  <si>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</si>
  <si>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</si>
  <si>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</si>
  <si>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</si>
  <si>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</si>
  <si>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</si>
  <si>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</si>
  <si>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</si>
  <si>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</si>
  <si>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</si>
  <si>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</si>
  <si>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</si>
  <si>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</si>
  <si>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</si>
  <si>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</si>
  <si>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</si>
  <si>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</si>
  <si>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</si>
  <si>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</si>
  <si>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</si>
  <si>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</si>
  <si>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</si>
  <si>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</si>
  <si>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</si>
  <si>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</si>
  <si>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</si>
  <si>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</si>
  <si>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</si>
  <si>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</si>
  <si>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</si>
  <si>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</si>
  <si>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</si>
  <si>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</si>
  <si>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</si>
  <si>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</si>
  <si>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</si>
  <si>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</si>
  <si>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</si>
  <si>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</si>
  <si>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</si>
  <si>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</si>
  <si>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</si>
  <si>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</si>
  <si>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</si>
  <si>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</si>
  <si>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</si>
  <si>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</si>
  <si>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</si>
  <si>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</si>
  <si>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</si>
  <si>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</si>
  <si>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</si>
  <si>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</si>
  <si>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</si>
  <si>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</si>
  <si>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</si>
  <si>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</si>
  <si>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</si>
  <si>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</si>
  <si>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</si>
  <si>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</si>
  <si>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</si>
  <si>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</si>
  <si>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</si>
  <si>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</si>
  <si>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</si>
  <si>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</si>
  <si>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</si>
  <si>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</si>
  <si>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</si>
  <si>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</si>
  <si>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</si>
  <si>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</si>
  <si>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</si>
  <si>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</si>
  <si>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</si>
  <si>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</si>
  <si>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</si>
  <si>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</si>
  <si>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</si>
  <si>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</si>
  <si>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</si>
  <si>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</si>
  <si>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</si>
  <si>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</si>
  <si>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</si>
  <si>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</si>
  <si>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</si>
  <si>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</si>
  <si>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</si>
  <si>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</si>
  <si>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</si>
  <si>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</si>
  <si>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</si>
  <si>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</si>
  <si>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</si>
  <si>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</si>
  <si>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</si>
  <si>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</si>
  <si>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</si>
  <si>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</si>
  <si>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</si>
  <si>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</si>
  <si>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</si>
  <si>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</si>
  <si>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</si>
  <si>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</si>
  <si>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</si>
  <si>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</si>
  <si>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</si>
  <si>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</si>
  <si>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</si>
  <si>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</si>
  <si>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</si>
  <si>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</si>
  <si>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</si>
  <si>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</si>
  <si>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</si>
  <si>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</si>
  <si>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</si>
  <si>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</si>
  <si>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</si>
  <si>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</si>
  <si>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</si>
  <si>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</si>
  <si>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</si>
  <si>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</si>
  <si>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</si>
  <si>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</si>
  <si>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</si>
  <si>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</si>
  <si>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</si>
  <si>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</si>
  <si>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</si>
  <si>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</si>
  <si>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</si>
  <si>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</si>
  <si>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</si>
  <si>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</si>
  <si>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</si>
  <si>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</si>
  <si>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</si>
  <si>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</si>
  <si>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</si>
  <si>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</si>
  <si>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</si>
  <si>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</si>
  <si>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</si>
  <si>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</si>
  <si>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</si>
  <si>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</si>
  <si>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</si>
  <si>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</si>
  <si>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</si>
  <si>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</si>
  <si>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</si>
  <si>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</si>
  <si>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</si>
  <si>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</si>
  <si>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</si>
  <si>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</si>
  <si>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</si>
  <si>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</si>
  <si>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</si>
  <si>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</si>
  <si>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</si>
  <si>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</si>
  <si>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</si>
  <si>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</si>
  <si>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</si>
  <si>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</si>
  <si>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</si>
  <si>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</si>
  <si>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</si>
  <si>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</si>
  <si>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</si>
  <si>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</si>
  <si>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</si>
  <si>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</si>
  <si>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</si>
  <si>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</si>
  <si>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</si>
  <si>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</si>
  <si>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</si>
  <si>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</si>
  <si>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</si>
  <si>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</si>
  <si>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</si>
  <si>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</si>
  <si>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</si>
  <si>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</si>
  <si>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</si>
  <si>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</si>
  <si>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</si>
  <si>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</si>
  <si>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</si>
  <si>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</si>
  <si>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</si>
  <si>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</si>
  <si>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</si>
  <si>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</si>
  <si>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</si>
  <si>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</si>
  <si>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</si>
  <si>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</si>
  <si>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</si>
  <si>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</si>
  <si>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</si>
  <si>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</si>
  <si>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</si>
  <si>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</si>
  <si>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</si>
  <si>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</si>
  <si>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</si>
  <si>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</si>
  <si>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</si>
  <si>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</si>
  <si>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</si>
  <si>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</si>
  <si>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</si>
  <si>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</si>
  <si>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</si>
  <si>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</si>
  <si>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</si>
  <si>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</si>
  <si>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</si>
  <si>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</si>
  <si>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</si>
  <si>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</si>
  <si>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</si>
  <si>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</si>
  <si>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</si>
  <si>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</si>
  <si>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</si>
  <si>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</si>
  <si>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</si>
  <si>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</si>
  <si>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</si>
  <si>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</si>
  <si>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</si>
  <si>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</si>
  <si>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</si>
  <si>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</si>
  <si>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</si>
  <si>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</si>
  <si>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</si>
  <si>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</si>
  <si>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</si>
  <si>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</si>
  <si>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</si>
  <si>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</si>
  <si>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</si>
  <si>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</si>
  <si>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</si>
  <si>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</si>
  <si>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</si>
  <si>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</si>
  <si>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</si>
  <si>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</si>
  <si>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</si>
  <si>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</si>
  <si>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</si>
  <si>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</si>
  <si>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</si>
  <si>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</si>
  <si>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</si>
  <si>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</si>
  <si>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</si>
  <si>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</si>
  <si>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</si>
  <si>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</si>
  <si>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</si>
  <si>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</si>
  <si>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</si>
  <si>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</si>
  <si>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</si>
  <si>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</si>
  <si>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</si>
  <si>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</si>
  <si>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</si>
  <si>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</si>
  <si>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</si>
  <si>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</si>
  <si>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</si>
  <si>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</si>
  <si>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</si>
  <si>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</si>
  <si>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</si>
  <si>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</si>
  <si>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</si>
  <si>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</si>
  <si>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</si>
  <si>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</si>
  <si>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</si>
  <si>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</si>
  <si>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</si>
  <si>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</si>
  <si>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</si>
  <si>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</si>
  <si>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</si>
  <si>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</si>
  <si>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</si>
  <si>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</si>
  <si>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</si>
  <si>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</si>
  <si>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</si>
  <si>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</si>
  <si>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</si>
  <si>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</si>
  <si>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</si>
  <si>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</si>
  <si>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</si>
  <si>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</si>
  <si>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</si>
  <si>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</si>
  <si>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</si>
  <si>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</si>
  <si>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</si>
  <si>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</si>
  <si>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</si>
  <si>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</si>
  <si>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</si>
  <si>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</si>
  <si>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</si>
  <si>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</si>
  <si>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</si>
  <si>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</si>
  <si>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</si>
  <si>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</si>
  <si>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</si>
  <si>
    <t>335799371</t>
  </si>
  <si>
    <t>335799356</t>
  </si>
  <si>
    <t>335799343</t>
  </si>
  <si>
    <t>335799262</t>
  </si>
  <si>
    <t>335799258</t>
  </si>
  <si>
    <t>335799257</t>
  </si>
  <si>
    <t>335799255</t>
  </si>
  <si>
    <t>335799249</t>
  </si>
  <si>
    <t>335799240</t>
  </si>
  <si>
    <t>335799237</t>
  </si>
  <si>
    <t>335799234</t>
  </si>
  <si>
    <t>335799221</t>
  </si>
  <si>
    <t>335799190</t>
  </si>
  <si>
    <t>335799126</t>
  </si>
  <si>
    <t>335799115</t>
  </si>
  <si>
    <t>335799110</t>
  </si>
  <si>
    <t>335799101</t>
  </si>
  <si>
    <t>335799094</t>
  </si>
  <si>
    <t>335799081</t>
  </si>
  <si>
    <t>335799066</t>
  </si>
  <si>
    <t>335799064</t>
  </si>
  <si>
    <t>335799062</t>
  </si>
  <si>
    <t>335799009</t>
  </si>
  <si>
    <t xml:space="preserve">FUERA DE SERVICIO   </t>
  </si>
  <si>
    <t>En Servicio</t>
  </si>
  <si>
    <t>CARGA EXITOSA</t>
  </si>
  <si>
    <t>335799364</t>
  </si>
  <si>
    <t>335799086</t>
  </si>
  <si>
    <t>335798878</t>
  </si>
  <si>
    <t>Closed</t>
  </si>
  <si>
    <t>Peguero Solano, Victor Manuel</t>
  </si>
  <si>
    <t>335799746</t>
  </si>
  <si>
    <t>335799743</t>
  </si>
  <si>
    <t>335799740</t>
  </si>
  <si>
    <t>335799737</t>
  </si>
  <si>
    <t>335799723</t>
  </si>
  <si>
    <t>335799719</t>
  </si>
  <si>
    <t>335799709</t>
  </si>
  <si>
    <t>335799670</t>
  </si>
  <si>
    <t>335799663</t>
  </si>
  <si>
    <t>335799659</t>
  </si>
  <si>
    <t>335799648</t>
  </si>
  <si>
    <t>335799645</t>
  </si>
  <si>
    <t>335799646</t>
  </si>
  <si>
    <t>335799641</t>
  </si>
  <si>
    <t>335799639</t>
  </si>
  <si>
    <t>335799636</t>
  </si>
  <si>
    <t>335799634</t>
  </si>
  <si>
    <t>335799626</t>
  </si>
  <si>
    <t>335799619</t>
  </si>
  <si>
    <t>335799605</t>
  </si>
  <si>
    <t>335799576</t>
  </si>
  <si>
    <t>335799574</t>
  </si>
  <si>
    <t>335799570</t>
  </si>
  <si>
    <t>335799567</t>
  </si>
  <si>
    <t>335799563</t>
  </si>
  <si>
    <t>335799560</t>
  </si>
  <si>
    <t>335799535</t>
  </si>
  <si>
    <t>335799487</t>
  </si>
  <si>
    <t>335799410</t>
  </si>
  <si>
    <t>SIN EFECTIVO.</t>
  </si>
  <si>
    <t>PANTALLA</t>
  </si>
  <si>
    <t>SIN ACIVIDAD DE RETIRO</t>
  </si>
  <si>
    <t>335799871</t>
  </si>
  <si>
    <t>335799866</t>
  </si>
  <si>
    <t>335799860</t>
  </si>
  <si>
    <t>335799855</t>
  </si>
  <si>
    <t>335799849</t>
  </si>
  <si>
    <t>335799840</t>
  </si>
  <si>
    <t>335799837</t>
  </si>
  <si>
    <t>335799828</t>
  </si>
  <si>
    <t>335799819</t>
  </si>
  <si>
    <t>335799816</t>
  </si>
  <si>
    <t>335799811</t>
  </si>
  <si>
    <t>335799809</t>
  </si>
  <si>
    <t>335799800</t>
  </si>
  <si>
    <t>335799793</t>
  </si>
  <si>
    <t>335799763</t>
  </si>
  <si>
    <t>335799759</t>
  </si>
  <si>
    <t>335799869</t>
  </si>
  <si>
    <t>335799836</t>
  </si>
  <si>
    <t>335799835</t>
  </si>
  <si>
    <t>335799716</t>
  </si>
  <si>
    <t>335799551</t>
  </si>
  <si>
    <t>FUERA DE SEVICIO</t>
  </si>
  <si>
    <t xml:space="preserve">REINICIO EXITOSO </t>
  </si>
  <si>
    <t>335800024</t>
  </si>
  <si>
    <t>335800021</t>
  </si>
  <si>
    <t>335800013</t>
  </si>
  <si>
    <t>335800001</t>
  </si>
  <si>
    <t>335799996</t>
  </si>
  <si>
    <t>335799991</t>
  </si>
  <si>
    <t>335799937</t>
  </si>
  <si>
    <t>335799928</t>
  </si>
  <si>
    <t>335799917</t>
  </si>
  <si>
    <t>335799909</t>
  </si>
  <si>
    <t>335799882</t>
  </si>
  <si>
    <t>ATM CEMDOE</t>
  </si>
  <si>
    <t>ATM CENDOE</t>
  </si>
  <si>
    <t>335800374</t>
  </si>
  <si>
    <t>335800373</t>
  </si>
  <si>
    <t>335800371</t>
  </si>
  <si>
    <t>335800097</t>
  </si>
  <si>
    <t>335800092</t>
  </si>
  <si>
    <t>335800085</t>
  </si>
  <si>
    <t>335800065</t>
  </si>
  <si>
    <t>335800062</t>
  </si>
  <si>
    <t>335800056</t>
  </si>
  <si>
    <t>335800045</t>
  </si>
  <si>
    <t>335800031</t>
  </si>
  <si>
    <t>GAVETAS VACIAS +GAVETAS FALLANDO</t>
  </si>
  <si>
    <t>335800414</t>
  </si>
  <si>
    <t>335800413</t>
  </si>
  <si>
    <t>335800412</t>
  </si>
  <si>
    <t>335800411</t>
  </si>
  <si>
    <t>335800410</t>
  </si>
  <si>
    <t>335800408</t>
  </si>
  <si>
    <t>335800407</t>
  </si>
  <si>
    <t>335800406</t>
  </si>
  <si>
    <t>335800405</t>
  </si>
  <si>
    <t>335800404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</si>
</sst>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5" borderId="60" xfId="0" applyFont="1" applyFill="1" applyBorder="1" applyAlignment="1">
      <alignment horizontal="center" vertical="center"/>
    </xf>
    <xf numFmtId="22" fontId="50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4"/>
  <sheetViews>
    <sheetView tabSelected="1" zoomScale="85" zoomScaleNormal="85" workbookViewId="0">
      <pane ySplit="4" topLeftCell="A80" activePane="bottomLeft" state="frozen"/>
      <selection pane="bottomLeft" activeCell="M95" sqref="M95"/>
    </sheetView>
  </sheetViews>
  <sheetFormatPr baseColWidth="10" defaultColWidth="25.7109375" defaultRowHeight="15" x14ac:dyDescent="0.25"/>
  <cols>
    <col min="1" max="1" width="27.140625" style="104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2.140625" style="48" hidden="1" customWidth="1"/>
    <col min="7" max="7" width="55" style="48" hidden="1" customWidth="1"/>
    <col min="8" max="11" width="6.85546875" style="48" hidden="1" customWidth="1"/>
    <col min="12" max="12" width="51.85546875" style="48" hidden="1" customWidth="1"/>
    <col min="13" max="13" width="20" style="104" bestFit="1" customWidth="1"/>
    <col min="14" max="14" width="17.5703125" style="104" hidden="1" customWidth="1"/>
    <col min="15" max="15" width="42.85546875" style="104" hidden="1" customWidth="1"/>
    <col min="16" max="16" width="24.28515625" style="74" hidden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18" x14ac:dyDescent="0.25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7" ht="18.75" thickBot="1" x14ac:dyDescent="0.3">
      <c r="A3" s="146" t="s">
        <v>2573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ATM'!$A$2:$C$899,3,0)</f>
        <v>DISTRITO NACIONAL</v>
      </c>
      <c r="B5" s="96">
        <v>335797160</v>
      </c>
      <c r="C5" s="90">
        <v>44245.731296296297</v>
      </c>
      <c r="D5" s="102" t="s">
        <v>2189</v>
      </c>
      <c r="E5" s="88">
        <v>686</v>
      </c>
      <c r="F5" s="84" t="str">
        <f>VLOOKUP(E5,VIP!$A$2:$O11454,2,0)</f>
        <v>DRBR686</v>
      </c>
      <c r="G5" s="87" t="str">
        <f>VLOOKUP(E5,'LISTADO ATM'!$A$2:$B$898,2,0)</f>
        <v>ATM Autoservicio Oficina Máximo Gómez</v>
      </c>
      <c r="H5" s="87" t="str">
        <f>VLOOKUP(E5,VIP!$A$2:$O16375,7,FALSE)</f>
        <v>Si</v>
      </c>
      <c r="I5" s="87" t="str">
        <f>VLOOKUP(E5,VIP!$A$2:$O8340,8,FALSE)</f>
        <v>Si</v>
      </c>
      <c r="J5" s="87" t="str">
        <f>VLOOKUP(E5,VIP!$A$2:$O8290,8,FALSE)</f>
        <v>Si</v>
      </c>
      <c r="K5" s="87" t="str">
        <f>VLOOKUP(E5,VIP!$A$2:$O11864,6,0)</f>
        <v>NO</v>
      </c>
      <c r="L5" s="92" t="s">
        <v>2228</v>
      </c>
      <c r="M5" s="91" t="s">
        <v>2470</v>
      </c>
      <c r="N5" s="107" t="s">
        <v>2477</v>
      </c>
      <c r="O5" s="106" t="s">
        <v>2479</v>
      </c>
      <c r="P5" s="103"/>
      <c r="Q5" s="91" t="s">
        <v>2228</v>
      </c>
    </row>
    <row r="6" spans="1:17" s="108" customFormat="1" ht="18" x14ac:dyDescent="0.25">
      <c r="A6" s="102" t="str">
        <f>VLOOKUP(E6,'LISTADO ATM'!$A$2:$C$899,3,0)</f>
        <v>DISTRITO NACIONAL</v>
      </c>
      <c r="B6" s="96">
        <v>335797917</v>
      </c>
      <c r="C6" s="90">
        <v>44246.539085648146</v>
      </c>
      <c r="D6" s="102" t="s">
        <v>2473</v>
      </c>
      <c r="E6" s="88">
        <v>658</v>
      </c>
      <c r="F6" s="84" t="str">
        <f>VLOOKUP(E6,VIP!$A$2:$O11456,2,0)</f>
        <v>DRBR658</v>
      </c>
      <c r="G6" s="87" t="str">
        <f>VLOOKUP(E6,'LISTADO ATM'!$A$2:$B$898,2,0)</f>
        <v>ATM Cámara de Cuentas</v>
      </c>
      <c r="H6" s="87" t="str">
        <f>VLOOKUP(E6,VIP!$A$2:$O16377,7,FALSE)</f>
        <v>Si</v>
      </c>
      <c r="I6" s="87" t="str">
        <f>VLOOKUP(E6,VIP!$A$2:$O8342,8,FALSE)</f>
        <v>Si</v>
      </c>
      <c r="J6" s="87" t="str">
        <f>VLOOKUP(E6,VIP!$A$2:$O8292,8,FALSE)</f>
        <v>Si</v>
      </c>
      <c r="K6" s="87" t="str">
        <f>VLOOKUP(E6,VIP!$A$2:$O11866,6,0)</f>
        <v>NO</v>
      </c>
      <c r="L6" s="92" t="s">
        <v>2430</v>
      </c>
      <c r="M6" s="91" t="s">
        <v>2470</v>
      </c>
      <c r="N6" s="107" t="s">
        <v>2477</v>
      </c>
      <c r="O6" s="106" t="s">
        <v>2478</v>
      </c>
      <c r="P6" s="103"/>
      <c r="Q6" s="91" t="s">
        <v>2430</v>
      </c>
    </row>
    <row r="7" spans="1:17" s="108" customFormat="1" ht="18" x14ac:dyDescent="0.25">
      <c r="A7" s="102" t="str">
        <f>VLOOKUP(E7,'LISTADO ATM'!$A$2:$C$899,3,0)</f>
        <v>DISTRITO NACIONAL</v>
      </c>
      <c r="B7" s="96">
        <v>335798394</v>
      </c>
      <c r="C7" s="90">
        <v>44246.818090277775</v>
      </c>
      <c r="D7" s="102" t="s">
        <v>2473</v>
      </c>
      <c r="E7" s="88">
        <v>640</v>
      </c>
      <c r="F7" s="84" t="str">
        <f>VLOOKUP(E7,VIP!$A$2:$O11472,2,0)</f>
        <v>DRBR640</v>
      </c>
      <c r="G7" s="87" t="str">
        <f>VLOOKUP(E7,'LISTADO ATM'!$A$2:$B$898,2,0)</f>
        <v xml:space="preserve">ATM Ministerio Obras Públicas </v>
      </c>
      <c r="H7" s="87" t="str">
        <f>VLOOKUP(E7,VIP!$A$2:$O16393,7,FALSE)</f>
        <v>Si</v>
      </c>
      <c r="I7" s="87" t="str">
        <f>VLOOKUP(E7,VIP!$A$2:$O8358,8,FALSE)</f>
        <v>Si</v>
      </c>
      <c r="J7" s="87" t="str">
        <f>VLOOKUP(E7,VIP!$A$2:$O8308,8,FALSE)</f>
        <v>Si</v>
      </c>
      <c r="K7" s="87" t="str">
        <f>VLOOKUP(E7,VIP!$A$2:$O11882,6,0)</f>
        <v>NO</v>
      </c>
      <c r="L7" s="92" t="s">
        <v>2463</v>
      </c>
      <c r="M7" s="91" t="s">
        <v>2470</v>
      </c>
      <c r="N7" s="107" t="s">
        <v>2477</v>
      </c>
      <c r="O7" s="106" t="s">
        <v>2478</v>
      </c>
      <c r="P7" s="103"/>
      <c r="Q7" s="91" t="s">
        <v>2463</v>
      </c>
    </row>
    <row r="8" spans="1:17" s="108" customFormat="1" ht="18" x14ac:dyDescent="0.25">
      <c r="A8" s="102" t="str">
        <f>VLOOKUP(E8,'LISTADO ATM'!$A$2:$C$899,3,0)</f>
        <v>DISTRITO NACIONAL</v>
      </c>
      <c r="B8" s="96">
        <v>335798643</v>
      </c>
      <c r="C8" s="90">
        <v>44247.533587962964</v>
      </c>
      <c r="D8" s="102" t="s">
        <v>2189</v>
      </c>
      <c r="E8" s="88">
        <v>435</v>
      </c>
      <c r="F8" s="84" t="str">
        <f>VLOOKUP(E8,VIP!$A$2:$O11468,2,0)</f>
        <v>DRBR435</v>
      </c>
      <c r="G8" s="87" t="str">
        <f>VLOOKUP(E8,'LISTADO ATM'!$A$2:$B$898,2,0)</f>
        <v xml:space="preserve">ATM Autobanco Torre I </v>
      </c>
      <c r="H8" s="87" t="str">
        <f>VLOOKUP(E8,VIP!$A$2:$O16389,7,FALSE)</f>
        <v>Si</v>
      </c>
      <c r="I8" s="87" t="str">
        <f>VLOOKUP(E8,VIP!$A$2:$O8354,8,FALSE)</f>
        <v>Si</v>
      </c>
      <c r="J8" s="87" t="str">
        <f>VLOOKUP(E8,VIP!$A$2:$O8304,8,FALSE)</f>
        <v>Si</v>
      </c>
      <c r="K8" s="87" t="str">
        <f>VLOOKUP(E8,VIP!$A$2:$O11878,6,0)</f>
        <v>SI</v>
      </c>
      <c r="L8" s="92" t="s">
        <v>2228</v>
      </c>
      <c r="M8" s="91" t="s">
        <v>2470</v>
      </c>
      <c r="N8" s="107" t="s">
        <v>2477</v>
      </c>
      <c r="O8" s="106" t="s">
        <v>2479</v>
      </c>
      <c r="P8" s="103"/>
      <c r="Q8" s="91" t="s">
        <v>2228</v>
      </c>
    </row>
    <row r="9" spans="1:17" s="108" customFormat="1" ht="18" x14ac:dyDescent="0.25">
      <c r="A9" s="102" t="str">
        <f>VLOOKUP(E9,'LISTADO ATM'!$A$2:$C$899,3,0)</f>
        <v>DISTRITO NACIONAL</v>
      </c>
      <c r="B9" s="96">
        <v>335798683</v>
      </c>
      <c r="C9" s="90">
        <v>44247.561006944445</v>
      </c>
      <c r="D9" s="102" t="s">
        <v>2189</v>
      </c>
      <c r="E9" s="88">
        <v>792</v>
      </c>
      <c r="F9" s="84" t="str">
        <f>VLOOKUP(E9,VIP!$A$2:$O11460,2,0)</f>
        <v>DRBR792</v>
      </c>
      <c r="G9" s="87" t="str">
        <f>VLOOKUP(E9,'LISTADO ATM'!$A$2:$B$898,2,0)</f>
        <v>ATM Hospital Salvador de Gautier</v>
      </c>
      <c r="H9" s="87" t="str">
        <f>VLOOKUP(E9,VIP!$A$2:$O16381,7,FALSE)</f>
        <v>Si</v>
      </c>
      <c r="I9" s="87" t="str">
        <f>VLOOKUP(E9,VIP!$A$2:$O8346,8,FALSE)</f>
        <v>Si</v>
      </c>
      <c r="J9" s="87" t="str">
        <f>VLOOKUP(E9,VIP!$A$2:$O8296,8,FALSE)</f>
        <v>Si</v>
      </c>
      <c r="K9" s="87" t="str">
        <f>VLOOKUP(E9,VIP!$A$2:$O11870,6,0)</f>
        <v>NO</v>
      </c>
      <c r="L9" s="92" t="s">
        <v>2228</v>
      </c>
      <c r="M9" s="91" t="s">
        <v>2470</v>
      </c>
      <c r="N9" s="107" t="s">
        <v>2477</v>
      </c>
      <c r="O9" s="106" t="s">
        <v>2479</v>
      </c>
      <c r="P9" s="103"/>
      <c r="Q9" s="91" t="s">
        <v>2228</v>
      </c>
    </row>
    <row r="10" spans="1:17" s="108" customFormat="1" ht="18" x14ac:dyDescent="0.25">
      <c r="A10" s="102" t="str">
        <f>VLOOKUP(E10,'LISTADO ATM'!$A$2:$C$899,3,0)</f>
        <v>NORTE</v>
      </c>
      <c r="B10" s="96">
        <v>335798755</v>
      </c>
      <c r="C10" s="90">
        <v>44248.088854166665</v>
      </c>
      <c r="D10" s="102" t="s">
        <v>2488</v>
      </c>
      <c r="E10" s="88">
        <v>712</v>
      </c>
      <c r="F10" s="84" t="str">
        <f>VLOOKUP(E10,VIP!$A$2:$O11452,2,0)</f>
        <v>DRBR128</v>
      </c>
      <c r="G10" s="87" t="str">
        <f>VLOOKUP(E10,'LISTADO ATM'!$A$2:$B$898,2,0)</f>
        <v xml:space="preserve">ATM Oficina Imbert </v>
      </c>
      <c r="H10" s="87" t="str">
        <f>VLOOKUP(E10,VIP!$A$2:$O16373,7,FALSE)</f>
        <v>Si</v>
      </c>
      <c r="I10" s="87" t="str">
        <f>VLOOKUP(E10,VIP!$A$2:$O8338,8,FALSE)</f>
        <v>Si</v>
      </c>
      <c r="J10" s="87" t="str">
        <f>VLOOKUP(E10,VIP!$A$2:$O8288,8,FALSE)</f>
        <v>Si</v>
      </c>
      <c r="K10" s="87" t="str">
        <f>VLOOKUP(E10,VIP!$A$2:$O11862,6,0)</f>
        <v>SI</v>
      </c>
      <c r="L10" s="92" t="s">
        <v>2463</v>
      </c>
      <c r="M10" s="91" t="s">
        <v>2470</v>
      </c>
      <c r="N10" s="107" t="s">
        <v>2477</v>
      </c>
      <c r="O10" s="106" t="s">
        <v>2491</v>
      </c>
      <c r="P10" s="103"/>
      <c r="Q10" s="91" t="s">
        <v>2463</v>
      </c>
    </row>
    <row r="11" spans="1:17" s="108" customFormat="1" ht="18" x14ac:dyDescent="0.25">
      <c r="A11" s="102" t="str">
        <f>VLOOKUP(E11,'LISTADO ATM'!$A$2:$C$899,3,0)</f>
        <v>DISTRITO NACIONAL</v>
      </c>
      <c r="B11" s="96">
        <v>335798760</v>
      </c>
      <c r="C11" s="90">
        <v>44248.110300925924</v>
      </c>
      <c r="D11" s="102" t="s">
        <v>2473</v>
      </c>
      <c r="E11" s="88">
        <v>938</v>
      </c>
      <c r="F11" s="84" t="str">
        <f>VLOOKUP(E11,VIP!$A$2:$O11447,2,0)</f>
        <v>DRBR938</v>
      </c>
      <c r="G11" s="87" t="str">
        <f>VLOOKUP(E11,'LISTADO ATM'!$A$2:$B$898,2,0)</f>
        <v xml:space="preserve">ATM Autobanco Oficina Filadelfia Plaza </v>
      </c>
      <c r="H11" s="87" t="str">
        <f>VLOOKUP(E11,VIP!$A$2:$O16368,7,FALSE)</f>
        <v>Si</v>
      </c>
      <c r="I11" s="87" t="str">
        <f>VLOOKUP(E11,VIP!$A$2:$O8333,8,FALSE)</f>
        <v>Si</v>
      </c>
      <c r="J11" s="87" t="str">
        <f>VLOOKUP(E11,VIP!$A$2:$O8283,8,FALSE)</f>
        <v>Si</v>
      </c>
      <c r="K11" s="87" t="str">
        <f>VLOOKUP(E11,VIP!$A$2:$O11857,6,0)</f>
        <v>NO</v>
      </c>
      <c r="L11" s="92" t="s">
        <v>2430</v>
      </c>
      <c r="M11" s="91" t="s">
        <v>2470</v>
      </c>
      <c r="N11" s="107" t="s">
        <v>2477</v>
      </c>
      <c r="O11" s="106" t="s">
        <v>2478</v>
      </c>
      <c r="P11" s="103"/>
      <c r="Q11" s="91" t="s">
        <v>2430</v>
      </c>
    </row>
    <row r="12" spans="1:17" s="108" customFormat="1" ht="18" x14ac:dyDescent="0.25">
      <c r="A12" s="102" t="str">
        <f>VLOOKUP(E12,'LISTADO ATM'!$A$2:$C$899,3,0)</f>
        <v>DISTRITO NACIONAL</v>
      </c>
      <c r="B12" s="96">
        <v>335798761</v>
      </c>
      <c r="C12" s="90">
        <v>44248.118298611109</v>
      </c>
      <c r="D12" s="102" t="s">
        <v>2488</v>
      </c>
      <c r="E12" s="88">
        <v>755</v>
      </c>
      <c r="F12" s="84" t="str">
        <f>VLOOKUP(E12,VIP!$A$2:$O11446,2,0)</f>
        <v>DRBR755</v>
      </c>
      <c r="G12" s="87" t="str">
        <f>VLOOKUP(E12,'LISTADO ATM'!$A$2:$B$898,2,0)</f>
        <v xml:space="preserve">ATM Oficina Galería del Este (Plaza) </v>
      </c>
      <c r="H12" s="87" t="str">
        <f>VLOOKUP(E12,VIP!$A$2:$O16367,7,FALSE)</f>
        <v>Si</v>
      </c>
      <c r="I12" s="87" t="str">
        <f>VLOOKUP(E12,VIP!$A$2:$O8332,8,FALSE)</f>
        <v>Si</v>
      </c>
      <c r="J12" s="87" t="str">
        <f>VLOOKUP(E12,VIP!$A$2:$O8282,8,FALSE)</f>
        <v>Si</v>
      </c>
      <c r="K12" s="87" t="str">
        <f>VLOOKUP(E12,VIP!$A$2:$O11856,6,0)</f>
        <v>NO</v>
      </c>
      <c r="L12" s="92" t="s">
        <v>2430</v>
      </c>
      <c r="M12" s="91" t="s">
        <v>2470</v>
      </c>
      <c r="N12" s="107" t="s">
        <v>2477</v>
      </c>
      <c r="O12" s="106" t="s">
        <v>2491</v>
      </c>
      <c r="P12" s="103"/>
      <c r="Q12" s="91" t="s">
        <v>2430</v>
      </c>
    </row>
    <row r="13" spans="1:17" s="108" customFormat="1" ht="18" x14ac:dyDescent="0.25">
      <c r="A13" s="102" t="str">
        <f>VLOOKUP(E13,'LISTADO ATM'!$A$2:$C$899,3,0)</f>
        <v>DISTRITO NACIONAL</v>
      </c>
      <c r="B13" s="96">
        <v>335798764</v>
      </c>
      <c r="C13" s="90">
        <v>44248.13045138889</v>
      </c>
      <c r="D13" s="102" t="s">
        <v>2473</v>
      </c>
      <c r="E13" s="88">
        <v>580</v>
      </c>
      <c r="F13" s="84" t="str">
        <f>VLOOKUP(E13,VIP!$A$2:$O11443,2,0)</f>
        <v>DRBR523</v>
      </c>
      <c r="G13" s="87" t="str">
        <f>VLOOKUP(E13,'LISTADO ATM'!$A$2:$B$898,2,0)</f>
        <v xml:space="preserve">ATM Edificio Propagas </v>
      </c>
      <c r="H13" s="87" t="str">
        <f>VLOOKUP(E13,VIP!$A$2:$O16364,7,FALSE)</f>
        <v>Si</v>
      </c>
      <c r="I13" s="87" t="str">
        <f>VLOOKUP(E13,VIP!$A$2:$O8329,8,FALSE)</f>
        <v>Si</v>
      </c>
      <c r="J13" s="87" t="str">
        <f>VLOOKUP(E13,VIP!$A$2:$O8279,8,FALSE)</f>
        <v>Si</v>
      </c>
      <c r="K13" s="87" t="str">
        <f>VLOOKUP(E13,VIP!$A$2:$O11853,6,0)</f>
        <v>NO</v>
      </c>
      <c r="L13" s="92" t="s">
        <v>2463</v>
      </c>
      <c r="M13" s="91" t="s">
        <v>2470</v>
      </c>
      <c r="N13" s="107" t="s">
        <v>2477</v>
      </c>
      <c r="O13" s="106" t="s">
        <v>2478</v>
      </c>
      <c r="P13" s="103"/>
      <c r="Q13" s="91" t="s">
        <v>2463</v>
      </c>
    </row>
    <row r="14" spans="1:17" s="108" customFormat="1" ht="18" x14ac:dyDescent="0.25">
      <c r="A14" s="102" t="str">
        <f>VLOOKUP(E14,'LISTADO ATM'!$A$2:$C$899,3,0)</f>
        <v>SUR</v>
      </c>
      <c r="B14" s="96" t="s">
        <v>2515</v>
      </c>
      <c r="C14" s="90">
        <v>44248.398298611108</v>
      </c>
      <c r="D14" s="102" t="s">
        <v>2189</v>
      </c>
      <c r="E14" s="88">
        <v>512</v>
      </c>
      <c r="F14" s="84" t="str">
        <f>VLOOKUP(E14,VIP!$A$2:$O11451,2,0)</f>
        <v>DRBR512</v>
      </c>
      <c r="G14" s="87" t="str">
        <f>VLOOKUP(E14,'LISTADO ATM'!$A$2:$B$898,2,0)</f>
        <v>ATM Plaza Jesús Ferreira</v>
      </c>
      <c r="H14" s="87" t="str">
        <f>VLOOKUP(E14,VIP!$A$2:$O16372,7,FALSE)</f>
        <v>N/A</v>
      </c>
      <c r="I14" s="87" t="str">
        <f>VLOOKUP(E14,VIP!$A$2:$O8337,8,FALSE)</f>
        <v>N/A</v>
      </c>
      <c r="J14" s="87" t="str">
        <f>VLOOKUP(E14,VIP!$A$2:$O8287,8,FALSE)</f>
        <v>N/A</v>
      </c>
      <c r="K14" s="87" t="str">
        <f>VLOOKUP(E14,VIP!$A$2:$O11861,6,0)</f>
        <v>N/A</v>
      </c>
      <c r="L14" s="92" t="s">
        <v>2498</v>
      </c>
      <c r="M14" s="91" t="s">
        <v>2470</v>
      </c>
      <c r="N14" s="107" t="s">
        <v>2477</v>
      </c>
      <c r="O14" s="106" t="s">
        <v>2479</v>
      </c>
      <c r="P14" s="103"/>
      <c r="Q14" s="91" t="s">
        <v>2498</v>
      </c>
    </row>
    <row r="15" spans="1:17" s="108" customFormat="1" ht="18" x14ac:dyDescent="0.25">
      <c r="A15" s="102" t="str">
        <f>VLOOKUP(E15,'LISTADO ATM'!$A$2:$C$899,3,0)</f>
        <v>SUR</v>
      </c>
      <c r="B15" s="96" t="s">
        <v>2508</v>
      </c>
      <c r="C15" s="90">
        <v>44248.449108796296</v>
      </c>
      <c r="D15" s="102" t="s">
        <v>2473</v>
      </c>
      <c r="E15" s="88">
        <v>249</v>
      </c>
      <c r="F15" s="84" t="str">
        <f>VLOOKUP(E15,VIP!$A$2:$O11443,2,0)</f>
        <v>DRBR249</v>
      </c>
      <c r="G15" s="87" t="str">
        <f>VLOOKUP(E15,'LISTADO ATM'!$A$2:$B$898,2,0)</f>
        <v xml:space="preserve">ATM Banco Agrícola Neiba </v>
      </c>
      <c r="H15" s="87" t="str">
        <f>VLOOKUP(E15,VIP!$A$2:$O16364,7,FALSE)</f>
        <v>Si</v>
      </c>
      <c r="I15" s="87" t="str">
        <f>VLOOKUP(E15,VIP!$A$2:$O8329,8,FALSE)</f>
        <v>Si</v>
      </c>
      <c r="J15" s="87" t="str">
        <f>VLOOKUP(E15,VIP!$A$2:$O8279,8,FALSE)</f>
        <v>Si</v>
      </c>
      <c r="K15" s="87" t="str">
        <f>VLOOKUP(E15,VIP!$A$2:$O11853,6,0)</f>
        <v>NO</v>
      </c>
      <c r="L15" s="92" t="s">
        <v>2430</v>
      </c>
      <c r="M15" s="91" t="s">
        <v>2470</v>
      </c>
      <c r="N15" s="107" t="s">
        <v>2477</v>
      </c>
      <c r="O15" s="106" t="s">
        <v>2478</v>
      </c>
      <c r="P15" s="103"/>
      <c r="Q15" s="91" t="s">
        <v>2430</v>
      </c>
    </row>
    <row r="16" spans="1:17" s="108" customFormat="1" ht="18" x14ac:dyDescent="0.25">
      <c r="A16" s="102" t="str">
        <f>VLOOKUP(E16,'LISTADO ATM'!$A$2:$C$899,3,0)</f>
        <v>SUR</v>
      </c>
      <c r="B16" s="96" t="s">
        <v>2534</v>
      </c>
      <c r="C16" s="90">
        <v>44248.477303240739</v>
      </c>
      <c r="D16" s="102" t="s">
        <v>2473</v>
      </c>
      <c r="E16" s="88">
        <v>995</v>
      </c>
      <c r="F16" s="84" t="str">
        <f>VLOOKUP(E16,VIP!$A$2:$O11465,2,0)</f>
        <v>DRBR545</v>
      </c>
      <c r="G16" s="87" t="str">
        <f>VLOOKUP(E16,'LISTADO ATM'!$A$2:$B$898,2,0)</f>
        <v xml:space="preserve">ATM Oficina San Cristobal III (Lobby) </v>
      </c>
      <c r="H16" s="87" t="str">
        <f>VLOOKUP(E16,VIP!$A$2:$O16386,7,FALSE)</f>
        <v>Si</v>
      </c>
      <c r="I16" s="87" t="str">
        <f>VLOOKUP(E16,VIP!$A$2:$O8351,8,FALSE)</f>
        <v>No</v>
      </c>
      <c r="J16" s="87" t="str">
        <f>VLOOKUP(E16,VIP!$A$2:$O8301,8,FALSE)</f>
        <v>No</v>
      </c>
      <c r="K16" s="87" t="str">
        <f>VLOOKUP(E16,VIP!$A$2:$O11875,6,0)</f>
        <v>NO</v>
      </c>
      <c r="L16" s="92" t="s">
        <v>2463</v>
      </c>
      <c r="M16" s="91" t="s">
        <v>2470</v>
      </c>
      <c r="N16" s="107" t="s">
        <v>2477</v>
      </c>
      <c r="O16" s="106" t="s">
        <v>2478</v>
      </c>
      <c r="P16" s="103"/>
      <c r="Q16" s="91" t="s">
        <v>2463</v>
      </c>
    </row>
    <row r="17" spans="1:17" s="108" customFormat="1" ht="18" x14ac:dyDescent="0.25">
      <c r="A17" s="102" t="str">
        <f>VLOOKUP(E17,'LISTADO ATM'!$A$2:$C$899,3,0)</f>
        <v>ESTE</v>
      </c>
      <c r="B17" s="96" t="s">
        <v>2529</v>
      </c>
      <c r="C17" s="90">
        <v>44248.492800925924</v>
      </c>
      <c r="D17" s="102" t="s">
        <v>2189</v>
      </c>
      <c r="E17" s="88">
        <v>111</v>
      </c>
      <c r="F17" s="84" t="str">
        <f>VLOOKUP(E17,VIP!$A$2:$O11458,2,0)</f>
        <v>DRBR111</v>
      </c>
      <c r="G17" s="87" t="str">
        <f>VLOOKUP(E17,'LISTADO ATM'!$A$2:$B$898,2,0)</f>
        <v xml:space="preserve">ATM Oficina San Pedro </v>
      </c>
      <c r="H17" s="87" t="str">
        <f>VLOOKUP(E17,VIP!$A$2:$O16379,7,FALSE)</f>
        <v>Si</v>
      </c>
      <c r="I17" s="87" t="str">
        <f>VLOOKUP(E17,VIP!$A$2:$O8344,8,FALSE)</f>
        <v>Si</v>
      </c>
      <c r="J17" s="87" t="str">
        <f>VLOOKUP(E17,VIP!$A$2:$O8294,8,FALSE)</f>
        <v>Si</v>
      </c>
      <c r="K17" s="87" t="str">
        <f>VLOOKUP(E17,VIP!$A$2:$O11868,6,0)</f>
        <v>SI</v>
      </c>
      <c r="L17" s="92" t="s">
        <v>2441</v>
      </c>
      <c r="M17" s="91" t="s">
        <v>2470</v>
      </c>
      <c r="N17" s="107" t="s">
        <v>2477</v>
      </c>
      <c r="O17" s="106" t="s">
        <v>2479</v>
      </c>
      <c r="P17" s="103"/>
      <c r="Q17" s="91" t="s">
        <v>2441</v>
      </c>
    </row>
    <row r="18" spans="1:17" s="108" customFormat="1" ht="18" x14ac:dyDescent="0.25">
      <c r="A18" s="102" t="str">
        <f>VLOOKUP(E18,'LISTADO ATM'!$A$2:$C$899,3,0)</f>
        <v>DISTRITO NACIONAL</v>
      </c>
      <c r="B18" s="96" t="s">
        <v>2522</v>
      </c>
      <c r="C18" s="90">
        <v>44248.529791666668</v>
      </c>
      <c r="D18" s="102" t="s">
        <v>2488</v>
      </c>
      <c r="E18" s="88">
        <v>527</v>
      </c>
      <c r="F18" s="84" t="str">
        <f>VLOOKUP(E18,VIP!$A$2:$O11451,2,0)</f>
        <v>DRBR527</v>
      </c>
      <c r="G18" s="87" t="str">
        <f>VLOOKUP(E18,'LISTADO ATM'!$A$2:$B$898,2,0)</f>
        <v>ATM Oficina Zona Oriental II</v>
      </c>
      <c r="H18" s="87" t="str">
        <f>VLOOKUP(E18,VIP!$A$2:$O16372,7,FALSE)</f>
        <v>Si</v>
      </c>
      <c r="I18" s="87" t="str">
        <f>VLOOKUP(E18,VIP!$A$2:$O8337,8,FALSE)</f>
        <v>Si</v>
      </c>
      <c r="J18" s="87" t="str">
        <f>VLOOKUP(E18,VIP!$A$2:$O8287,8,FALSE)</f>
        <v>Si</v>
      </c>
      <c r="K18" s="87" t="str">
        <f>VLOOKUP(E18,VIP!$A$2:$O11861,6,0)</f>
        <v>SI</v>
      </c>
      <c r="L18" s="92" t="s">
        <v>2430</v>
      </c>
      <c r="M18" s="91" t="s">
        <v>2470</v>
      </c>
      <c r="N18" s="107" t="s">
        <v>2477</v>
      </c>
      <c r="O18" s="106" t="s">
        <v>2491</v>
      </c>
      <c r="P18" s="103"/>
      <c r="Q18" s="91" t="s">
        <v>2430</v>
      </c>
    </row>
    <row r="19" spans="1:17" s="108" customFormat="1" ht="18" x14ac:dyDescent="0.25">
      <c r="A19" s="102" t="str">
        <f>VLOOKUP(E19,'LISTADO ATM'!$A$2:$C$899,3,0)</f>
        <v>DISTRITO NACIONAL</v>
      </c>
      <c r="B19" s="96" t="s">
        <v>2520</v>
      </c>
      <c r="C19" s="90">
        <v>44248.605162037034</v>
      </c>
      <c r="D19" s="102" t="s">
        <v>2488</v>
      </c>
      <c r="E19" s="88">
        <v>314</v>
      </c>
      <c r="F19" s="84" t="str">
        <f>VLOOKUP(E19,VIP!$A$2:$O11446,2,0)</f>
        <v>DRBR314</v>
      </c>
      <c r="G19" s="87" t="str">
        <f>VLOOKUP(E19,'LISTADO ATM'!$A$2:$B$898,2,0)</f>
        <v xml:space="preserve">ATM UNP Cambita Garabito (San Cristóbal) </v>
      </c>
      <c r="H19" s="87" t="str">
        <f>VLOOKUP(E19,VIP!$A$2:$O16367,7,FALSE)</f>
        <v>Si</v>
      </c>
      <c r="I19" s="87" t="str">
        <f>VLOOKUP(E19,VIP!$A$2:$O8332,8,FALSE)</f>
        <v>Si</v>
      </c>
      <c r="J19" s="87" t="str">
        <f>VLOOKUP(E19,VIP!$A$2:$O8282,8,FALSE)</f>
        <v>Si</v>
      </c>
      <c r="K19" s="87" t="str">
        <f>VLOOKUP(E19,VIP!$A$2:$O11856,6,0)</f>
        <v>NO</v>
      </c>
      <c r="L19" s="92" t="s">
        <v>2463</v>
      </c>
      <c r="M19" s="91" t="s">
        <v>2470</v>
      </c>
      <c r="N19" s="107" t="s">
        <v>2477</v>
      </c>
      <c r="O19" s="106" t="s">
        <v>2491</v>
      </c>
      <c r="P19" s="103"/>
      <c r="Q19" s="91" t="s">
        <v>2463</v>
      </c>
    </row>
    <row r="20" spans="1:17" s="108" customFormat="1" ht="18" x14ac:dyDescent="0.25">
      <c r="A20" s="102" t="str">
        <f>VLOOKUP(E20,'LISTADO ATM'!$A$2:$C$899,3,0)</f>
        <v>SUR</v>
      </c>
      <c r="B20" s="96" t="s">
        <v>2538</v>
      </c>
      <c r="C20" s="90">
        <v>44248.635358796295</v>
      </c>
      <c r="D20" s="102" t="s">
        <v>2473</v>
      </c>
      <c r="E20" s="88">
        <v>677</v>
      </c>
      <c r="F20" s="84" t="str">
        <f>VLOOKUP(E20,VIP!$A$2:$O11446,2,0)</f>
        <v>DRBR677</v>
      </c>
      <c r="G20" s="87" t="str">
        <f>VLOOKUP(E20,'LISTADO ATM'!$A$2:$B$898,2,0)</f>
        <v>ATM PBG Villa Jaragua</v>
      </c>
      <c r="H20" s="87" t="str">
        <f>VLOOKUP(E20,VIP!$A$2:$O16367,7,FALSE)</f>
        <v>Si</v>
      </c>
      <c r="I20" s="87" t="str">
        <f>VLOOKUP(E20,VIP!$A$2:$O8332,8,FALSE)</f>
        <v>Si</v>
      </c>
      <c r="J20" s="87" t="str">
        <f>VLOOKUP(E20,VIP!$A$2:$O8282,8,FALSE)</f>
        <v>Si</v>
      </c>
      <c r="K20" s="87" t="str">
        <f>VLOOKUP(E20,VIP!$A$2:$O11856,6,0)</f>
        <v>SI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8" customFormat="1" ht="18" x14ac:dyDescent="0.25">
      <c r="A21" s="102" t="str">
        <f>VLOOKUP(E21,'LISTADO ATM'!$A$2:$C$899,3,0)</f>
        <v>NORTE</v>
      </c>
      <c r="B21" s="96" t="s">
        <v>2568</v>
      </c>
      <c r="C21" s="90">
        <v>44248.680995370371</v>
      </c>
      <c r="D21" s="102" t="s">
        <v>2535</v>
      </c>
      <c r="E21" s="88">
        <v>903</v>
      </c>
      <c r="F21" s="84" t="str">
        <f>VLOOKUP(E21,VIP!$A$2:$O11471,2,0)</f>
        <v>DRBR903</v>
      </c>
      <c r="G21" s="87" t="str">
        <f>VLOOKUP(E21,'LISTADO ATM'!$A$2:$B$898,2,0)</f>
        <v xml:space="preserve">ATM Oficina La Vega Real I </v>
      </c>
      <c r="H21" s="87" t="str">
        <f>VLOOKUP(E21,VIP!$A$2:$O16392,7,FALSE)</f>
        <v>Si</v>
      </c>
      <c r="I21" s="87" t="str">
        <f>VLOOKUP(E21,VIP!$A$2:$O8357,8,FALSE)</f>
        <v>Si</v>
      </c>
      <c r="J21" s="87" t="str">
        <f>VLOOKUP(E21,VIP!$A$2:$O8307,8,FALSE)</f>
        <v>Si</v>
      </c>
      <c r="K21" s="87" t="str">
        <f>VLOOKUP(E21,VIP!$A$2:$O11881,6,0)</f>
        <v>NO</v>
      </c>
      <c r="L21" s="92" t="s">
        <v>2463</v>
      </c>
      <c r="M21" s="91" t="s">
        <v>2470</v>
      </c>
      <c r="N21" s="107" t="s">
        <v>2477</v>
      </c>
      <c r="O21" s="106" t="s">
        <v>2536</v>
      </c>
      <c r="P21" s="103"/>
      <c r="Q21" s="91" t="s">
        <v>2463</v>
      </c>
    </row>
    <row r="22" spans="1:17" s="108" customFormat="1" ht="18" x14ac:dyDescent="0.25">
      <c r="A22" s="102" t="str">
        <f>VLOOKUP(E22,'LISTADO ATM'!$A$2:$C$899,3,0)</f>
        <v>SUR</v>
      </c>
      <c r="B22" s="96" t="s">
        <v>2554</v>
      </c>
      <c r="C22" s="90">
        <v>44248.743113425924</v>
      </c>
      <c r="D22" s="102" t="s">
        <v>2189</v>
      </c>
      <c r="E22" s="88">
        <v>576</v>
      </c>
      <c r="F22" s="84" t="str">
        <f>VLOOKUP(E22,VIP!$A$2:$O11457,2,0)</f>
        <v>DRBR576</v>
      </c>
      <c r="G22" s="87" t="str">
        <f>VLOOKUP(E22,'LISTADO ATM'!$A$2:$B$898,2,0)</f>
        <v>ATM Nizao</v>
      </c>
      <c r="H22" s="87">
        <f>VLOOKUP(E22,VIP!$A$2:$O16378,7,FALSE)</f>
        <v>0</v>
      </c>
      <c r="I22" s="87">
        <f>VLOOKUP(E22,VIP!$A$2:$O8343,8,FALSE)</f>
        <v>0</v>
      </c>
      <c r="J22" s="87">
        <f>VLOOKUP(E22,VIP!$A$2:$O8293,8,FALSE)</f>
        <v>0</v>
      </c>
      <c r="K22" s="87">
        <f>VLOOKUP(E22,VIP!$A$2:$O11867,6,0)</f>
        <v>0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VLOOKUP(E23,'[1]LISTADO ATM'!$A$2:$C$898,3,0)</f>
        <v>ESTE</v>
      </c>
      <c r="B23" s="96" t="s">
        <v>2574</v>
      </c>
      <c r="C23" s="90">
        <v>44248.951423611114</v>
      </c>
      <c r="D23" s="102" t="s">
        <v>2189</v>
      </c>
      <c r="E23" s="88">
        <v>345</v>
      </c>
      <c r="F23" s="84" t="e">
        <f>VLOOKUP(E23,[1]VIP!$A$2:$O11435,2,0)</f>
        <v>#N/A</v>
      </c>
      <c r="G23" s="87" t="str">
        <f>VLOOKUP(E23,'[1]LISTADO ATM'!$A$2:$B$897,2,0)</f>
        <v>ATM Oficina Yamasá  II</v>
      </c>
      <c r="H23" s="87" t="e">
        <f>VLOOKUP(E23,[1]VIP!$A$2:$O16356,7,FALSE)</f>
        <v>#N/A</v>
      </c>
      <c r="I23" s="87" t="e">
        <f>VLOOKUP(E23,[1]VIP!$A$2:$O8321,8,FALSE)</f>
        <v>#N/A</v>
      </c>
      <c r="J23" s="87" t="e">
        <f>VLOOKUP(E23,[1]VIP!$A$2:$O8271,8,FALSE)</f>
        <v>#N/A</v>
      </c>
      <c r="K23" s="87" t="e">
        <f>VLOOKUP(E23,[1]VIP!$A$2:$O11845,6,0)</f>
        <v>#N/A</v>
      </c>
      <c r="L23" s="92" t="s">
        <v>2254</v>
      </c>
      <c r="M23" s="91" t="s">
        <v>2470</v>
      </c>
      <c r="N23" s="107" t="s">
        <v>2477</v>
      </c>
      <c r="O23" s="106" t="s">
        <v>2479</v>
      </c>
      <c r="P23" s="103"/>
      <c r="Q23" s="91" t="s">
        <v>2254</v>
      </c>
    </row>
    <row r="24" spans="1:17" s="108" customFormat="1" ht="18" x14ac:dyDescent="0.25">
      <c r="A24" s="102" t="str">
        <f>VLOOKUP(E24,'[1]LISTADO ATM'!$A$2:$C$898,3,0)</f>
        <v>DISTRITO NACIONAL</v>
      </c>
      <c r="B24" s="96" t="s">
        <v>2600</v>
      </c>
      <c r="C24" s="90">
        <v>44249.288900462961</v>
      </c>
      <c r="D24" s="102" t="s">
        <v>2189</v>
      </c>
      <c r="E24" s="88">
        <v>648</v>
      </c>
      <c r="F24" s="84" t="str">
        <f>VLOOKUP(E24,[1]VIP!$A$2:$O11454,2,0)</f>
        <v>DRBR190</v>
      </c>
      <c r="G24" s="87" t="str">
        <f>VLOOKUP(E24,'[1]LISTADO ATM'!$A$2:$B$897,2,0)</f>
        <v xml:space="preserve">ATM Hermandad de Pensionados </v>
      </c>
      <c r="H24" s="87" t="str">
        <f>VLOOKUP(E24,[1]VIP!$A$2:$O16375,7,FALSE)</f>
        <v>Si</v>
      </c>
      <c r="I24" s="87" t="str">
        <f>VLOOKUP(E24,[1]VIP!$A$2:$O8340,8,FALSE)</f>
        <v>No</v>
      </c>
      <c r="J24" s="87" t="str">
        <f>VLOOKUP(E24,[1]VIP!$A$2:$O8290,8,FALSE)</f>
        <v>No</v>
      </c>
      <c r="K24" s="87" t="str">
        <f>VLOOKUP(E24,[1]VIP!$A$2:$O11864,6,0)</f>
        <v>NO</v>
      </c>
      <c r="L24" s="92" t="s">
        <v>2498</v>
      </c>
      <c r="M24" s="91" t="s">
        <v>2470</v>
      </c>
      <c r="N24" s="107" t="s">
        <v>2477</v>
      </c>
      <c r="O24" s="106" t="s">
        <v>2479</v>
      </c>
      <c r="P24" s="103"/>
      <c r="Q24" s="91" t="s">
        <v>2498</v>
      </c>
    </row>
    <row r="25" spans="1:17" s="108" customFormat="1" ht="18" x14ac:dyDescent="0.25">
      <c r="A25" s="102" t="str">
        <f>VLOOKUP(E25,'[1]LISTADO ATM'!$A$2:$C$898,3,0)</f>
        <v>DISTRITO NACIONAL</v>
      </c>
      <c r="B25" s="96" t="s">
        <v>2599</v>
      </c>
      <c r="C25" s="90">
        <v>44249.2971412037</v>
      </c>
      <c r="D25" s="102" t="s">
        <v>2189</v>
      </c>
      <c r="E25" s="88">
        <v>37</v>
      </c>
      <c r="F25" s="84" t="str">
        <f>VLOOKUP(E25,[1]VIP!$A$2:$O11453,2,0)</f>
        <v>DRBR037</v>
      </c>
      <c r="G25" s="87" t="str">
        <f>VLOOKUP(E25,'[1]LISTADO ATM'!$A$2:$B$897,2,0)</f>
        <v xml:space="preserve">ATM Oficina Villa Mella </v>
      </c>
      <c r="H25" s="87" t="str">
        <f>VLOOKUP(E25,[1]VIP!$A$2:$O16374,7,FALSE)</f>
        <v>Si</v>
      </c>
      <c r="I25" s="87" t="str">
        <f>VLOOKUP(E25,[1]VIP!$A$2:$O8339,8,FALSE)</f>
        <v>Si</v>
      </c>
      <c r="J25" s="87" t="str">
        <f>VLOOKUP(E25,[1]VIP!$A$2:$O8289,8,FALSE)</f>
        <v>Si</v>
      </c>
      <c r="K25" s="87" t="str">
        <f>VLOOKUP(E25,[1]VIP!$A$2:$O11863,6,0)</f>
        <v>SI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VLOOKUP(E26,'[1]LISTADO ATM'!$A$2:$C$898,3,0)</f>
        <v>DISTRITO NACIONAL</v>
      </c>
      <c r="B26" s="96" t="s">
        <v>2591</v>
      </c>
      <c r="C26" s="90">
        <v>44249.300868055558</v>
      </c>
      <c r="D26" s="102" t="s">
        <v>2189</v>
      </c>
      <c r="E26" s="88">
        <v>239</v>
      </c>
      <c r="F26" s="84" t="str">
        <f>VLOOKUP(E26,[1]VIP!$A$2:$O11445,2,0)</f>
        <v>DRBR239</v>
      </c>
      <c r="G26" s="87" t="str">
        <f>VLOOKUP(E26,'[1]LISTADO ATM'!$A$2:$B$897,2,0)</f>
        <v xml:space="preserve">ATM Autobanco Charles de Gaulle </v>
      </c>
      <c r="H26" s="87" t="str">
        <f>VLOOKUP(E26,[1]VIP!$A$2:$O16366,7,FALSE)</f>
        <v>Si</v>
      </c>
      <c r="I26" s="87" t="str">
        <f>VLOOKUP(E26,[1]VIP!$A$2:$O8331,8,FALSE)</f>
        <v>Si</v>
      </c>
      <c r="J26" s="87" t="str">
        <f>VLOOKUP(E26,[1]VIP!$A$2:$O8281,8,FALSE)</f>
        <v>Si</v>
      </c>
      <c r="K26" s="87" t="str">
        <f>VLOOKUP(E26,[1]VIP!$A$2:$O11855,6,0)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VLOOKUP(E27,'[1]LISTADO ATM'!$A$2:$C$898,3,0)</f>
        <v>SUR</v>
      </c>
      <c r="B27" s="96" t="s">
        <v>2620</v>
      </c>
      <c r="C27" s="90">
        <v>44249.370636574073</v>
      </c>
      <c r="D27" s="102" t="s">
        <v>2189</v>
      </c>
      <c r="E27" s="88">
        <v>582</v>
      </c>
      <c r="F27" s="84" t="e">
        <f>VLOOKUP(E27,[1]VIP!$A$2:$O11454,2,0)</f>
        <v>#N/A</v>
      </c>
      <c r="G27" s="87" t="str">
        <f>VLOOKUP(E27,'[1]LISTADO ATM'!$A$2:$B$897,2,0)</f>
        <v>ATM Estación Sabana Yegua</v>
      </c>
      <c r="H27" s="87" t="e">
        <f>VLOOKUP(E27,[1]VIP!$A$2:$O16375,7,FALSE)</f>
        <v>#N/A</v>
      </c>
      <c r="I27" s="87" t="e">
        <f>VLOOKUP(E27,[1]VIP!$A$2:$O8340,8,FALSE)</f>
        <v>#N/A</v>
      </c>
      <c r="J27" s="87" t="e">
        <f>VLOOKUP(E27,[1]VIP!$A$2:$O8290,8,FALSE)</f>
        <v>#N/A</v>
      </c>
      <c r="K27" s="87" t="e">
        <f>VLOOKUP(E27,[1]VIP!$A$2:$O11864,6,0)</f>
        <v>#N/A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VLOOKUP(E28,'[1]LISTADO ATM'!$A$2:$C$898,3,0)</f>
        <v>DISTRITO NACIONAL</v>
      </c>
      <c r="B28" s="96" t="s">
        <v>2608</v>
      </c>
      <c r="C28" s="90">
        <v>44249.398148148146</v>
      </c>
      <c r="D28" s="102" t="s">
        <v>2473</v>
      </c>
      <c r="E28" s="88">
        <v>725</v>
      </c>
      <c r="F28" s="84" t="str">
        <f>VLOOKUP(E28,[1]VIP!$A$2:$O11442,2,0)</f>
        <v>DRBR998</v>
      </c>
      <c r="G28" s="87" t="str">
        <f>VLOOKUP(E28,'[1]LISTADO ATM'!$A$2:$B$897,2,0)</f>
        <v xml:space="preserve">ATM El Huacal II  </v>
      </c>
      <c r="H28" s="87" t="str">
        <f>VLOOKUP(E28,[1]VIP!$A$2:$O16363,7,FALSE)</f>
        <v>Si</v>
      </c>
      <c r="I28" s="87" t="str">
        <f>VLOOKUP(E28,[1]VIP!$A$2:$O8328,8,FALSE)</f>
        <v>Si</v>
      </c>
      <c r="J28" s="87" t="str">
        <f>VLOOKUP(E28,[1]VIP!$A$2:$O8278,8,FALSE)</f>
        <v>Si</v>
      </c>
      <c r="K28" s="87" t="str">
        <f>VLOOKUP(E28,[1]VIP!$A$2:$O11852,6,0)</f>
        <v>NO</v>
      </c>
      <c r="L28" s="92" t="s">
        <v>2463</v>
      </c>
      <c r="M28" s="91" t="s">
        <v>2470</v>
      </c>
      <c r="N28" s="107" t="s">
        <v>2477</v>
      </c>
      <c r="O28" s="106" t="s">
        <v>2478</v>
      </c>
      <c r="P28" s="103"/>
      <c r="Q28" s="91" t="s">
        <v>2463</v>
      </c>
    </row>
    <row r="29" spans="1:17" s="108" customFormat="1" ht="18" x14ac:dyDescent="0.25">
      <c r="A29" s="102" t="str">
        <f>VLOOKUP(E29,'[1]LISTADO ATM'!$A$2:$C$898,3,0)</f>
        <v>ESTE</v>
      </c>
      <c r="B29" s="96" t="s">
        <v>2607</v>
      </c>
      <c r="C29" s="90">
        <v>44249.399525462963</v>
      </c>
      <c r="D29" s="102" t="s">
        <v>2473</v>
      </c>
      <c r="E29" s="88">
        <v>963</v>
      </c>
      <c r="F29" s="84" t="str">
        <f>VLOOKUP(E29,[1]VIP!$A$2:$O11441,2,0)</f>
        <v>DRBR963</v>
      </c>
      <c r="G29" s="87" t="str">
        <f>VLOOKUP(E29,'[1]LISTADO ATM'!$A$2:$B$897,2,0)</f>
        <v xml:space="preserve">ATM Multiplaza La Romana </v>
      </c>
      <c r="H29" s="87" t="str">
        <f>VLOOKUP(E29,[1]VIP!$A$2:$O16362,7,FALSE)</f>
        <v>Si</v>
      </c>
      <c r="I29" s="87" t="str">
        <f>VLOOKUP(E29,[1]VIP!$A$2:$O8327,8,FALSE)</f>
        <v>Si</v>
      </c>
      <c r="J29" s="87" t="str">
        <f>VLOOKUP(E29,[1]VIP!$A$2:$O8277,8,FALSE)</f>
        <v>Si</v>
      </c>
      <c r="K29" s="87" t="str">
        <f>VLOOKUP(E29,[1]VIP!$A$2:$O11851,6,0)</f>
        <v>NO</v>
      </c>
      <c r="L29" s="92" t="s">
        <v>2430</v>
      </c>
      <c r="M29" s="91" t="s">
        <v>2470</v>
      </c>
      <c r="N29" s="107" t="s">
        <v>2477</v>
      </c>
      <c r="O29" s="106" t="s">
        <v>2478</v>
      </c>
      <c r="P29" s="103"/>
      <c r="Q29" s="91" t="s">
        <v>2430</v>
      </c>
    </row>
    <row r="30" spans="1:17" s="108" customFormat="1" ht="18" x14ac:dyDescent="0.25">
      <c r="A30" s="102" t="s">
        <v>1275</v>
      </c>
      <c r="B30" s="96" t="s">
        <v>2660</v>
      </c>
      <c r="C30" s="90">
        <v>44249.482129629629</v>
      </c>
      <c r="D30" s="102" t="s">
        <v>2189</v>
      </c>
      <c r="E30" s="88">
        <v>365</v>
      </c>
      <c r="F30" s="84" t="e">
        <f>VLOOKUP(E30,[1]VIP!$A$2:$O11464,2,0)</f>
        <v>#N/A</v>
      </c>
      <c r="G30" s="87" t="s">
        <v>2701</v>
      </c>
      <c r="H30" s="87" t="e">
        <f>VLOOKUP(E30,[1]VIP!$A$2:$O16385,7,FALSE)</f>
        <v>#N/A</v>
      </c>
      <c r="I30" s="87" t="e">
        <f>VLOOKUP(E30,[1]VIP!$A$2:$O8350,8,FALSE)</f>
        <v>#N/A</v>
      </c>
      <c r="J30" s="87" t="e">
        <f>VLOOKUP(E30,[1]VIP!$A$2:$O8300,8,FALSE)</f>
        <v>#N/A</v>
      </c>
      <c r="K30" s="87" t="e">
        <f>VLOOKUP(E30,[1]VIP!$A$2:$O11874,6,0)</f>
        <v>#N/A</v>
      </c>
      <c r="L30" s="92" t="s">
        <v>2254</v>
      </c>
      <c r="M30" s="103" t="s">
        <v>2627</v>
      </c>
      <c r="N30" s="107" t="s">
        <v>2477</v>
      </c>
      <c r="O30" s="106" t="s">
        <v>2479</v>
      </c>
      <c r="P30" s="103"/>
      <c r="Q30" s="141">
        <v>44249.635625000003</v>
      </c>
    </row>
    <row r="31" spans="1:17" s="108" customFormat="1" ht="18" x14ac:dyDescent="0.25">
      <c r="A31" s="102" t="str">
        <f>VLOOKUP(E31,'[1]LISTADO ATM'!$A$2:$C$898,3,0)</f>
        <v>DISTRITO NACIONAL</v>
      </c>
      <c r="B31" s="96" t="s">
        <v>2659</v>
      </c>
      <c r="C31" s="90">
        <v>44249.487754629627</v>
      </c>
      <c r="D31" s="102" t="s">
        <v>2189</v>
      </c>
      <c r="E31" s="88">
        <v>146</v>
      </c>
      <c r="F31" s="84" t="str">
        <f>VLOOKUP(E31,[1]VIP!$A$2:$O11463,2,0)</f>
        <v>DRBR146</v>
      </c>
      <c r="G31" s="87" t="str">
        <f>VLOOKUP(E31,'[1]LISTADO ATM'!$A$2:$B$897,2,0)</f>
        <v xml:space="preserve">ATM Tribunal Superior Constitucional </v>
      </c>
      <c r="H31" s="87" t="str">
        <f>VLOOKUP(E31,[1]VIP!$A$2:$O16384,7,FALSE)</f>
        <v>Si</v>
      </c>
      <c r="I31" s="87" t="str">
        <f>VLOOKUP(E31,[1]VIP!$A$2:$O8349,8,FALSE)</f>
        <v>Si</v>
      </c>
      <c r="J31" s="87" t="str">
        <f>VLOOKUP(E31,[1]VIP!$A$2:$O8299,8,FALSE)</f>
        <v>Si</v>
      </c>
      <c r="K31" s="87" t="str">
        <f>VLOOKUP(E31,[1]VIP!$A$2:$O11873,6,0)</f>
        <v>NO</v>
      </c>
      <c r="L31" s="92" t="s">
        <v>2228</v>
      </c>
      <c r="M31" s="91" t="s">
        <v>2470</v>
      </c>
      <c r="N31" s="107" t="s">
        <v>2477</v>
      </c>
      <c r="O31" s="106" t="s">
        <v>2479</v>
      </c>
      <c r="P31" s="103"/>
      <c r="Q31" s="91" t="s">
        <v>2228</v>
      </c>
    </row>
    <row r="32" spans="1:17" s="108" customFormat="1" ht="18" x14ac:dyDescent="0.25">
      <c r="A32" s="102" t="str">
        <f>VLOOKUP(E32,'[1]LISTADO ATM'!$A$2:$C$898,3,0)</f>
        <v>ESTE</v>
      </c>
      <c r="B32" s="96" t="s">
        <v>2658</v>
      </c>
      <c r="C32" s="90">
        <v>44249.488240740742</v>
      </c>
      <c r="D32" s="102" t="s">
        <v>2189</v>
      </c>
      <c r="E32" s="88">
        <v>661</v>
      </c>
      <c r="F32" s="84" t="str">
        <f>VLOOKUP(E32,[1]VIP!$A$2:$O11462,2,0)</f>
        <v>DRBR661</v>
      </c>
      <c r="G32" s="87" t="str">
        <f>VLOOKUP(E32,'[1]LISTADO ATM'!$A$2:$B$897,2,0)</f>
        <v xml:space="preserve">ATM Almacenes Iberia (San Pedro) </v>
      </c>
      <c r="H32" s="87" t="str">
        <f>VLOOKUP(E32,[1]VIP!$A$2:$O16383,7,FALSE)</f>
        <v>N/A</v>
      </c>
      <c r="I32" s="87" t="str">
        <f>VLOOKUP(E32,[1]VIP!$A$2:$O8348,8,FALSE)</f>
        <v>N/A</v>
      </c>
      <c r="J32" s="87" t="str">
        <f>VLOOKUP(E32,[1]VIP!$A$2:$O8298,8,FALSE)</f>
        <v>N/A</v>
      </c>
      <c r="K32" s="87" t="str">
        <f>VLOOKUP(E32,[1]VIP!$A$2:$O11872,6,0)</f>
        <v>N/A</v>
      </c>
      <c r="L32" s="92" t="s">
        <v>2228</v>
      </c>
      <c r="M32" s="91" t="s">
        <v>2470</v>
      </c>
      <c r="N32" s="107" t="s">
        <v>2477</v>
      </c>
      <c r="O32" s="106" t="s">
        <v>2479</v>
      </c>
      <c r="P32" s="103"/>
      <c r="Q32" s="91" t="s">
        <v>2228</v>
      </c>
    </row>
    <row r="33" spans="1:17" s="108" customFormat="1" ht="18" x14ac:dyDescent="0.25">
      <c r="A33" s="102" t="str">
        <f>VLOOKUP(E33,'[1]LISTADO ATM'!$A$2:$C$898,3,0)</f>
        <v>DISTRITO NACIONAL</v>
      </c>
      <c r="B33" s="96" t="s">
        <v>2657</v>
      </c>
      <c r="C33" s="90">
        <v>44249.488935185182</v>
      </c>
      <c r="D33" s="102" t="s">
        <v>2189</v>
      </c>
      <c r="E33" s="88">
        <v>917</v>
      </c>
      <c r="F33" s="84" t="str">
        <f>VLOOKUP(E33,[1]VIP!$A$2:$O11461,2,0)</f>
        <v>DRBR01B</v>
      </c>
      <c r="G33" s="87" t="str">
        <f>VLOOKUP(E33,'[1]LISTADO ATM'!$A$2:$B$897,2,0)</f>
        <v xml:space="preserve">ATM Oficina Los Mina </v>
      </c>
      <c r="H33" s="87" t="str">
        <f>VLOOKUP(E33,[1]VIP!$A$2:$O16382,7,FALSE)</f>
        <v>Si</v>
      </c>
      <c r="I33" s="87" t="str">
        <f>VLOOKUP(E33,[1]VIP!$A$2:$O8347,8,FALSE)</f>
        <v>Si</v>
      </c>
      <c r="J33" s="87" t="str">
        <f>VLOOKUP(E33,[1]VIP!$A$2:$O8297,8,FALSE)</f>
        <v>Si</v>
      </c>
      <c r="K33" s="87" t="str">
        <f>VLOOKUP(E33,[1]VIP!$A$2:$O11871,6,0)</f>
        <v>NO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91" t="s">
        <v>2228</v>
      </c>
    </row>
    <row r="34" spans="1:17" s="108" customFormat="1" ht="18" x14ac:dyDescent="0.25">
      <c r="A34" s="102" t="str">
        <f>VLOOKUP(E34,'[1]LISTADO ATM'!$A$2:$C$898,3,0)</f>
        <v>DISTRITO NACIONAL</v>
      </c>
      <c r="B34" s="96" t="s">
        <v>2656</v>
      </c>
      <c r="C34" s="90">
        <v>44249.489212962966</v>
      </c>
      <c r="D34" s="102" t="s">
        <v>2189</v>
      </c>
      <c r="E34" s="88">
        <v>909</v>
      </c>
      <c r="F34" s="84" t="str">
        <f>VLOOKUP(E34,[1]VIP!$A$2:$O11460,2,0)</f>
        <v>DRBR01A</v>
      </c>
      <c r="G34" s="87" t="str">
        <f>VLOOKUP(E34,'[1]LISTADO ATM'!$A$2:$B$897,2,0)</f>
        <v xml:space="preserve">ATM UNP UASD </v>
      </c>
      <c r="H34" s="87" t="str">
        <f>VLOOKUP(E34,[1]VIP!$A$2:$O16381,7,FALSE)</f>
        <v>Si</v>
      </c>
      <c r="I34" s="87" t="str">
        <f>VLOOKUP(E34,[1]VIP!$A$2:$O8346,8,FALSE)</f>
        <v>Si</v>
      </c>
      <c r="J34" s="87" t="str">
        <f>VLOOKUP(E34,[1]VIP!$A$2:$O8296,8,FALSE)</f>
        <v>Si</v>
      </c>
      <c r="K34" s="87" t="str">
        <f>VLOOKUP(E34,[1]VIP!$A$2:$O11870,6,0)</f>
        <v>SI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91" t="s">
        <v>2228</v>
      </c>
    </row>
    <row r="35" spans="1:17" s="108" customFormat="1" ht="18" x14ac:dyDescent="0.25">
      <c r="A35" s="102" t="str">
        <f>VLOOKUP(E35,'[1]LISTADO ATM'!$A$2:$C$898,3,0)</f>
        <v>DISTRITO NACIONAL</v>
      </c>
      <c r="B35" s="96" t="s">
        <v>2655</v>
      </c>
      <c r="C35" s="90">
        <v>44249.489560185182</v>
      </c>
      <c r="D35" s="102" t="s">
        <v>2189</v>
      </c>
      <c r="E35" s="88">
        <v>149</v>
      </c>
      <c r="F35" s="84" t="str">
        <f>VLOOKUP(E35,[1]VIP!$A$2:$O11459,2,0)</f>
        <v>DRBR149</v>
      </c>
      <c r="G35" s="87" t="str">
        <f>VLOOKUP(E35,'[1]LISTADO ATM'!$A$2:$B$897,2,0)</f>
        <v>ATM Estación Metro Concepción</v>
      </c>
      <c r="H35" s="87" t="str">
        <f>VLOOKUP(E35,[1]VIP!$A$2:$O16380,7,FALSE)</f>
        <v>N/A</v>
      </c>
      <c r="I35" s="87" t="str">
        <f>VLOOKUP(E35,[1]VIP!$A$2:$O8345,8,FALSE)</f>
        <v>N/A</v>
      </c>
      <c r="J35" s="87" t="str">
        <f>VLOOKUP(E35,[1]VIP!$A$2:$O8295,8,FALSE)</f>
        <v>N/A</v>
      </c>
      <c r="K35" s="87" t="str">
        <f>VLOOKUP(E35,[1]VIP!$A$2:$O11869,6,0)</f>
        <v>N/A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s="108" customFormat="1" ht="18" x14ac:dyDescent="0.25">
      <c r="A36" s="102" t="str">
        <f>VLOOKUP(E36,'[1]LISTADO ATM'!$A$2:$C$898,3,0)</f>
        <v>DISTRITO NACIONAL</v>
      </c>
      <c r="B36" s="96" t="s">
        <v>2654</v>
      </c>
      <c r="C36" s="90">
        <v>44249.490289351852</v>
      </c>
      <c r="D36" s="102" t="s">
        <v>2189</v>
      </c>
      <c r="E36" s="88">
        <v>498</v>
      </c>
      <c r="F36" s="84" t="str">
        <f>VLOOKUP(E36,[1]VIP!$A$2:$O11458,2,0)</f>
        <v>DRBR498</v>
      </c>
      <c r="G36" s="87" t="str">
        <f>VLOOKUP(E36,'[1]LISTADO ATM'!$A$2:$B$897,2,0)</f>
        <v xml:space="preserve">ATM Estación Sunix 27 de Febrero </v>
      </c>
      <c r="H36" s="87" t="str">
        <f>VLOOKUP(E36,[1]VIP!$A$2:$O16379,7,FALSE)</f>
        <v>Si</v>
      </c>
      <c r="I36" s="87" t="str">
        <f>VLOOKUP(E36,[1]VIP!$A$2:$O8344,8,FALSE)</f>
        <v>Si</v>
      </c>
      <c r="J36" s="87" t="str">
        <f>VLOOKUP(E36,[1]VIP!$A$2:$O8294,8,FALSE)</f>
        <v>Si</v>
      </c>
      <c r="K36" s="87" t="str">
        <f>VLOOKUP(E36,[1]VIP!$A$2:$O11868,6,0)</f>
        <v>NO</v>
      </c>
      <c r="L36" s="92" t="s">
        <v>2228</v>
      </c>
      <c r="M36" s="91" t="s">
        <v>2470</v>
      </c>
      <c r="N36" s="107" t="s">
        <v>2477</v>
      </c>
      <c r="O36" s="106" t="s">
        <v>2479</v>
      </c>
      <c r="P36" s="103"/>
      <c r="Q36" s="91" t="s">
        <v>2228</v>
      </c>
    </row>
    <row r="37" spans="1:17" s="108" customFormat="1" ht="18" x14ac:dyDescent="0.25">
      <c r="A37" s="102" t="str">
        <f>VLOOKUP(E37,'[1]LISTADO ATM'!$A$2:$C$898,3,0)</f>
        <v>NORTE</v>
      </c>
      <c r="B37" s="96" t="s">
        <v>2651</v>
      </c>
      <c r="C37" s="90">
        <v>44249.499641203707</v>
      </c>
      <c r="D37" s="102" t="s">
        <v>2190</v>
      </c>
      <c r="E37" s="88">
        <v>140</v>
      </c>
      <c r="F37" s="84" t="str">
        <f>VLOOKUP(E37,[1]VIP!$A$2:$O11455,2,0)</f>
        <v>DRBR140</v>
      </c>
      <c r="G37" s="87" t="str">
        <f>VLOOKUP(E37,'[1]LISTADO ATM'!$A$2:$B$897,2,0)</f>
        <v>ATM Hospital San Vicente de Paul (SFM.)</v>
      </c>
      <c r="H37" s="87" t="str">
        <f>VLOOKUP(E37,[1]VIP!$A$2:$O16376,7,FALSE)</f>
        <v>N/A</v>
      </c>
      <c r="I37" s="87" t="str">
        <f>VLOOKUP(E37,[1]VIP!$A$2:$O8341,8,FALSE)</f>
        <v>N/A</v>
      </c>
      <c r="J37" s="87" t="str">
        <f>VLOOKUP(E37,[1]VIP!$A$2:$O8291,8,FALSE)</f>
        <v>N/A</v>
      </c>
      <c r="K37" s="87" t="str">
        <f>VLOOKUP(E37,[1]VIP!$A$2:$O11865,6,0)</f>
        <v>N/A</v>
      </c>
      <c r="L37" s="92" t="s">
        <v>2228</v>
      </c>
      <c r="M37" s="103" t="s">
        <v>2627</v>
      </c>
      <c r="N37" s="107" t="s">
        <v>2477</v>
      </c>
      <c r="O37" s="106" t="s">
        <v>2499</v>
      </c>
      <c r="P37" s="103"/>
      <c r="Q37" s="141">
        <v>44249.942037037035</v>
      </c>
    </row>
    <row r="38" spans="1:17" s="108" customFormat="1" ht="18" x14ac:dyDescent="0.25">
      <c r="A38" s="102" t="str">
        <f>VLOOKUP(E38,'[1]LISTADO ATM'!$A$2:$C$898,3,0)</f>
        <v>DISTRITO NACIONAL</v>
      </c>
      <c r="B38" s="96" t="s">
        <v>2650</v>
      </c>
      <c r="C38" s="90">
        <v>44249.501111111109</v>
      </c>
      <c r="D38" s="102" t="s">
        <v>2473</v>
      </c>
      <c r="E38" s="88">
        <v>540</v>
      </c>
      <c r="F38" s="84" t="str">
        <f>VLOOKUP(E38,[1]VIP!$A$2:$O11454,2,0)</f>
        <v>DRBR540</v>
      </c>
      <c r="G38" s="87" t="str">
        <f>VLOOKUP(E38,'[1]LISTADO ATM'!$A$2:$B$897,2,0)</f>
        <v xml:space="preserve">ATM Autoservicio Sambil I </v>
      </c>
      <c r="H38" s="87" t="str">
        <f>VLOOKUP(E38,[1]VIP!$A$2:$O16375,7,FALSE)</f>
        <v>Si</v>
      </c>
      <c r="I38" s="87" t="str">
        <f>VLOOKUP(E38,[1]VIP!$A$2:$O8340,8,FALSE)</f>
        <v>Si</v>
      </c>
      <c r="J38" s="87" t="str">
        <f>VLOOKUP(E38,[1]VIP!$A$2:$O8290,8,FALSE)</f>
        <v>Si</v>
      </c>
      <c r="K38" s="87" t="str">
        <f>VLOOKUP(E38,[1]VIP!$A$2:$O11864,6,0)</f>
        <v>NO</v>
      </c>
      <c r="L38" s="92" t="s">
        <v>2430</v>
      </c>
      <c r="M38" s="91" t="s">
        <v>2470</v>
      </c>
      <c r="N38" s="107" t="s">
        <v>2477</v>
      </c>
      <c r="O38" s="106" t="s">
        <v>2478</v>
      </c>
      <c r="P38" s="103"/>
      <c r="Q38" s="91" t="s">
        <v>2430</v>
      </c>
    </row>
    <row r="39" spans="1:17" s="108" customFormat="1" ht="18" x14ac:dyDescent="0.25">
      <c r="A39" s="102" t="str">
        <f>VLOOKUP(E39,'[1]LISTADO ATM'!$A$2:$C$898,3,0)</f>
        <v>DISTRITO NACIONAL</v>
      </c>
      <c r="B39" s="96" t="s">
        <v>2649</v>
      </c>
      <c r="C39" s="90">
        <v>44249.501296296294</v>
      </c>
      <c r="D39" s="102" t="s">
        <v>2189</v>
      </c>
      <c r="E39" s="88">
        <v>238</v>
      </c>
      <c r="F39" s="84" t="str">
        <f>VLOOKUP(E39,[1]VIP!$A$2:$O11453,2,0)</f>
        <v>DRBR238</v>
      </c>
      <c r="G39" s="87" t="str">
        <f>VLOOKUP(E39,'[1]LISTADO ATM'!$A$2:$B$897,2,0)</f>
        <v xml:space="preserve">ATM Multicentro La Sirena Charles de Gaulle </v>
      </c>
      <c r="H39" s="87" t="str">
        <f>VLOOKUP(E39,[1]VIP!$A$2:$O16374,7,FALSE)</f>
        <v>Si</v>
      </c>
      <c r="I39" s="87" t="str">
        <f>VLOOKUP(E39,[1]VIP!$A$2:$O8339,8,FALSE)</f>
        <v>Si</v>
      </c>
      <c r="J39" s="87" t="str">
        <f>VLOOKUP(E39,[1]VIP!$A$2:$O8289,8,FALSE)</f>
        <v>Si</v>
      </c>
      <c r="K39" s="87" t="str">
        <f>VLOOKUP(E39,[1]VIP!$A$2:$O11863,6,0)</f>
        <v>No</v>
      </c>
      <c r="L39" s="92" t="s">
        <v>2498</v>
      </c>
      <c r="M39" s="91" t="s">
        <v>2470</v>
      </c>
      <c r="N39" s="107" t="s">
        <v>2477</v>
      </c>
      <c r="O39" s="106" t="s">
        <v>2479</v>
      </c>
      <c r="P39" s="103"/>
      <c r="Q39" s="91" t="s">
        <v>2498</v>
      </c>
    </row>
    <row r="40" spans="1:17" s="108" customFormat="1" ht="18" x14ac:dyDescent="0.25">
      <c r="A40" s="102" t="str">
        <f>VLOOKUP(E40,'[1]LISTADO ATM'!$A$2:$C$898,3,0)</f>
        <v>DISTRITO NACIONAL</v>
      </c>
      <c r="B40" s="96" t="s">
        <v>2648</v>
      </c>
      <c r="C40" s="90">
        <v>44249.504548611112</v>
      </c>
      <c r="D40" s="102" t="s">
        <v>2189</v>
      </c>
      <c r="E40" s="88">
        <v>113</v>
      </c>
      <c r="F40" s="84" t="str">
        <f>VLOOKUP(E40,[1]VIP!$A$2:$O11452,2,0)</f>
        <v>DRBR113</v>
      </c>
      <c r="G40" s="87" t="str">
        <f>VLOOKUP(E40,'[1]LISTADO ATM'!$A$2:$B$897,2,0)</f>
        <v xml:space="preserve">ATM Autoservicio Atalaya del Mar </v>
      </c>
      <c r="H40" s="87" t="str">
        <f>VLOOKUP(E40,[1]VIP!$A$2:$O16373,7,FALSE)</f>
        <v>Si</v>
      </c>
      <c r="I40" s="87" t="str">
        <f>VLOOKUP(E40,[1]VIP!$A$2:$O8338,8,FALSE)</f>
        <v>No</v>
      </c>
      <c r="J40" s="87" t="str">
        <f>VLOOKUP(E40,[1]VIP!$A$2:$O8288,8,FALSE)</f>
        <v>No</v>
      </c>
      <c r="K40" s="87" t="str">
        <f>VLOOKUP(E40,[1]VIP!$A$2:$O11862,6,0)</f>
        <v>NO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s="108" customFormat="1" ht="18" x14ac:dyDescent="0.25">
      <c r="A41" s="102" t="str">
        <f>VLOOKUP(E41,'[1]LISTADO ATM'!$A$2:$C$898,3,0)</f>
        <v>DISTRITO NACIONAL</v>
      </c>
      <c r="B41" s="96" t="s">
        <v>2646</v>
      </c>
      <c r="C41" s="90">
        <v>44249.50681712963</v>
      </c>
      <c r="D41" s="102" t="s">
        <v>2189</v>
      </c>
      <c r="E41" s="88">
        <v>115</v>
      </c>
      <c r="F41" s="84" t="str">
        <f>VLOOKUP(E41,[1]VIP!$A$2:$O11450,2,0)</f>
        <v>DRBR115</v>
      </c>
      <c r="G41" s="87" t="str">
        <f>VLOOKUP(E41,'[1]LISTADO ATM'!$A$2:$B$897,2,0)</f>
        <v xml:space="preserve">ATM Oficina Megacentro I </v>
      </c>
      <c r="H41" s="87" t="str">
        <f>VLOOKUP(E41,[1]VIP!$A$2:$O16371,7,FALSE)</f>
        <v>Si</v>
      </c>
      <c r="I41" s="87" t="str">
        <f>VLOOKUP(E41,[1]VIP!$A$2:$O8336,8,FALSE)</f>
        <v>Si</v>
      </c>
      <c r="J41" s="87" t="str">
        <f>VLOOKUP(E41,[1]VIP!$A$2:$O8286,8,FALSE)</f>
        <v>Si</v>
      </c>
      <c r="K41" s="87" t="str">
        <f>VLOOKUP(E41,[1]VIP!$A$2:$O11860,6,0)</f>
        <v>SI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ht="18" x14ac:dyDescent="0.25">
      <c r="A42" s="102" t="str">
        <f>VLOOKUP(E42,'[1]LISTADO ATM'!$A$2:$C$898,3,0)</f>
        <v>DISTRITO NACIONAL</v>
      </c>
      <c r="B42" s="96" t="s">
        <v>2644</v>
      </c>
      <c r="C42" s="90">
        <v>44249.507384259261</v>
      </c>
      <c r="D42" s="102" t="s">
        <v>2189</v>
      </c>
      <c r="E42" s="88">
        <v>722</v>
      </c>
      <c r="F42" s="84" t="str">
        <f>VLOOKUP(E42,[1]VIP!$A$2:$O11448,2,0)</f>
        <v>DRBR393</v>
      </c>
      <c r="G42" s="87" t="str">
        <f>VLOOKUP(E42,'[1]LISTADO ATM'!$A$2:$B$897,2,0)</f>
        <v xml:space="preserve">ATM Oficina Charles de Gaulle III </v>
      </c>
      <c r="H42" s="87" t="str">
        <f>VLOOKUP(E42,[1]VIP!$A$2:$O16369,7,FALSE)</f>
        <v>Si</v>
      </c>
      <c r="I42" s="87" t="str">
        <f>VLOOKUP(E42,[1]VIP!$A$2:$O8334,8,FALSE)</f>
        <v>Si</v>
      </c>
      <c r="J42" s="87" t="str">
        <f>VLOOKUP(E42,[1]VIP!$A$2:$O8284,8,FALSE)</f>
        <v>Si</v>
      </c>
      <c r="K42" s="87" t="str">
        <f>VLOOKUP(E42,[1]VIP!$A$2:$O11858,6,0)</f>
        <v>SI</v>
      </c>
      <c r="L42" s="92" t="s">
        <v>2665</v>
      </c>
      <c r="M42" s="103" t="s">
        <v>2627</v>
      </c>
      <c r="N42" s="107" t="s">
        <v>2477</v>
      </c>
      <c r="O42" s="106" t="s">
        <v>2479</v>
      </c>
      <c r="P42" s="103"/>
      <c r="Q42" s="141">
        <v>44249.768310185187</v>
      </c>
    </row>
    <row r="43" spans="1:17" ht="18" x14ac:dyDescent="0.25">
      <c r="A43" s="102" t="str">
        <f>VLOOKUP(E43,'[1]LISTADO ATM'!$A$2:$C$898,3,0)</f>
        <v>DISTRITO NACIONAL</v>
      </c>
      <c r="B43" s="96" t="s">
        <v>2641</v>
      </c>
      <c r="C43" s="90">
        <v>44249.51394675926</v>
      </c>
      <c r="D43" s="102" t="s">
        <v>2473</v>
      </c>
      <c r="E43" s="88">
        <v>896</v>
      </c>
      <c r="F43" s="84" t="str">
        <f>VLOOKUP(E43,[1]VIP!$A$2:$O11445,2,0)</f>
        <v>DRBR896</v>
      </c>
      <c r="G43" s="87" t="str">
        <f>VLOOKUP(E43,'[1]LISTADO ATM'!$A$2:$B$897,2,0)</f>
        <v xml:space="preserve">ATM Campamento Militar 16 de Agosto I </v>
      </c>
      <c r="H43" s="87" t="str">
        <f>VLOOKUP(E43,[1]VIP!$A$2:$O16366,7,FALSE)</f>
        <v>Si</v>
      </c>
      <c r="I43" s="87" t="str">
        <f>VLOOKUP(E43,[1]VIP!$A$2:$O8331,8,FALSE)</f>
        <v>Si</v>
      </c>
      <c r="J43" s="87" t="str">
        <f>VLOOKUP(E43,[1]VIP!$A$2:$O8281,8,FALSE)</f>
        <v>Si</v>
      </c>
      <c r="K43" s="87" t="str">
        <f>VLOOKUP(E43,[1]VIP!$A$2:$O11855,6,0)</f>
        <v>NO</v>
      </c>
      <c r="L43" s="92" t="s">
        <v>2430</v>
      </c>
      <c r="M43" s="91" t="s">
        <v>2470</v>
      </c>
      <c r="N43" s="107" t="s">
        <v>2477</v>
      </c>
      <c r="O43" s="106" t="s">
        <v>2478</v>
      </c>
      <c r="P43" s="103"/>
      <c r="Q43" s="91" t="s">
        <v>2430</v>
      </c>
    </row>
    <row r="44" spans="1:17" ht="18" x14ac:dyDescent="0.25">
      <c r="A44" s="102" t="str">
        <f>VLOOKUP(E44,'[1]LISTADO ATM'!$A$2:$C$898,3,0)</f>
        <v>DISTRITO NACIONAL</v>
      </c>
      <c r="B44" s="96" t="s">
        <v>2640</v>
      </c>
      <c r="C44" s="90">
        <v>44249.520428240743</v>
      </c>
      <c r="D44" s="102" t="s">
        <v>2189</v>
      </c>
      <c r="E44" s="88">
        <v>231</v>
      </c>
      <c r="F44" s="84" t="str">
        <f>VLOOKUP(E44,[1]VIP!$A$2:$O11444,2,0)</f>
        <v>DRBR231</v>
      </c>
      <c r="G44" s="87" t="str">
        <f>VLOOKUP(E44,'[1]LISTADO ATM'!$A$2:$B$897,2,0)</f>
        <v xml:space="preserve">ATM Oficina Zona Oriental </v>
      </c>
      <c r="H44" s="87" t="str">
        <f>VLOOKUP(E44,[1]VIP!$A$2:$O16365,7,FALSE)</f>
        <v>Si</v>
      </c>
      <c r="I44" s="87" t="str">
        <f>VLOOKUP(E44,[1]VIP!$A$2:$O8330,8,FALSE)</f>
        <v>Si</v>
      </c>
      <c r="J44" s="87" t="str">
        <f>VLOOKUP(E44,[1]VIP!$A$2:$O8280,8,FALSE)</f>
        <v>Si</v>
      </c>
      <c r="K44" s="87" t="str">
        <f>VLOOKUP(E44,[1]VIP!$A$2:$O11854,6,0)</f>
        <v>SI</v>
      </c>
      <c r="L44" s="92" t="s">
        <v>2498</v>
      </c>
      <c r="M44" s="103" t="s">
        <v>2627</v>
      </c>
      <c r="N44" s="107" t="s">
        <v>2477</v>
      </c>
      <c r="O44" s="106" t="s">
        <v>2479</v>
      </c>
      <c r="P44" s="103"/>
      <c r="Q44" s="141">
        <v>44249.92690972222</v>
      </c>
    </row>
    <row r="45" spans="1:17" ht="18" x14ac:dyDescent="0.25">
      <c r="A45" s="102" t="str">
        <f>VLOOKUP(E45,'[1]LISTADO ATM'!$A$2:$C$898,3,0)</f>
        <v>DISTRITO NACIONAL</v>
      </c>
      <c r="B45" s="96" t="s">
        <v>2638</v>
      </c>
      <c r="C45" s="90">
        <v>44249.523576388892</v>
      </c>
      <c r="D45" s="102" t="s">
        <v>2473</v>
      </c>
      <c r="E45" s="88">
        <v>416</v>
      </c>
      <c r="F45" s="84" t="str">
        <f>VLOOKUP(E45,[1]VIP!$A$2:$O11442,2,0)</f>
        <v>DRBR416</v>
      </c>
      <c r="G45" s="87" t="str">
        <f>VLOOKUP(E45,'[1]LISTADO ATM'!$A$2:$B$897,2,0)</f>
        <v xml:space="preserve">ATM Autobanco San Martín II </v>
      </c>
      <c r="H45" s="87" t="str">
        <f>VLOOKUP(E45,[1]VIP!$A$2:$O16363,7,FALSE)</f>
        <v>Si</v>
      </c>
      <c r="I45" s="87" t="str">
        <f>VLOOKUP(E45,[1]VIP!$A$2:$O8328,8,FALSE)</f>
        <v>Si</v>
      </c>
      <c r="J45" s="87" t="str">
        <f>VLOOKUP(E45,[1]VIP!$A$2:$O8278,8,FALSE)</f>
        <v>Si</v>
      </c>
      <c r="K45" s="87" t="str">
        <f>VLOOKUP(E45,[1]VIP!$A$2:$O11852,6,0)</f>
        <v>NO</v>
      </c>
      <c r="L45" s="92" t="s">
        <v>2430</v>
      </c>
      <c r="M45" s="91" t="s">
        <v>2470</v>
      </c>
      <c r="N45" s="107" t="s">
        <v>2477</v>
      </c>
      <c r="O45" s="106" t="s">
        <v>2478</v>
      </c>
      <c r="P45" s="103"/>
      <c r="Q45" s="91" t="s">
        <v>2430</v>
      </c>
    </row>
    <row r="46" spans="1:17" ht="18" x14ac:dyDescent="0.25">
      <c r="A46" s="102" t="str">
        <f>VLOOKUP(E46,'[1]LISTADO ATM'!$A$2:$C$898,3,0)</f>
        <v>DISTRITO NACIONAL</v>
      </c>
      <c r="B46" s="96" t="s">
        <v>2637</v>
      </c>
      <c r="C46" s="90">
        <v>44249.528831018521</v>
      </c>
      <c r="D46" s="102" t="s">
        <v>2189</v>
      </c>
      <c r="E46" s="88">
        <v>515</v>
      </c>
      <c r="F46" s="84" t="str">
        <f>VLOOKUP(E46,[1]VIP!$A$2:$O11441,2,0)</f>
        <v>DRBR515</v>
      </c>
      <c r="G46" s="87" t="str">
        <f>VLOOKUP(E46,'[1]LISTADO ATM'!$A$2:$B$897,2,0)</f>
        <v xml:space="preserve">ATM Oficina Agora Mall I </v>
      </c>
      <c r="H46" s="87" t="str">
        <f>VLOOKUP(E46,[1]VIP!$A$2:$O16362,7,FALSE)</f>
        <v>Si</v>
      </c>
      <c r="I46" s="87" t="str">
        <f>VLOOKUP(E46,[1]VIP!$A$2:$O8327,8,FALSE)</f>
        <v>Si</v>
      </c>
      <c r="J46" s="87" t="str">
        <f>VLOOKUP(E46,[1]VIP!$A$2:$O8277,8,FALSE)</f>
        <v>Si</v>
      </c>
      <c r="K46" s="87" t="str">
        <f>VLOOKUP(E46,[1]VIP!$A$2:$O11851,6,0)</f>
        <v>SI</v>
      </c>
      <c r="L46" s="92" t="s">
        <v>2498</v>
      </c>
      <c r="M46" s="91" t="s">
        <v>2470</v>
      </c>
      <c r="N46" s="107" t="s">
        <v>2477</v>
      </c>
      <c r="O46" s="106" t="s">
        <v>2479</v>
      </c>
      <c r="P46" s="103"/>
      <c r="Q46" s="91" t="s">
        <v>2498</v>
      </c>
    </row>
    <row r="47" spans="1:17" ht="18" x14ac:dyDescent="0.25">
      <c r="A47" s="102" t="str">
        <f>VLOOKUP(E47,'[1]LISTADO ATM'!$A$2:$C$898,3,0)</f>
        <v>DISTRITO NACIONAL</v>
      </c>
      <c r="B47" s="96" t="s">
        <v>2636</v>
      </c>
      <c r="C47" s="90">
        <v>44249.52915509259</v>
      </c>
      <c r="D47" s="102" t="s">
        <v>2189</v>
      </c>
      <c r="E47" s="88">
        <v>911</v>
      </c>
      <c r="F47" s="84" t="str">
        <f>VLOOKUP(E47,[1]VIP!$A$2:$O11440,2,0)</f>
        <v>DRBR911</v>
      </c>
      <c r="G47" s="87" t="str">
        <f>VLOOKUP(E47,'[1]LISTADO ATM'!$A$2:$B$897,2,0)</f>
        <v xml:space="preserve">ATM Oficina Venezuela II </v>
      </c>
      <c r="H47" s="87" t="str">
        <f>VLOOKUP(E47,[1]VIP!$A$2:$O16361,7,FALSE)</f>
        <v>Si</v>
      </c>
      <c r="I47" s="87" t="str">
        <f>VLOOKUP(E47,[1]VIP!$A$2:$O8326,8,FALSE)</f>
        <v>Si</v>
      </c>
      <c r="J47" s="87" t="str">
        <f>VLOOKUP(E47,[1]VIP!$A$2:$O8276,8,FALSE)</f>
        <v>Si</v>
      </c>
      <c r="K47" s="87" t="str">
        <f>VLOOKUP(E47,[1]VIP!$A$2:$O11850,6,0)</f>
        <v>SI</v>
      </c>
      <c r="L47" s="92" t="s">
        <v>2498</v>
      </c>
      <c r="M47" s="91" t="s">
        <v>2470</v>
      </c>
      <c r="N47" s="107" t="s">
        <v>2477</v>
      </c>
      <c r="O47" s="106" t="s">
        <v>2479</v>
      </c>
      <c r="P47" s="103"/>
      <c r="Q47" s="91" t="s">
        <v>2498</v>
      </c>
    </row>
    <row r="48" spans="1:17" ht="18" x14ac:dyDescent="0.25">
      <c r="A48" s="102" t="str">
        <f>VLOOKUP(E48,'[1]LISTADO ATM'!$A$2:$C$898,3,0)</f>
        <v>DISTRITO NACIONAL</v>
      </c>
      <c r="B48" s="96" t="s">
        <v>2635</v>
      </c>
      <c r="C48" s="90">
        <v>44249.52952546296</v>
      </c>
      <c r="D48" s="102" t="s">
        <v>2189</v>
      </c>
      <c r="E48" s="88">
        <v>957</v>
      </c>
      <c r="F48" s="84" t="str">
        <f>VLOOKUP(E48,[1]VIP!$A$2:$O11439,2,0)</f>
        <v>DRBR23F</v>
      </c>
      <c r="G48" s="87" t="str">
        <f>VLOOKUP(E48,'[1]LISTADO ATM'!$A$2:$B$897,2,0)</f>
        <v xml:space="preserve">ATM Oficina Venezuela </v>
      </c>
      <c r="H48" s="87" t="str">
        <f>VLOOKUP(E48,[1]VIP!$A$2:$O16360,7,FALSE)</f>
        <v>Si</v>
      </c>
      <c r="I48" s="87" t="str">
        <f>VLOOKUP(E48,[1]VIP!$A$2:$O8325,8,FALSE)</f>
        <v>Si</v>
      </c>
      <c r="J48" s="87" t="str">
        <f>VLOOKUP(E48,[1]VIP!$A$2:$O8275,8,FALSE)</f>
        <v>Si</v>
      </c>
      <c r="K48" s="87" t="str">
        <f>VLOOKUP(E48,[1]VIP!$A$2:$O11849,6,0)</f>
        <v>SI</v>
      </c>
      <c r="L48" s="92" t="s">
        <v>2498</v>
      </c>
      <c r="M48" s="103" t="s">
        <v>2627</v>
      </c>
      <c r="N48" s="107" t="s">
        <v>2477</v>
      </c>
      <c r="O48" s="106" t="s">
        <v>2479</v>
      </c>
      <c r="P48" s="103"/>
      <c r="Q48" s="141">
        <v>44249.908587962964</v>
      </c>
    </row>
    <row r="49" spans="1:17" ht="18" x14ac:dyDescent="0.25">
      <c r="A49" s="102" t="str">
        <f>VLOOKUP(E49,'[1]LISTADO ATM'!$A$2:$C$898,3,0)</f>
        <v>NORTE</v>
      </c>
      <c r="B49" s="96" t="s">
        <v>2634</v>
      </c>
      <c r="C49" s="90">
        <v>44249.530509259261</v>
      </c>
      <c r="D49" s="102" t="s">
        <v>2190</v>
      </c>
      <c r="E49" s="88">
        <v>757</v>
      </c>
      <c r="F49" s="84" t="str">
        <f>VLOOKUP(E49,[1]VIP!$A$2:$O11438,2,0)</f>
        <v>DRBR757</v>
      </c>
      <c r="G49" s="87" t="str">
        <f>VLOOKUP(E49,'[1]LISTADO ATM'!$A$2:$B$897,2,0)</f>
        <v xml:space="preserve">ATM UNP Plaza Paseo (Santiago) </v>
      </c>
      <c r="H49" s="87" t="str">
        <f>VLOOKUP(E49,[1]VIP!$A$2:$O16359,7,FALSE)</f>
        <v>Si</v>
      </c>
      <c r="I49" s="87" t="str">
        <f>VLOOKUP(E49,[1]VIP!$A$2:$O8324,8,FALSE)</f>
        <v>Si</v>
      </c>
      <c r="J49" s="87" t="str">
        <f>VLOOKUP(E49,[1]VIP!$A$2:$O8274,8,FALSE)</f>
        <v>Si</v>
      </c>
      <c r="K49" s="87" t="str">
        <f>VLOOKUP(E49,[1]VIP!$A$2:$O11848,6,0)</f>
        <v>NO</v>
      </c>
      <c r="L49" s="92" t="s">
        <v>2228</v>
      </c>
      <c r="M49" s="91" t="s">
        <v>2470</v>
      </c>
      <c r="N49" s="107" t="s">
        <v>2477</v>
      </c>
      <c r="O49" s="106" t="s">
        <v>2499</v>
      </c>
      <c r="P49" s="103"/>
      <c r="Q49" s="91" t="s">
        <v>2228</v>
      </c>
    </row>
    <row r="50" spans="1:17" ht="18" x14ac:dyDescent="0.25">
      <c r="A50" s="102" t="str">
        <f>VLOOKUP(E50,'[1]LISTADO ATM'!$A$2:$C$898,3,0)</f>
        <v>DISTRITO NACIONAL</v>
      </c>
      <c r="B50" s="96" t="s">
        <v>2681</v>
      </c>
      <c r="C50" s="90">
        <v>44249.539467592593</v>
      </c>
      <c r="D50" s="102" t="s">
        <v>2473</v>
      </c>
      <c r="E50" s="88">
        <v>169</v>
      </c>
      <c r="F50" s="84" t="str">
        <f>VLOOKUP(E50,[1]VIP!$A$2:$O11454,2,0)</f>
        <v>DRBR169</v>
      </c>
      <c r="G50" s="87" t="str">
        <f>VLOOKUP(E50,'[1]LISTADO ATM'!$A$2:$B$897,2,0)</f>
        <v xml:space="preserve">ATM Oficina Caonabo </v>
      </c>
      <c r="H50" s="87" t="str">
        <f>VLOOKUP(E50,[1]VIP!$A$2:$O16375,7,FALSE)</f>
        <v>Si</v>
      </c>
      <c r="I50" s="87" t="str">
        <f>VLOOKUP(E50,[1]VIP!$A$2:$O8340,8,FALSE)</f>
        <v>Si</v>
      </c>
      <c r="J50" s="87" t="str">
        <f>VLOOKUP(E50,[1]VIP!$A$2:$O8290,8,FALSE)</f>
        <v>Si</v>
      </c>
      <c r="K50" s="87" t="str">
        <f>VLOOKUP(E50,[1]VIP!$A$2:$O11864,6,0)</f>
        <v>NO</v>
      </c>
      <c r="L50" s="92" t="s">
        <v>2463</v>
      </c>
      <c r="M50" s="103" t="s">
        <v>2627</v>
      </c>
      <c r="N50" s="107" t="s">
        <v>2477</v>
      </c>
      <c r="O50" s="106" t="s">
        <v>2478</v>
      </c>
      <c r="P50" s="103"/>
      <c r="Q50" s="141">
        <v>44249.875659722224</v>
      </c>
    </row>
    <row r="51" spans="1:17" ht="18" x14ac:dyDescent="0.25">
      <c r="A51" s="102" t="str">
        <f>VLOOKUP(E51,'[1]LISTADO ATM'!$A$2:$C$898,3,0)</f>
        <v>NORTE</v>
      </c>
      <c r="B51" s="96" t="s">
        <v>2680</v>
      </c>
      <c r="C51" s="90">
        <v>44249.540497685186</v>
      </c>
      <c r="D51" s="102" t="s">
        <v>2190</v>
      </c>
      <c r="E51" s="88">
        <v>605</v>
      </c>
      <c r="F51" s="84" t="str">
        <f>VLOOKUP(E51,[1]VIP!$A$2:$O11453,2,0)</f>
        <v>DRBR141</v>
      </c>
      <c r="G51" s="87" t="str">
        <f>VLOOKUP(E51,'[1]LISTADO ATM'!$A$2:$B$897,2,0)</f>
        <v xml:space="preserve">ATM Oficina Bonao I </v>
      </c>
      <c r="H51" s="87" t="str">
        <f>VLOOKUP(E51,[1]VIP!$A$2:$O16374,7,FALSE)</f>
        <v>Si</v>
      </c>
      <c r="I51" s="87" t="str">
        <f>VLOOKUP(E51,[1]VIP!$A$2:$O8339,8,FALSE)</f>
        <v>Si</v>
      </c>
      <c r="J51" s="87" t="str">
        <f>VLOOKUP(E51,[1]VIP!$A$2:$O8289,8,FALSE)</f>
        <v>Si</v>
      </c>
      <c r="K51" s="87" t="str">
        <f>VLOOKUP(E51,[1]VIP!$A$2:$O11863,6,0)</f>
        <v>SI</v>
      </c>
      <c r="L51" s="92" t="s">
        <v>2254</v>
      </c>
      <c r="M51" s="91" t="s">
        <v>2470</v>
      </c>
      <c r="N51" s="107" t="s">
        <v>2477</v>
      </c>
      <c r="O51" s="106" t="s">
        <v>2499</v>
      </c>
      <c r="P51" s="103"/>
      <c r="Q51" s="91" t="s">
        <v>2254</v>
      </c>
    </row>
    <row r="52" spans="1:17" ht="18" x14ac:dyDescent="0.25">
      <c r="A52" s="102" t="str">
        <f>VLOOKUP(E52,'[1]LISTADO ATM'!$A$2:$C$898,3,0)</f>
        <v>DISTRITO NACIONAL</v>
      </c>
      <c r="B52" s="96" t="s">
        <v>2679</v>
      </c>
      <c r="C52" s="90">
        <v>44249.55741898148</v>
      </c>
      <c r="D52" s="102" t="s">
        <v>2189</v>
      </c>
      <c r="E52" s="88">
        <v>180</v>
      </c>
      <c r="F52" s="84" t="str">
        <f>VLOOKUP(E52,[1]VIP!$A$2:$O11452,2,0)</f>
        <v>DRBR180</v>
      </c>
      <c r="G52" s="87" t="str">
        <f>VLOOKUP(E52,'[1]LISTADO ATM'!$A$2:$B$897,2,0)</f>
        <v xml:space="preserve">ATM Megacentro II </v>
      </c>
      <c r="H52" s="87" t="str">
        <f>VLOOKUP(E52,[1]VIP!$A$2:$O16373,7,FALSE)</f>
        <v>Si</v>
      </c>
      <c r="I52" s="87" t="str">
        <f>VLOOKUP(E52,[1]VIP!$A$2:$O8338,8,FALSE)</f>
        <v>Si</v>
      </c>
      <c r="J52" s="87" t="str">
        <f>VLOOKUP(E52,[1]VIP!$A$2:$O8288,8,FALSE)</f>
        <v>Si</v>
      </c>
      <c r="K52" s="87" t="str">
        <f>VLOOKUP(E52,[1]VIP!$A$2:$O11862,6,0)</f>
        <v>SI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ht="18" x14ac:dyDescent="0.25">
      <c r="A53" s="102" t="str">
        <f>VLOOKUP(E53,'[1]LISTADO ATM'!$A$2:$C$898,3,0)</f>
        <v>DISTRITO NACIONAL</v>
      </c>
      <c r="B53" s="96" t="s">
        <v>2678</v>
      </c>
      <c r="C53" s="90">
        <v>44249.560034722221</v>
      </c>
      <c r="D53" s="102" t="s">
        <v>2189</v>
      </c>
      <c r="E53" s="88">
        <v>321</v>
      </c>
      <c r="F53" s="84" t="str">
        <f>VLOOKUP(E53,[1]VIP!$A$2:$O11451,2,0)</f>
        <v>DRBR321</v>
      </c>
      <c r="G53" s="87" t="str">
        <f>VLOOKUP(E53,'[1]LISTADO ATM'!$A$2:$B$897,2,0)</f>
        <v xml:space="preserve">ATM Oficina Jiménez Moya I </v>
      </c>
      <c r="H53" s="87" t="str">
        <f>VLOOKUP(E53,[1]VIP!$A$2:$O16372,7,FALSE)</f>
        <v>Si</v>
      </c>
      <c r="I53" s="87" t="str">
        <f>VLOOKUP(E53,[1]VIP!$A$2:$O8337,8,FALSE)</f>
        <v>Si</v>
      </c>
      <c r="J53" s="87" t="str">
        <f>VLOOKUP(E53,[1]VIP!$A$2:$O8287,8,FALSE)</f>
        <v>Si</v>
      </c>
      <c r="K53" s="87" t="str">
        <f>VLOOKUP(E53,[1]VIP!$A$2:$O11861,6,0)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ht="18" x14ac:dyDescent="0.25">
      <c r="A54" s="102" t="str">
        <f>VLOOKUP(E54,'[1]LISTADO ATM'!$A$2:$C$898,3,0)</f>
        <v>ESTE</v>
      </c>
      <c r="B54" s="96" t="s">
        <v>2677</v>
      </c>
      <c r="C54" s="90">
        <v>44249.562939814816</v>
      </c>
      <c r="D54" s="102" t="s">
        <v>2473</v>
      </c>
      <c r="E54" s="88">
        <v>630</v>
      </c>
      <c r="F54" s="84" t="str">
        <f>VLOOKUP(E54,[1]VIP!$A$2:$O11450,2,0)</f>
        <v>DRBR112</v>
      </c>
      <c r="G54" s="87" t="str">
        <f>VLOOKUP(E54,'[1]LISTADO ATM'!$A$2:$B$897,2,0)</f>
        <v xml:space="preserve">ATM Oficina Plaza Zaglul (SPM) </v>
      </c>
      <c r="H54" s="87" t="str">
        <f>VLOOKUP(E54,[1]VIP!$A$2:$O16371,7,FALSE)</f>
        <v>Si</v>
      </c>
      <c r="I54" s="87" t="str">
        <f>VLOOKUP(E54,[1]VIP!$A$2:$O8336,8,FALSE)</f>
        <v>Si</v>
      </c>
      <c r="J54" s="87" t="str">
        <f>VLOOKUP(E54,[1]VIP!$A$2:$O8286,8,FALSE)</f>
        <v>Si</v>
      </c>
      <c r="K54" s="87" t="str">
        <f>VLOOKUP(E54,[1]VIP!$A$2:$O11860,6,0)</f>
        <v>NO</v>
      </c>
      <c r="L54" s="92" t="s">
        <v>2430</v>
      </c>
      <c r="M54" s="91" t="s">
        <v>2470</v>
      </c>
      <c r="N54" s="107" t="s">
        <v>2477</v>
      </c>
      <c r="O54" s="106" t="s">
        <v>2478</v>
      </c>
      <c r="P54" s="103"/>
      <c r="Q54" s="91" t="s">
        <v>2430</v>
      </c>
    </row>
    <row r="55" spans="1:17" ht="18" x14ac:dyDescent="0.25">
      <c r="A55" s="102" t="str">
        <f>VLOOKUP(E55,'[1]LISTADO ATM'!$A$2:$C$898,3,0)</f>
        <v>ESTE</v>
      </c>
      <c r="B55" s="96" t="s">
        <v>2676</v>
      </c>
      <c r="C55" s="90">
        <v>44249.563726851855</v>
      </c>
      <c r="D55" s="102" t="s">
        <v>2189</v>
      </c>
      <c r="E55" s="88">
        <v>867</v>
      </c>
      <c r="F55" s="84" t="str">
        <f>VLOOKUP(E55,[1]VIP!$A$2:$O11449,2,0)</f>
        <v>DRBR867</v>
      </c>
      <c r="G55" s="87" t="str">
        <f>VLOOKUP(E55,'[1]LISTADO ATM'!$A$2:$B$897,2,0)</f>
        <v xml:space="preserve">ATM Estación Combustible Autopista El Coral </v>
      </c>
      <c r="H55" s="87" t="str">
        <f>VLOOKUP(E55,[1]VIP!$A$2:$O16370,7,FALSE)</f>
        <v>Si</v>
      </c>
      <c r="I55" s="87" t="str">
        <f>VLOOKUP(E55,[1]VIP!$A$2:$O8335,8,FALSE)</f>
        <v>Si</v>
      </c>
      <c r="J55" s="87" t="str">
        <f>VLOOKUP(E55,[1]VIP!$A$2:$O8285,8,FALSE)</f>
        <v>Si</v>
      </c>
      <c r="K55" s="87" t="str">
        <f>VLOOKUP(E55,[1]VIP!$A$2:$O11859,6,0)</f>
        <v>NO</v>
      </c>
      <c r="L55" s="92" t="s">
        <v>2228</v>
      </c>
      <c r="M55" s="91" t="s">
        <v>2470</v>
      </c>
      <c r="N55" s="107" t="s">
        <v>2477</v>
      </c>
      <c r="O55" s="106" t="s">
        <v>2479</v>
      </c>
      <c r="P55" s="103"/>
      <c r="Q55" s="91" t="s">
        <v>2228</v>
      </c>
    </row>
    <row r="56" spans="1:17" s="108" customFormat="1" ht="18" x14ac:dyDescent="0.25">
      <c r="A56" s="102" t="str">
        <f>VLOOKUP(E56,'[1]LISTADO ATM'!$A$2:$C$898,3,0)</f>
        <v>SUR</v>
      </c>
      <c r="B56" s="96" t="s">
        <v>2675</v>
      </c>
      <c r="C56" s="90">
        <v>44249.56621527778</v>
      </c>
      <c r="D56" s="102" t="s">
        <v>2189</v>
      </c>
      <c r="E56" s="88">
        <v>968</v>
      </c>
      <c r="F56" s="84" t="str">
        <f>VLOOKUP(E56,[1]VIP!$A$2:$O11448,2,0)</f>
        <v>DRBR24I</v>
      </c>
      <c r="G56" s="87" t="str">
        <f>VLOOKUP(E56,'[1]LISTADO ATM'!$A$2:$B$897,2,0)</f>
        <v xml:space="preserve">ATM UNP Mercado Baní </v>
      </c>
      <c r="H56" s="87" t="str">
        <f>VLOOKUP(E56,[1]VIP!$A$2:$O16369,7,FALSE)</f>
        <v>Si</v>
      </c>
      <c r="I56" s="87" t="str">
        <f>VLOOKUP(E56,[1]VIP!$A$2:$O8334,8,FALSE)</f>
        <v>Si</v>
      </c>
      <c r="J56" s="87" t="str">
        <f>VLOOKUP(E56,[1]VIP!$A$2:$O8284,8,FALSE)</f>
        <v>Si</v>
      </c>
      <c r="K56" s="87" t="str">
        <f>VLOOKUP(E56,[1]VIP!$A$2:$O11858,6,0)</f>
        <v>SI</v>
      </c>
      <c r="L56" s="92" t="s">
        <v>2228</v>
      </c>
      <c r="M56" s="103" t="s">
        <v>2627</v>
      </c>
      <c r="N56" s="107" t="s">
        <v>2477</v>
      </c>
      <c r="O56" s="106" t="s">
        <v>2479</v>
      </c>
      <c r="P56" s="103"/>
      <c r="Q56" s="141">
        <v>44249.904664351852</v>
      </c>
    </row>
    <row r="57" spans="1:17" s="108" customFormat="1" ht="18" x14ac:dyDescent="0.25">
      <c r="A57" s="102" t="str">
        <f>VLOOKUP(E57,'[1]LISTADO ATM'!$A$2:$C$898,3,0)</f>
        <v>NORTE</v>
      </c>
      <c r="B57" s="96" t="s">
        <v>2674</v>
      </c>
      <c r="C57" s="90">
        <v>44249.566724537035</v>
      </c>
      <c r="D57" s="102" t="s">
        <v>2535</v>
      </c>
      <c r="E57" s="88">
        <v>732</v>
      </c>
      <c r="F57" s="84" t="str">
        <f>VLOOKUP(E57,[1]VIP!$A$2:$O11447,2,0)</f>
        <v>DRBR12H</v>
      </c>
      <c r="G57" s="87" t="str">
        <f>VLOOKUP(E57,'[1]LISTADO ATM'!$A$2:$B$897,2,0)</f>
        <v xml:space="preserve">ATM Molino del Valle (Santiago) </v>
      </c>
      <c r="H57" s="87" t="str">
        <f>VLOOKUP(E57,[1]VIP!$A$2:$O16368,7,FALSE)</f>
        <v>Si</v>
      </c>
      <c r="I57" s="87" t="str">
        <f>VLOOKUP(E57,[1]VIP!$A$2:$O8333,8,FALSE)</f>
        <v>Si</v>
      </c>
      <c r="J57" s="87" t="str">
        <f>VLOOKUP(E57,[1]VIP!$A$2:$O8283,8,FALSE)</f>
        <v>Si</v>
      </c>
      <c r="K57" s="87" t="str">
        <f>VLOOKUP(E57,[1]VIP!$A$2:$O11857,6,0)</f>
        <v>NO</v>
      </c>
      <c r="L57" s="92" t="s">
        <v>2430</v>
      </c>
      <c r="M57" s="91" t="s">
        <v>2470</v>
      </c>
      <c r="N57" s="107" t="s">
        <v>2477</v>
      </c>
      <c r="O57" s="106" t="s">
        <v>2536</v>
      </c>
      <c r="P57" s="103"/>
      <c r="Q57" s="91" t="s">
        <v>2430</v>
      </c>
    </row>
    <row r="58" spans="1:17" s="108" customFormat="1" ht="18" x14ac:dyDescent="0.25">
      <c r="A58" s="102" t="str">
        <f>VLOOKUP(E58,'[1]LISTADO ATM'!$A$2:$C$898,3,0)</f>
        <v>DISTRITO NACIONAL</v>
      </c>
      <c r="B58" s="96" t="s">
        <v>2673</v>
      </c>
      <c r="C58" s="90">
        <v>44249.571238425924</v>
      </c>
      <c r="D58" s="102" t="s">
        <v>2189</v>
      </c>
      <c r="E58" s="88">
        <v>194</v>
      </c>
      <c r="F58" s="84" t="str">
        <f>VLOOKUP(E58,[1]VIP!$A$2:$O11446,2,0)</f>
        <v>DRBR194</v>
      </c>
      <c r="G58" s="87" t="str">
        <f>VLOOKUP(E58,'[1]LISTADO ATM'!$A$2:$B$897,2,0)</f>
        <v xml:space="preserve">ATM UNP Pantoja </v>
      </c>
      <c r="H58" s="87" t="str">
        <f>VLOOKUP(E58,[1]VIP!$A$2:$O16367,7,FALSE)</f>
        <v>Si</v>
      </c>
      <c r="I58" s="87" t="str">
        <f>VLOOKUP(E58,[1]VIP!$A$2:$O8332,8,FALSE)</f>
        <v>No</v>
      </c>
      <c r="J58" s="87" t="str">
        <f>VLOOKUP(E58,[1]VIP!$A$2:$O8282,8,FALSE)</f>
        <v>No</v>
      </c>
      <c r="K58" s="87" t="str">
        <f>VLOOKUP(E58,[1]VIP!$A$2:$O11856,6,0)</f>
        <v>NO</v>
      </c>
      <c r="L58" s="92" t="s">
        <v>2228</v>
      </c>
      <c r="M58" s="91" t="s">
        <v>2470</v>
      </c>
      <c r="N58" s="107" t="s">
        <v>2477</v>
      </c>
      <c r="O58" s="106" t="s">
        <v>2479</v>
      </c>
      <c r="P58" s="103"/>
      <c r="Q58" s="91" t="s">
        <v>2228</v>
      </c>
    </row>
    <row r="59" spans="1:17" s="108" customFormat="1" ht="18" x14ac:dyDescent="0.25">
      <c r="A59" s="102" t="str">
        <f>VLOOKUP(E59,'[1]LISTADO ATM'!$A$2:$C$898,3,0)</f>
        <v>DISTRITO NACIONAL</v>
      </c>
      <c r="B59" s="96" t="s">
        <v>2672</v>
      </c>
      <c r="C59" s="90">
        <v>44249.576805555553</v>
      </c>
      <c r="D59" s="102" t="s">
        <v>2473</v>
      </c>
      <c r="E59" s="88">
        <v>971</v>
      </c>
      <c r="F59" s="84" t="str">
        <f>VLOOKUP(E59,[1]VIP!$A$2:$O11445,2,0)</f>
        <v>DRBR24U</v>
      </c>
      <c r="G59" s="87" t="str">
        <f>VLOOKUP(E59,'[1]LISTADO ATM'!$A$2:$B$897,2,0)</f>
        <v xml:space="preserve">ATM Club Banreservas I </v>
      </c>
      <c r="H59" s="87" t="str">
        <f>VLOOKUP(E59,[1]VIP!$A$2:$O16366,7,FALSE)</f>
        <v>Si</v>
      </c>
      <c r="I59" s="87" t="str">
        <f>VLOOKUP(E59,[1]VIP!$A$2:$O8331,8,FALSE)</f>
        <v>Si</v>
      </c>
      <c r="J59" s="87" t="str">
        <f>VLOOKUP(E59,[1]VIP!$A$2:$O8281,8,FALSE)</f>
        <v>Si</v>
      </c>
      <c r="K59" s="87" t="str">
        <f>VLOOKUP(E59,[1]VIP!$A$2:$O11855,6,0)</f>
        <v>NO</v>
      </c>
      <c r="L59" s="92" t="s">
        <v>2463</v>
      </c>
      <c r="M59" s="91" t="s">
        <v>2470</v>
      </c>
      <c r="N59" s="107" t="s">
        <v>2477</v>
      </c>
      <c r="O59" s="106" t="s">
        <v>2478</v>
      </c>
      <c r="P59" s="103"/>
      <c r="Q59" s="91" t="s">
        <v>2463</v>
      </c>
    </row>
    <row r="60" spans="1:17" s="108" customFormat="1" ht="18" x14ac:dyDescent="0.25">
      <c r="A60" s="102" t="str">
        <f>VLOOKUP(E60,'[1]LISTADO ATM'!$A$2:$C$898,3,0)</f>
        <v>DISTRITO NACIONAL</v>
      </c>
      <c r="B60" s="96" t="s">
        <v>2670</v>
      </c>
      <c r="C60" s="90">
        <v>44249.587060185186</v>
      </c>
      <c r="D60" s="102" t="s">
        <v>2473</v>
      </c>
      <c r="E60" s="88">
        <v>629</v>
      </c>
      <c r="F60" s="84" t="str">
        <f>VLOOKUP(E60,[1]VIP!$A$2:$O11443,2,0)</f>
        <v>DRBR24M</v>
      </c>
      <c r="G60" s="87" t="str">
        <f>VLOOKUP(E60,'[1]LISTADO ATM'!$A$2:$B$897,2,0)</f>
        <v xml:space="preserve">ATM Oficina Americana Independencia I </v>
      </c>
      <c r="H60" s="87" t="str">
        <f>VLOOKUP(E60,[1]VIP!$A$2:$O16364,7,FALSE)</f>
        <v>Si</v>
      </c>
      <c r="I60" s="87" t="str">
        <f>VLOOKUP(E60,[1]VIP!$A$2:$O8329,8,FALSE)</f>
        <v>Si</v>
      </c>
      <c r="J60" s="87" t="str">
        <f>VLOOKUP(E60,[1]VIP!$A$2:$O8279,8,FALSE)</f>
        <v>Si</v>
      </c>
      <c r="K60" s="87" t="str">
        <f>VLOOKUP(E60,[1]VIP!$A$2:$O11853,6,0)</f>
        <v>SI</v>
      </c>
      <c r="L60" s="92" t="s">
        <v>2430</v>
      </c>
      <c r="M60" s="91" t="s">
        <v>2470</v>
      </c>
      <c r="N60" s="107" t="s">
        <v>2477</v>
      </c>
      <c r="O60" s="106" t="s">
        <v>2478</v>
      </c>
      <c r="P60" s="103"/>
      <c r="Q60" s="91" t="s">
        <v>2430</v>
      </c>
    </row>
    <row r="61" spans="1:17" s="108" customFormat="1" ht="18" x14ac:dyDescent="0.25">
      <c r="A61" s="102" t="str">
        <f>VLOOKUP(E61,'[1]LISTADO ATM'!$A$2:$C$898,3,0)</f>
        <v>DISTRITO NACIONAL</v>
      </c>
      <c r="B61" s="96" t="s">
        <v>2669</v>
      </c>
      <c r="C61" s="90">
        <v>44249.588993055557</v>
      </c>
      <c r="D61" s="102" t="s">
        <v>2473</v>
      </c>
      <c r="E61" s="88">
        <v>659</v>
      </c>
      <c r="F61" s="84" t="str">
        <f>VLOOKUP(E61,[1]VIP!$A$2:$O11442,2,0)</f>
        <v>DRBR659</v>
      </c>
      <c r="G61" s="87" t="str">
        <f>VLOOKUP(E61,'[1]LISTADO ATM'!$A$2:$B$897,2,0)</f>
        <v>ATM Down Town Center</v>
      </c>
      <c r="H61" s="87" t="str">
        <f>VLOOKUP(E61,[1]VIP!$A$2:$O16363,7,FALSE)</f>
        <v>N/A</v>
      </c>
      <c r="I61" s="87" t="str">
        <f>VLOOKUP(E61,[1]VIP!$A$2:$O8328,8,FALSE)</f>
        <v>N/A</v>
      </c>
      <c r="J61" s="87" t="str">
        <f>VLOOKUP(E61,[1]VIP!$A$2:$O8278,8,FALSE)</f>
        <v>N/A</v>
      </c>
      <c r="K61" s="87" t="str">
        <f>VLOOKUP(E61,[1]VIP!$A$2:$O11852,6,0)</f>
        <v>N/A</v>
      </c>
      <c r="L61" s="92" t="s">
        <v>2430</v>
      </c>
      <c r="M61" s="91" t="s">
        <v>2470</v>
      </c>
      <c r="N61" s="107" t="s">
        <v>2477</v>
      </c>
      <c r="O61" s="106" t="s">
        <v>2478</v>
      </c>
      <c r="P61" s="103"/>
      <c r="Q61" s="91" t="s">
        <v>2430</v>
      </c>
    </row>
    <row r="62" spans="1:17" s="108" customFormat="1" ht="18" x14ac:dyDescent="0.25">
      <c r="A62" s="102" t="str">
        <f>VLOOKUP(E62,'[1]LISTADO ATM'!$A$2:$C$898,3,0)</f>
        <v>NORTE</v>
      </c>
      <c r="B62" s="96" t="s">
        <v>2668</v>
      </c>
      <c r="C62" s="90">
        <v>44249.593136574076</v>
      </c>
      <c r="D62" s="102" t="s">
        <v>2190</v>
      </c>
      <c r="E62" s="88">
        <v>154</v>
      </c>
      <c r="F62" s="84" t="str">
        <f>VLOOKUP(E62,[1]VIP!$A$2:$O11441,2,0)</f>
        <v>DRBR154</v>
      </c>
      <c r="G62" s="87" t="str">
        <f>VLOOKUP(E62,'[1]LISTADO ATM'!$A$2:$B$897,2,0)</f>
        <v xml:space="preserve">ATM Oficina Sánchez </v>
      </c>
      <c r="H62" s="87" t="str">
        <f>VLOOKUP(E62,[1]VIP!$A$2:$O16362,7,FALSE)</f>
        <v>Si</v>
      </c>
      <c r="I62" s="87" t="str">
        <f>VLOOKUP(E62,[1]VIP!$A$2:$O8327,8,FALSE)</f>
        <v>Si</v>
      </c>
      <c r="J62" s="87" t="str">
        <f>VLOOKUP(E62,[1]VIP!$A$2:$O8277,8,FALSE)</f>
        <v>Si</v>
      </c>
      <c r="K62" s="87" t="str">
        <f>VLOOKUP(E62,[1]VIP!$A$2:$O11851,6,0)</f>
        <v>SI</v>
      </c>
      <c r="L62" s="92" t="s">
        <v>2228</v>
      </c>
      <c r="M62" s="91" t="s">
        <v>2470</v>
      </c>
      <c r="N62" s="107" t="s">
        <v>2477</v>
      </c>
      <c r="O62" s="106" t="s">
        <v>2499</v>
      </c>
      <c r="P62" s="103"/>
      <c r="Q62" s="91" t="s">
        <v>2228</v>
      </c>
    </row>
    <row r="63" spans="1:17" s="108" customFormat="1" ht="18" x14ac:dyDescent="0.25">
      <c r="A63" s="102" t="str">
        <f>VLOOKUP(E63,'[1]LISTADO ATM'!$A$2:$C$898,3,0)</f>
        <v>DISTRITO NACIONAL</v>
      </c>
      <c r="B63" s="96" t="s">
        <v>2667</v>
      </c>
      <c r="C63" s="90">
        <v>44249.593807870369</v>
      </c>
      <c r="D63" s="102" t="s">
        <v>2189</v>
      </c>
      <c r="E63" s="88">
        <v>338</v>
      </c>
      <c r="F63" s="84" t="str">
        <f>VLOOKUP(E63,[1]VIP!$A$2:$O11440,2,0)</f>
        <v>DRBR338</v>
      </c>
      <c r="G63" s="87" t="str">
        <f>VLOOKUP(E63,'[1]LISTADO ATM'!$A$2:$B$897,2,0)</f>
        <v>ATM S/M Aprezio Pantoja</v>
      </c>
      <c r="H63" s="87" t="str">
        <f>VLOOKUP(E63,[1]VIP!$A$2:$O16361,7,FALSE)</f>
        <v>Si</v>
      </c>
      <c r="I63" s="87" t="str">
        <f>VLOOKUP(E63,[1]VIP!$A$2:$O8326,8,FALSE)</f>
        <v>Si</v>
      </c>
      <c r="J63" s="87" t="str">
        <f>VLOOKUP(E63,[1]VIP!$A$2:$O8276,8,FALSE)</f>
        <v>Si</v>
      </c>
      <c r="K63" s="87" t="str">
        <f>VLOOKUP(E63,[1]VIP!$A$2:$O11850,6,0)</f>
        <v>NO</v>
      </c>
      <c r="L63" s="92" t="s">
        <v>2498</v>
      </c>
      <c r="M63" s="91" t="s">
        <v>2470</v>
      </c>
      <c r="N63" s="107" t="s">
        <v>2477</v>
      </c>
      <c r="O63" s="106" t="s">
        <v>2479</v>
      </c>
      <c r="P63" s="103"/>
      <c r="Q63" s="91" t="s">
        <v>2498</v>
      </c>
    </row>
    <row r="64" spans="1:17" s="108" customFormat="1" ht="18" x14ac:dyDescent="0.25">
      <c r="A64" s="102" t="str">
        <f>VLOOKUP(E64,'[1]LISTADO ATM'!$A$2:$C$898,3,0)</f>
        <v>DISTRITO NACIONAL</v>
      </c>
      <c r="B64" s="96" t="s">
        <v>2666</v>
      </c>
      <c r="C64" s="90">
        <v>44249.595266203702</v>
      </c>
      <c r="D64" s="102" t="s">
        <v>2189</v>
      </c>
      <c r="E64" s="88">
        <v>622</v>
      </c>
      <c r="F64" s="84" t="str">
        <f>VLOOKUP(E64,[1]VIP!$A$2:$O11439,2,0)</f>
        <v>DRBR622</v>
      </c>
      <c r="G64" s="87" t="str">
        <f>VLOOKUP(E64,'[1]LISTADO ATM'!$A$2:$B$897,2,0)</f>
        <v xml:space="preserve">ATM Ayuntamiento D.N. </v>
      </c>
      <c r="H64" s="87" t="str">
        <f>VLOOKUP(E64,[1]VIP!$A$2:$O16360,7,FALSE)</f>
        <v>Si</v>
      </c>
      <c r="I64" s="87" t="str">
        <f>VLOOKUP(E64,[1]VIP!$A$2:$O8325,8,FALSE)</f>
        <v>Si</v>
      </c>
      <c r="J64" s="87" t="str">
        <f>VLOOKUP(E64,[1]VIP!$A$2:$O8275,8,FALSE)</f>
        <v>Si</v>
      </c>
      <c r="K64" s="87" t="str">
        <f>VLOOKUP(E64,[1]VIP!$A$2:$O11849,6,0)</f>
        <v>NO</v>
      </c>
      <c r="L64" s="92" t="s">
        <v>2254</v>
      </c>
      <c r="M64" s="91" t="s">
        <v>2470</v>
      </c>
      <c r="N64" s="107" t="s">
        <v>2477</v>
      </c>
      <c r="O64" s="106" t="s">
        <v>2479</v>
      </c>
      <c r="P64" s="103"/>
      <c r="Q64" s="91" t="s">
        <v>2254</v>
      </c>
    </row>
    <row r="65" spans="1:17" s="108" customFormat="1" ht="18" x14ac:dyDescent="0.25">
      <c r="A65" s="102" t="str">
        <f>VLOOKUP(E65,'[1]LISTADO ATM'!$A$2:$C$898,3,0)</f>
        <v>DISTRITO NACIONAL</v>
      </c>
      <c r="B65" s="96" t="s">
        <v>2699</v>
      </c>
      <c r="C65" s="90">
        <v>44249.598009259258</v>
      </c>
      <c r="D65" s="102" t="s">
        <v>2473</v>
      </c>
      <c r="E65" s="88">
        <v>574</v>
      </c>
      <c r="F65" s="84" t="str">
        <f>VLOOKUP(E65,[1]VIP!$A$2:$O11450,2,0)</f>
        <v>DRBR080</v>
      </c>
      <c r="G65" s="87" t="str">
        <f>VLOOKUP(E65,'[1]LISTADO ATM'!$A$2:$B$897,2,0)</f>
        <v xml:space="preserve">ATM Club Obras Públicas </v>
      </c>
      <c r="H65" s="87" t="str">
        <f>VLOOKUP(E65,[1]VIP!$A$2:$O16371,7,FALSE)</f>
        <v>Si</v>
      </c>
      <c r="I65" s="87" t="str">
        <f>VLOOKUP(E65,[1]VIP!$A$2:$O8336,8,FALSE)</f>
        <v>Si</v>
      </c>
      <c r="J65" s="87" t="str">
        <f>VLOOKUP(E65,[1]VIP!$A$2:$O8286,8,FALSE)</f>
        <v>Si</v>
      </c>
      <c r="K65" s="87" t="str">
        <f>VLOOKUP(E65,[1]VIP!$A$2:$O11860,6,0)</f>
        <v>NO</v>
      </c>
      <c r="L65" s="92" t="s">
        <v>2430</v>
      </c>
      <c r="M65" s="91" t="s">
        <v>2470</v>
      </c>
      <c r="N65" s="107" t="s">
        <v>2477</v>
      </c>
      <c r="O65" s="106" t="s">
        <v>2478</v>
      </c>
      <c r="P65" s="103"/>
      <c r="Q65" s="91" t="s">
        <v>2430</v>
      </c>
    </row>
    <row r="66" spans="1:17" s="108" customFormat="1" ht="18" x14ac:dyDescent="0.25">
      <c r="A66" s="102" t="str">
        <f>VLOOKUP(E66,'[1]LISTADO ATM'!$A$2:$C$898,3,0)</f>
        <v>DISTRITO NACIONAL</v>
      </c>
      <c r="B66" s="96" t="s">
        <v>2697</v>
      </c>
      <c r="C66" s="90">
        <v>44249.609861111108</v>
      </c>
      <c r="D66" s="102" t="s">
        <v>2473</v>
      </c>
      <c r="E66" s="88">
        <v>724</v>
      </c>
      <c r="F66" s="84" t="str">
        <f>VLOOKUP(E66,[1]VIP!$A$2:$O11448,2,0)</f>
        <v>DRBR997</v>
      </c>
      <c r="G66" s="87" t="str">
        <f>VLOOKUP(E66,'[1]LISTADO ATM'!$A$2:$B$897,2,0)</f>
        <v xml:space="preserve">ATM El Huacal I </v>
      </c>
      <c r="H66" s="87" t="str">
        <f>VLOOKUP(E66,[1]VIP!$A$2:$O16369,7,FALSE)</f>
        <v>Si</v>
      </c>
      <c r="I66" s="87" t="str">
        <f>VLOOKUP(E66,[1]VIP!$A$2:$O8334,8,FALSE)</f>
        <v>Si</v>
      </c>
      <c r="J66" s="87" t="str">
        <f>VLOOKUP(E66,[1]VIP!$A$2:$O8284,8,FALSE)</f>
        <v>Si</v>
      </c>
      <c r="K66" s="87" t="str">
        <f>VLOOKUP(E66,[1]VIP!$A$2:$O11858,6,0)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2463</v>
      </c>
    </row>
    <row r="67" spans="1:17" s="108" customFormat="1" ht="18" x14ac:dyDescent="0.25">
      <c r="A67" s="102" t="str">
        <f>VLOOKUP(E67,'[1]LISTADO ATM'!$A$2:$C$898,3,0)</f>
        <v>NORTE</v>
      </c>
      <c r="B67" s="96" t="s">
        <v>2696</v>
      </c>
      <c r="C67" s="90">
        <v>44249.611516203702</v>
      </c>
      <c r="D67" s="102" t="s">
        <v>2488</v>
      </c>
      <c r="E67" s="88">
        <v>282</v>
      </c>
      <c r="F67" s="84" t="str">
        <f>VLOOKUP(E67,[1]VIP!$A$2:$O11447,2,0)</f>
        <v>DRBR282</v>
      </c>
      <c r="G67" s="87" t="str">
        <f>VLOOKUP(E67,'[1]LISTADO ATM'!$A$2:$B$897,2,0)</f>
        <v xml:space="preserve">ATM Autobanco Nibaje </v>
      </c>
      <c r="H67" s="87" t="str">
        <f>VLOOKUP(E67,[1]VIP!$A$2:$O16368,7,FALSE)</f>
        <v>Si</v>
      </c>
      <c r="I67" s="87" t="str">
        <f>VLOOKUP(E67,[1]VIP!$A$2:$O8333,8,FALSE)</f>
        <v>Si</v>
      </c>
      <c r="J67" s="87" t="str">
        <f>VLOOKUP(E67,[1]VIP!$A$2:$O8283,8,FALSE)</f>
        <v>Si</v>
      </c>
      <c r="K67" s="87" t="str">
        <f>VLOOKUP(E67,[1]VIP!$A$2:$O11857,6,0)</f>
        <v>NO</v>
      </c>
      <c r="L67" s="92" t="s">
        <v>2463</v>
      </c>
      <c r="M67" s="91" t="s">
        <v>2470</v>
      </c>
      <c r="N67" s="107" t="s">
        <v>2477</v>
      </c>
      <c r="O67" s="106" t="s">
        <v>2491</v>
      </c>
      <c r="P67" s="103"/>
      <c r="Q67" s="91" t="s">
        <v>2463</v>
      </c>
    </row>
    <row r="68" spans="1:17" s="108" customFormat="1" ht="18" x14ac:dyDescent="0.25">
      <c r="A68" s="102" t="str">
        <f>VLOOKUP(E68,'[1]LISTADO ATM'!$A$2:$C$898,3,0)</f>
        <v>ESTE</v>
      </c>
      <c r="B68" s="96" t="s">
        <v>2695</v>
      </c>
      <c r="C68" s="90">
        <v>44249.612939814811</v>
      </c>
      <c r="D68" s="102" t="s">
        <v>2473</v>
      </c>
      <c r="E68" s="88">
        <v>429</v>
      </c>
      <c r="F68" s="84" t="str">
        <f>VLOOKUP(E68,[1]VIP!$A$2:$O11446,2,0)</f>
        <v>DRBR429</v>
      </c>
      <c r="G68" s="87" t="str">
        <f>VLOOKUP(E68,'[1]LISTADO ATM'!$A$2:$B$897,2,0)</f>
        <v xml:space="preserve">ATM Oficina Jumbo La Romana </v>
      </c>
      <c r="H68" s="87" t="str">
        <f>VLOOKUP(E68,[1]VIP!$A$2:$O16367,7,FALSE)</f>
        <v>Si</v>
      </c>
      <c r="I68" s="87" t="str">
        <f>VLOOKUP(E68,[1]VIP!$A$2:$O8332,8,FALSE)</f>
        <v>Si</v>
      </c>
      <c r="J68" s="87" t="str">
        <f>VLOOKUP(E68,[1]VIP!$A$2:$O8282,8,FALSE)</f>
        <v>Si</v>
      </c>
      <c r="K68" s="87" t="str">
        <f>VLOOKUP(E68,[1]VIP!$A$2:$O11856,6,0)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VLOOKUP(E69,'[1]LISTADO ATM'!$A$2:$C$898,3,0)</f>
        <v>DISTRITO NACIONAL</v>
      </c>
      <c r="B69" s="96" t="s">
        <v>2694</v>
      </c>
      <c r="C69" s="90">
        <v>44249.631909722222</v>
      </c>
      <c r="D69" s="102" t="s">
        <v>2189</v>
      </c>
      <c r="E69" s="88">
        <v>264</v>
      </c>
      <c r="F69" s="84" t="str">
        <f>VLOOKUP(E69,[1]VIP!$A$2:$O11445,2,0)</f>
        <v>DRBR264</v>
      </c>
      <c r="G69" s="87" t="str">
        <f>VLOOKUP(E69,'[1]LISTADO ATM'!$A$2:$B$897,2,0)</f>
        <v xml:space="preserve">ATM S/M Nacional Independencia </v>
      </c>
      <c r="H69" s="87" t="str">
        <f>VLOOKUP(E69,[1]VIP!$A$2:$O16366,7,FALSE)</f>
        <v>Si</v>
      </c>
      <c r="I69" s="87" t="str">
        <f>VLOOKUP(E69,[1]VIP!$A$2:$O8331,8,FALSE)</f>
        <v>Si</v>
      </c>
      <c r="J69" s="87" t="str">
        <f>VLOOKUP(E69,[1]VIP!$A$2:$O8281,8,FALSE)</f>
        <v>Si</v>
      </c>
      <c r="K69" s="87" t="str">
        <f>VLOOKUP(E69,[1]VIP!$A$2:$O11855,6,0)</f>
        <v>SI</v>
      </c>
      <c r="L69" s="92" t="s">
        <v>2228</v>
      </c>
      <c r="M69" s="91" t="s">
        <v>2470</v>
      </c>
      <c r="N69" s="107" t="s">
        <v>2477</v>
      </c>
      <c r="O69" s="106" t="s">
        <v>2479</v>
      </c>
      <c r="P69" s="103"/>
      <c r="Q69" s="91" t="s">
        <v>2228</v>
      </c>
    </row>
    <row r="70" spans="1:17" s="108" customFormat="1" ht="18" x14ac:dyDescent="0.25">
      <c r="A70" s="102" t="str">
        <f>VLOOKUP(E70,'[1]LISTADO ATM'!$A$2:$C$898,3,0)</f>
        <v>DISTRITO NACIONAL</v>
      </c>
      <c r="B70" s="96" t="s">
        <v>2693</v>
      </c>
      <c r="C70" s="90">
        <v>44249.63449074074</v>
      </c>
      <c r="D70" s="102" t="s">
        <v>2189</v>
      </c>
      <c r="E70" s="88">
        <v>628</v>
      </c>
      <c r="F70" s="84" t="str">
        <f>VLOOKUP(E70,[1]VIP!$A$2:$O11444,2,0)</f>
        <v>DRBR086</v>
      </c>
      <c r="G70" s="87" t="str">
        <f>VLOOKUP(E70,'[1]LISTADO ATM'!$A$2:$B$897,2,0)</f>
        <v xml:space="preserve">ATM Autobanco San Isidro </v>
      </c>
      <c r="H70" s="87" t="str">
        <f>VLOOKUP(E70,[1]VIP!$A$2:$O16365,7,FALSE)</f>
        <v>Si</v>
      </c>
      <c r="I70" s="87" t="str">
        <f>VLOOKUP(E70,[1]VIP!$A$2:$O8330,8,FALSE)</f>
        <v>Si</v>
      </c>
      <c r="J70" s="87" t="str">
        <f>VLOOKUP(E70,[1]VIP!$A$2:$O8280,8,FALSE)</f>
        <v>Si</v>
      </c>
      <c r="K70" s="87" t="str">
        <f>VLOOKUP(E70,[1]VIP!$A$2:$O11854,6,0)</f>
        <v>SI</v>
      </c>
      <c r="L70" s="92" t="s">
        <v>2435</v>
      </c>
      <c r="M70" s="91" t="s">
        <v>2470</v>
      </c>
      <c r="N70" s="107" t="s">
        <v>2477</v>
      </c>
      <c r="O70" s="106" t="s">
        <v>2479</v>
      </c>
      <c r="P70" s="103"/>
      <c r="Q70" s="91" t="s">
        <v>2435</v>
      </c>
    </row>
    <row r="71" spans="1:17" s="108" customFormat="1" ht="18" x14ac:dyDescent="0.25">
      <c r="A71" s="102" t="str">
        <f>VLOOKUP(E71,'[1]LISTADO ATM'!$A$2:$C$898,3,0)</f>
        <v>ESTE</v>
      </c>
      <c r="B71" s="96" t="s">
        <v>2692</v>
      </c>
      <c r="C71" s="90">
        <v>44249.635949074072</v>
      </c>
      <c r="D71" s="102" t="s">
        <v>2189</v>
      </c>
      <c r="E71" s="88">
        <v>661</v>
      </c>
      <c r="F71" s="84" t="str">
        <f>VLOOKUP(E71,[1]VIP!$A$2:$O11443,2,0)</f>
        <v>DRBR661</v>
      </c>
      <c r="G71" s="87" t="str">
        <f>VLOOKUP(E71,'[1]LISTADO ATM'!$A$2:$B$897,2,0)</f>
        <v xml:space="preserve">ATM Almacenes Iberia (San Pedro) </v>
      </c>
      <c r="H71" s="87" t="str">
        <f>VLOOKUP(E71,[1]VIP!$A$2:$O16364,7,FALSE)</f>
        <v>N/A</v>
      </c>
      <c r="I71" s="87" t="str">
        <f>VLOOKUP(E71,[1]VIP!$A$2:$O8329,8,FALSE)</f>
        <v>N/A</v>
      </c>
      <c r="J71" s="87" t="str">
        <f>VLOOKUP(E71,[1]VIP!$A$2:$O8279,8,FALSE)</f>
        <v>N/A</v>
      </c>
      <c r="K71" s="87" t="str">
        <f>VLOOKUP(E71,[1]VIP!$A$2:$O11853,6,0)</f>
        <v>N/A</v>
      </c>
      <c r="L71" s="92" t="s">
        <v>2228</v>
      </c>
      <c r="M71" s="91" t="s">
        <v>2470</v>
      </c>
      <c r="N71" s="107" t="s">
        <v>2477</v>
      </c>
      <c r="O71" s="106" t="s">
        <v>2479</v>
      </c>
      <c r="P71" s="103"/>
      <c r="Q71" s="91" t="s">
        <v>2228</v>
      </c>
    </row>
    <row r="72" spans="1:17" s="108" customFormat="1" ht="18" x14ac:dyDescent="0.25">
      <c r="A72" s="102" t="str">
        <f>VLOOKUP(E72,'[1]LISTADO ATM'!$A$2:$C$898,3,0)</f>
        <v>DISTRITO NACIONAL</v>
      </c>
      <c r="B72" s="96" t="s">
        <v>2691</v>
      </c>
      <c r="C72" s="90">
        <v>44249.637731481482</v>
      </c>
      <c r="D72" s="102" t="s">
        <v>2189</v>
      </c>
      <c r="E72" s="88">
        <v>225</v>
      </c>
      <c r="F72" s="84" t="str">
        <f>VLOOKUP(E72,[1]VIP!$A$2:$O11442,2,0)</f>
        <v>DRBR225</v>
      </c>
      <c r="G72" s="87" t="str">
        <f>VLOOKUP(E72,'[1]LISTADO ATM'!$A$2:$B$897,2,0)</f>
        <v xml:space="preserve">ATM S/M Nacional Arroyo Hondo </v>
      </c>
      <c r="H72" s="87" t="str">
        <f>VLOOKUP(E72,[1]VIP!$A$2:$O16363,7,FALSE)</f>
        <v>Si</v>
      </c>
      <c r="I72" s="87" t="str">
        <f>VLOOKUP(E72,[1]VIP!$A$2:$O8328,8,FALSE)</f>
        <v>Si</v>
      </c>
      <c r="J72" s="87" t="str">
        <f>VLOOKUP(E72,[1]VIP!$A$2:$O8278,8,FALSE)</f>
        <v>Si</v>
      </c>
      <c r="K72" s="87" t="str">
        <f>VLOOKUP(E72,[1]VIP!$A$2:$O11852,6,0)</f>
        <v>NO</v>
      </c>
      <c r="L72" s="92" t="s">
        <v>2228</v>
      </c>
      <c r="M72" s="91" t="s">
        <v>2470</v>
      </c>
      <c r="N72" s="107" t="s">
        <v>2477</v>
      </c>
      <c r="O72" s="106" t="s">
        <v>2479</v>
      </c>
      <c r="P72" s="103"/>
      <c r="Q72" s="91" t="s">
        <v>2228</v>
      </c>
    </row>
    <row r="73" spans="1:17" s="108" customFormat="1" ht="18" x14ac:dyDescent="0.25">
      <c r="A73" s="102" t="str">
        <f>VLOOKUP(E73,'[1]LISTADO ATM'!$A$2:$C$898,3,0)</f>
        <v>DISTRITO NACIONAL</v>
      </c>
      <c r="B73" s="96" t="s">
        <v>2690</v>
      </c>
      <c r="C73" s="90">
        <v>44249.638749999998</v>
      </c>
      <c r="D73" s="102" t="s">
        <v>2189</v>
      </c>
      <c r="E73" s="88">
        <v>896</v>
      </c>
      <c r="F73" s="84" t="str">
        <f>VLOOKUP(E73,[1]VIP!$A$2:$O11441,2,0)</f>
        <v>DRBR896</v>
      </c>
      <c r="G73" s="87" t="str">
        <f>VLOOKUP(E73,'[1]LISTADO ATM'!$A$2:$B$897,2,0)</f>
        <v xml:space="preserve">ATM Campamento Militar 16 de Agosto I </v>
      </c>
      <c r="H73" s="87" t="str">
        <f>VLOOKUP(E73,[1]VIP!$A$2:$O16362,7,FALSE)</f>
        <v>Si</v>
      </c>
      <c r="I73" s="87" t="str">
        <f>VLOOKUP(E73,[1]VIP!$A$2:$O8327,8,FALSE)</f>
        <v>Si</v>
      </c>
      <c r="J73" s="87" t="str">
        <f>VLOOKUP(E73,[1]VIP!$A$2:$O8277,8,FALSE)</f>
        <v>Si</v>
      </c>
      <c r="K73" s="87" t="str">
        <f>VLOOKUP(E73,[1]VIP!$A$2:$O11851,6,0)</f>
        <v>NO</v>
      </c>
      <c r="L73" s="92" t="s">
        <v>2498</v>
      </c>
      <c r="M73" s="91" t="s">
        <v>2470</v>
      </c>
      <c r="N73" s="107" t="s">
        <v>2477</v>
      </c>
      <c r="O73" s="106" t="s">
        <v>2479</v>
      </c>
      <c r="P73" s="103"/>
      <c r="Q73" s="91" t="s">
        <v>2498</v>
      </c>
    </row>
    <row r="74" spans="1:17" s="108" customFormat="1" ht="18" x14ac:dyDescent="0.25">
      <c r="A74" s="102" t="str">
        <f>VLOOKUP(E74,'[1]LISTADO ATM'!$A$2:$C$898,3,0)</f>
        <v>DISTRITO NACIONAL</v>
      </c>
      <c r="B74" s="96" t="s">
        <v>2689</v>
      </c>
      <c r="C74" s="90">
        <v>44249.640115740738</v>
      </c>
      <c r="D74" s="102" t="s">
        <v>2189</v>
      </c>
      <c r="E74" s="88">
        <v>280</v>
      </c>
      <c r="F74" s="84" t="str">
        <f>VLOOKUP(E74,[1]VIP!$A$2:$O11440,2,0)</f>
        <v>DRBR752</v>
      </c>
      <c r="G74" s="87" t="str">
        <f>VLOOKUP(E74,'[1]LISTADO ATM'!$A$2:$B$897,2,0)</f>
        <v xml:space="preserve">ATM Cooperativa BR </v>
      </c>
      <c r="H74" s="87" t="str">
        <f>VLOOKUP(E74,[1]VIP!$A$2:$O16361,7,FALSE)</f>
        <v>Si</v>
      </c>
      <c r="I74" s="87" t="str">
        <f>VLOOKUP(E74,[1]VIP!$A$2:$O8326,8,FALSE)</f>
        <v>Si</v>
      </c>
      <c r="J74" s="87" t="str">
        <f>VLOOKUP(E74,[1]VIP!$A$2:$O8276,8,FALSE)</f>
        <v>Si</v>
      </c>
      <c r="K74" s="87" t="str">
        <f>VLOOKUP(E74,[1]VIP!$A$2:$O11850,6,0)</f>
        <v>NO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s="108" customFormat="1" ht="18" x14ac:dyDescent="0.25">
      <c r="A75" s="102" t="str">
        <f>VLOOKUP(E75,'LISTADO ATM'!$A$2:$C$899,3,0)</f>
        <v>ESTE</v>
      </c>
      <c r="B75" s="96" t="s">
        <v>2712</v>
      </c>
      <c r="C75" s="90">
        <v>44249.643460648149</v>
      </c>
      <c r="D75" s="102" t="s">
        <v>2189</v>
      </c>
      <c r="E75" s="88">
        <v>608</v>
      </c>
      <c r="F75" s="84" t="str">
        <f>VLOOKUP(E75,VIP!$A$2:$O11441,2,0)</f>
        <v>DRBR305</v>
      </c>
      <c r="G75" s="87" t="str">
        <f>VLOOKUP(E75,'LISTADO ATM'!$A$2:$B$898,2,0)</f>
        <v xml:space="preserve">ATM Oficina Jumbo (San Pedro) </v>
      </c>
      <c r="H75" s="87" t="str">
        <f>VLOOKUP(E75,VIP!$A$2:$O16362,7,FALSE)</f>
        <v>Si</v>
      </c>
      <c r="I75" s="87" t="str">
        <f>VLOOKUP(E75,VIP!$A$2:$O8327,8,FALSE)</f>
        <v>Si</v>
      </c>
      <c r="J75" s="87" t="str">
        <f>VLOOKUP(E75,VIP!$A$2:$O8277,8,FALSE)</f>
        <v>Si</v>
      </c>
      <c r="K75" s="87" t="str">
        <f>VLOOKUP(E75,VIP!$A$2:$O11851,6,0)</f>
        <v>SI</v>
      </c>
      <c r="L75" s="92" t="s">
        <v>2228</v>
      </c>
      <c r="M75" s="91" t="s">
        <v>2470</v>
      </c>
      <c r="N75" s="107" t="s">
        <v>2477</v>
      </c>
      <c r="O75" s="106" t="s">
        <v>2479</v>
      </c>
      <c r="P75" s="103"/>
      <c r="Q75" s="91" t="s">
        <v>2228</v>
      </c>
    </row>
    <row r="76" spans="1:17" s="108" customFormat="1" ht="18" x14ac:dyDescent="0.25">
      <c r="A76" s="102" t="str">
        <f>VLOOKUP(E76,'LISTADO ATM'!$A$2:$C$899,3,0)</f>
        <v>NORTE</v>
      </c>
      <c r="B76" s="96" t="s">
        <v>2711</v>
      </c>
      <c r="C76" s="90">
        <v>44249.64738425926</v>
      </c>
      <c r="D76" s="102" t="s">
        <v>2488</v>
      </c>
      <c r="E76" s="88">
        <v>372</v>
      </c>
      <c r="F76" s="84" t="str">
        <f>VLOOKUP(E76,VIP!$A$2:$O11440,2,0)</f>
        <v>DRBR372</v>
      </c>
      <c r="G76" s="87" t="str">
        <f>VLOOKUP(E76,'LISTADO ATM'!$A$2:$B$898,2,0)</f>
        <v>ATM Oficina Sánchez II</v>
      </c>
      <c r="H76" s="87" t="str">
        <f>VLOOKUP(E76,VIP!$A$2:$O16361,7,FALSE)</f>
        <v>N/A</v>
      </c>
      <c r="I76" s="87" t="str">
        <f>VLOOKUP(E76,VIP!$A$2:$O8326,8,FALSE)</f>
        <v>N/A</v>
      </c>
      <c r="J76" s="87" t="str">
        <f>VLOOKUP(E76,VIP!$A$2:$O8276,8,FALSE)</f>
        <v>N/A</v>
      </c>
      <c r="K76" s="87" t="str">
        <f>VLOOKUP(E76,VIP!$A$2:$O11850,6,0)</f>
        <v>N/A</v>
      </c>
      <c r="L76" s="92" t="s">
        <v>2430</v>
      </c>
      <c r="M76" s="91" t="s">
        <v>2470</v>
      </c>
      <c r="N76" s="107" t="s">
        <v>2477</v>
      </c>
      <c r="O76" s="106" t="s">
        <v>2491</v>
      </c>
      <c r="P76" s="103"/>
      <c r="Q76" s="91" t="s">
        <v>2430</v>
      </c>
    </row>
    <row r="77" spans="1:17" s="108" customFormat="1" ht="18" x14ac:dyDescent="0.25">
      <c r="A77" s="102" t="str">
        <f>VLOOKUP(E77,'LISTADO ATM'!$A$2:$C$899,3,0)</f>
        <v>DISTRITO NACIONAL</v>
      </c>
      <c r="B77" s="96" t="s">
        <v>2710</v>
      </c>
      <c r="C77" s="90">
        <v>44249.649988425925</v>
      </c>
      <c r="D77" s="102" t="s">
        <v>2488</v>
      </c>
      <c r="E77" s="88">
        <v>734</v>
      </c>
      <c r="F77" s="84" t="str">
        <f>VLOOKUP(E77,VIP!$A$2:$O11439,2,0)</f>
        <v>DRBR178</v>
      </c>
      <c r="G77" s="87" t="str">
        <f>VLOOKUP(E77,'LISTADO ATM'!$A$2:$B$898,2,0)</f>
        <v xml:space="preserve">ATM Oficina Independencia I </v>
      </c>
      <c r="H77" s="87" t="str">
        <f>VLOOKUP(E77,VIP!$A$2:$O16360,7,FALSE)</f>
        <v>Si</v>
      </c>
      <c r="I77" s="87" t="str">
        <f>VLOOKUP(E77,VIP!$A$2:$O8325,8,FALSE)</f>
        <v>Si</v>
      </c>
      <c r="J77" s="87" t="str">
        <f>VLOOKUP(E77,VIP!$A$2:$O8275,8,FALSE)</f>
        <v>Si</v>
      </c>
      <c r="K77" s="87" t="str">
        <f>VLOOKUP(E77,VIP!$A$2:$O11849,6,0)</f>
        <v>SI</v>
      </c>
      <c r="L77" s="92" t="s">
        <v>2430</v>
      </c>
      <c r="M77" s="91" t="s">
        <v>2470</v>
      </c>
      <c r="N77" s="107" t="s">
        <v>2477</v>
      </c>
      <c r="O77" s="106" t="s">
        <v>2491</v>
      </c>
      <c r="P77" s="103"/>
      <c r="Q77" s="91" t="s">
        <v>2430</v>
      </c>
    </row>
    <row r="78" spans="1:17" s="108" customFormat="1" ht="18" x14ac:dyDescent="0.25">
      <c r="A78" s="102" t="str">
        <f>VLOOKUP(E78,'LISTADO ATM'!$A$2:$C$899,3,0)</f>
        <v>SUR</v>
      </c>
      <c r="B78" s="96" t="s">
        <v>2709</v>
      </c>
      <c r="C78" s="90">
        <v>44249.651296296295</v>
      </c>
      <c r="D78" s="102" t="s">
        <v>2473</v>
      </c>
      <c r="E78" s="88">
        <v>356</v>
      </c>
      <c r="F78" s="84" t="str">
        <f>VLOOKUP(E78,VIP!$A$2:$O11438,2,0)</f>
        <v>DRBR356</v>
      </c>
      <c r="G78" s="87" t="str">
        <f>VLOOKUP(E78,'LISTADO ATM'!$A$2:$B$898,2,0)</f>
        <v xml:space="preserve">ATM Estación Sigma (San Cristóbal) </v>
      </c>
      <c r="H78" s="87" t="str">
        <f>VLOOKUP(E78,VIP!$A$2:$O16359,7,FALSE)</f>
        <v>Si</v>
      </c>
      <c r="I78" s="87" t="str">
        <f>VLOOKUP(E78,VIP!$A$2:$O8324,8,FALSE)</f>
        <v>Si</v>
      </c>
      <c r="J78" s="87" t="str">
        <f>VLOOKUP(E78,VIP!$A$2:$O8274,8,FALSE)</f>
        <v>Si</v>
      </c>
      <c r="K78" s="87" t="str">
        <f>VLOOKUP(E78,VIP!$A$2:$O11848,6,0)</f>
        <v>NO</v>
      </c>
      <c r="L78" s="92" t="s">
        <v>2713</v>
      </c>
      <c r="M78" s="91" t="s">
        <v>2470</v>
      </c>
      <c r="N78" s="107" t="s">
        <v>2477</v>
      </c>
      <c r="O78" s="106" t="s">
        <v>2478</v>
      </c>
      <c r="P78" s="103"/>
      <c r="Q78" s="91" t="s">
        <v>2713</v>
      </c>
    </row>
    <row r="79" spans="1:17" s="108" customFormat="1" ht="18" x14ac:dyDescent="0.25">
      <c r="A79" s="102" t="str">
        <f>VLOOKUP(E79,'LISTADO ATM'!$A$2:$C$899,3,0)</f>
        <v>DISTRITO NACIONAL</v>
      </c>
      <c r="B79" s="96" t="s">
        <v>2708</v>
      </c>
      <c r="C79" s="90">
        <v>44249.652118055557</v>
      </c>
      <c r="D79" s="102" t="s">
        <v>2473</v>
      </c>
      <c r="E79" s="88">
        <v>618</v>
      </c>
      <c r="F79" s="84" t="str">
        <f>VLOOKUP(E79,VIP!$A$2:$O11437,2,0)</f>
        <v>DRBR618</v>
      </c>
      <c r="G79" s="87" t="str">
        <f>VLOOKUP(E79,'LISTADO ATM'!$A$2:$B$898,2,0)</f>
        <v xml:space="preserve">ATM Bienes Nacionales </v>
      </c>
      <c r="H79" s="87" t="str">
        <f>VLOOKUP(E79,VIP!$A$2:$O16358,7,FALSE)</f>
        <v>Si</v>
      </c>
      <c r="I79" s="87" t="str">
        <f>VLOOKUP(E79,VIP!$A$2:$O8323,8,FALSE)</f>
        <v>Si</v>
      </c>
      <c r="J79" s="87" t="str">
        <f>VLOOKUP(E79,VIP!$A$2:$O8273,8,FALSE)</f>
        <v>Si</v>
      </c>
      <c r="K79" s="87" t="str">
        <f>VLOOKUP(E79,VIP!$A$2:$O11847,6,0)</f>
        <v>NO</v>
      </c>
      <c r="L79" s="92" t="s">
        <v>2430</v>
      </c>
      <c r="M79" s="91" t="s">
        <v>2470</v>
      </c>
      <c r="N79" s="107" t="s">
        <v>2477</v>
      </c>
      <c r="O79" s="106" t="s">
        <v>2478</v>
      </c>
      <c r="P79" s="103"/>
      <c r="Q79" s="91" t="s">
        <v>2430</v>
      </c>
    </row>
    <row r="80" spans="1:17" s="108" customFormat="1" ht="18" x14ac:dyDescent="0.25">
      <c r="A80" s="102" t="str">
        <f>VLOOKUP(E80,'LISTADO ATM'!$A$2:$C$899,3,0)</f>
        <v>DISTRITO NACIONAL</v>
      </c>
      <c r="B80" s="96" t="s">
        <v>2707</v>
      </c>
      <c r="C80" s="90">
        <v>44249.658715277779</v>
      </c>
      <c r="D80" s="102" t="s">
        <v>2473</v>
      </c>
      <c r="E80" s="88">
        <v>549</v>
      </c>
      <c r="F80" s="84" t="str">
        <f>VLOOKUP(E80,VIP!$A$2:$O11436,2,0)</f>
        <v>DRBR026</v>
      </c>
      <c r="G80" s="87" t="str">
        <f>VLOOKUP(E80,'LISTADO ATM'!$A$2:$B$898,2,0)</f>
        <v xml:space="preserve">ATM Ministerio de Turismo (Oficinas Gubernamentales) </v>
      </c>
      <c r="H80" s="87" t="str">
        <f>VLOOKUP(E80,VIP!$A$2:$O16357,7,FALSE)</f>
        <v>Si</v>
      </c>
      <c r="I80" s="87" t="str">
        <f>VLOOKUP(E80,VIP!$A$2:$O8322,8,FALSE)</f>
        <v>Si</v>
      </c>
      <c r="J80" s="87" t="str">
        <f>VLOOKUP(E80,VIP!$A$2:$O8272,8,FALSE)</f>
        <v>Si</v>
      </c>
      <c r="K80" s="87" t="str">
        <f>VLOOKUP(E80,VIP!$A$2:$O11846,6,0)</f>
        <v>NO</v>
      </c>
      <c r="L80" s="92" t="s">
        <v>2430</v>
      </c>
      <c r="M80" s="91" t="s">
        <v>2470</v>
      </c>
      <c r="N80" s="107" t="s">
        <v>2477</v>
      </c>
      <c r="O80" s="106" t="s">
        <v>2478</v>
      </c>
      <c r="P80" s="103"/>
      <c r="Q80" s="91" t="s">
        <v>2430</v>
      </c>
    </row>
    <row r="81" spans="1:17" s="108" customFormat="1" ht="18" x14ac:dyDescent="0.25">
      <c r="A81" s="102" t="str">
        <f>VLOOKUP(E81,'LISTADO ATM'!$A$2:$C$899,3,0)</f>
        <v>DISTRITO NACIONAL</v>
      </c>
      <c r="B81" s="96" t="s">
        <v>2706</v>
      </c>
      <c r="C81" s="90">
        <v>44249.660960648151</v>
      </c>
      <c r="D81" s="102" t="s">
        <v>2473</v>
      </c>
      <c r="E81" s="88">
        <v>993</v>
      </c>
      <c r="F81" s="84" t="str">
        <f>VLOOKUP(E81,VIP!$A$2:$O11435,2,0)</f>
        <v>DRBR993</v>
      </c>
      <c r="G81" s="87" t="str">
        <f>VLOOKUP(E81,'LISTADO ATM'!$A$2:$B$898,2,0)</f>
        <v xml:space="preserve">ATM Centro Medico Integral II </v>
      </c>
      <c r="H81" s="87" t="str">
        <f>VLOOKUP(E81,VIP!$A$2:$O16356,7,FALSE)</f>
        <v>Si</v>
      </c>
      <c r="I81" s="87" t="str">
        <f>VLOOKUP(E81,VIP!$A$2:$O8321,8,FALSE)</f>
        <v>Si</v>
      </c>
      <c r="J81" s="87" t="str">
        <f>VLOOKUP(E81,VIP!$A$2:$O8271,8,FALSE)</f>
        <v>Si</v>
      </c>
      <c r="K81" s="87" t="str">
        <f>VLOOKUP(E81,VIP!$A$2:$O11845,6,0)</f>
        <v>NO</v>
      </c>
      <c r="L81" s="92" t="s">
        <v>2430</v>
      </c>
      <c r="M81" s="91" t="s">
        <v>2470</v>
      </c>
      <c r="N81" s="107" t="s">
        <v>2477</v>
      </c>
      <c r="O81" s="106" t="s">
        <v>2478</v>
      </c>
      <c r="P81" s="103"/>
      <c r="Q81" s="91" t="s">
        <v>2430</v>
      </c>
    </row>
    <row r="82" spans="1:17" s="108" customFormat="1" ht="18" x14ac:dyDescent="0.25">
      <c r="A82" s="102" t="str">
        <f>VLOOKUP(E82,'LISTADO ATM'!$A$2:$C$899,3,0)</f>
        <v>DISTRITO NACIONAL</v>
      </c>
      <c r="B82" s="96" t="s">
        <v>2705</v>
      </c>
      <c r="C82" s="90">
        <v>44249.662754629629</v>
      </c>
      <c r="D82" s="102" t="s">
        <v>2473</v>
      </c>
      <c r="E82" s="88">
        <v>979</v>
      </c>
      <c r="F82" s="84" t="str">
        <f>VLOOKUP(E82,VIP!$A$2:$O11434,2,0)</f>
        <v>DRBR979</v>
      </c>
      <c r="G82" s="87" t="str">
        <f>VLOOKUP(E82,'LISTADO ATM'!$A$2:$B$898,2,0)</f>
        <v xml:space="preserve">ATM Oficina Luperón I </v>
      </c>
      <c r="H82" s="87" t="str">
        <f>VLOOKUP(E82,VIP!$A$2:$O16355,7,FALSE)</f>
        <v>Si</v>
      </c>
      <c r="I82" s="87" t="str">
        <f>VLOOKUP(E82,VIP!$A$2:$O8320,8,FALSE)</f>
        <v>Si</v>
      </c>
      <c r="J82" s="87" t="str">
        <f>VLOOKUP(E82,VIP!$A$2:$O8270,8,FALSE)</f>
        <v>Si</v>
      </c>
      <c r="K82" s="87" t="str">
        <f>VLOOKUP(E82,VIP!$A$2:$O11844,6,0)</f>
        <v>NO</v>
      </c>
      <c r="L82" s="92" t="s">
        <v>2430</v>
      </c>
      <c r="M82" s="103" t="s">
        <v>2627</v>
      </c>
      <c r="N82" s="107" t="s">
        <v>2477</v>
      </c>
      <c r="O82" s="106" t="s">
        <v>2478</v>
      </c>
      <c r="P82" s="103"/>
      <c r="Q82" s="141">
        <v>44249.951435185183</v>
      </c>
    </row>
    <row r="83" spans="1:17" s="108" customFormat="1" ht="18" x14ac:dyDescent="0.25">
      <c r="A83" s="102" t="str">
        <f>VLOOKUP(E83,'LISTADO ATM'!$A$2:$C$899,3,0)</f>
        <v>DISTRITO NACIONAL</v>
      </c>
      <c r="B83" s="96" t="s">
        <v>2704</v>
      </c>
      <c r="C83" s="90">
        <v>44249.773923611108</v>
      </c>
      <c r="D83" s="102" t="s">
        <v>2189</v>
      </c>
      <c r="E83" s="88">
        <v>525</v>
      </c>
      <c r="F83" s="84" t="str">
        <f>VLOOKUP(E83,VIP!$A$2:$O11433,2,0)</f>
        <v>DRBR525</v>
      </c>
      <c r="G83" s="87" t="str">
        <f>VLOOKUP(E83,'LISTADO ATM'!$A$2:$B$898,2,0)</f>
        <v>ATM S/M Bravo Las Americas</v>
      </c>
      <c r="H83" s="87" t="str">
        <f>VLOOKUP(E83,VIP!$A$2:$O16354,7,FALSE)</f>
        <v>Si</v>
      </c>
      <c r="I83" s="87" t="str">
        <f>VLOOKUP(E83,VIP!$A$2:$O8319,8,FALSE)</f>
        <v>Si</v>
      </c>
      <c r="J83" s="87" t="str">
        <f>VLOOKUP(E83,VIP!$A$2:$O8269,8,FALSE)</f>
        <v>Si</v>
      </c>
      <c r="K83" s="87" t="str">
        <f>VLOOKUP(E83,VIP!$A$2:$O11843,6,0)</f>
        <v>NO</v>
      </c>
      <c r="L83" s="92" t="s">
        <v>2228</v>
      </c>
      <c r="M83" s="91" t="s">
        <v>2470</v>
      </c>
      <c r="N83" s="107" t="s">
        <v>2477</v>
      </c>
      <c r="O83" s="106" t="s">
        <v>2479</v>
      </c>
      <c r="P83" s="103"/>
      <c r="Q83" s="91" t="s">
        <v>2228</v>
      </c>
    </row>
    <row r="84" spans="1:17" s="108" customFormat="1" ht="18" x14ac:dyDescent="0.25">
      <c r="A84" s="102" t="str">
        <f>VLOOKUP(E84,'LISTADO ATM'!$A$2:$C$899,3,0)</f>
        <v>DISTRITO NACIONAL</v>
      </c>
      <c r="B84" s="96" t="s">
        <v>2703</v>
      </c>
      <c r="C84" s="90">
        <v>44249.774699074071</v>
      </c>
      <c r="D84" s="102" t="s">
        <v>2189</v>
      </c>
      <c r="E84" s="88">
        <v>118</v>
      </c>
      <c r="F84" s="84" t="str">
        <f>VLOOKUP(E84,VIP!$A$2:$O11432,2,0)</f>
        <v>DRBR118</v>
      </c>
      <c r="G84" s="87" t="str">
        <f>VLOOKUP(E84,'LISTADO ATM'!$A$2:$B$898,2,0)</f>
        <v>ATM Plaza Torino</v>
      </c>
      <c r="H84" s="87" t="str">
        <f>VLOOKUP(E84,VIP!$A$2:$O16353,7,FALSE)</f>
        <v>N/A</v>
      </c>
      <c r="I84" s="87" t="str">
        <f>VLOOKUP(E84,VIP!$A$2:$O8318,8,FALSE)</f>
        <v>N/A</v>
      </c>
      <c r="J84" s="87" t="str">
        <f>VLOOKUP(E84,VIP!$A$2:$O8268,8,FALSE)</f>
        <v>N/A</v>
      </c>
      <c r="K84" s="87" t="str">
        <f>VLOOKUP(E84,VIP!$A$2:$O11842,6,0)</f>
        <v>N/A</v>
      </c>
      <c r="L84" s="92" t="s">
        <v>2228</v>
      </c>
      <c r="M84" s="91" t="s">
        <v>2470</v>
      </c>
      <c r="N84" s="107" t="s">
        <v>2477</v>
      </c>
      <c r="O84" s="106" t="s">
        <v>2479</v>
      </c>
      <c r="P84" s="103"/>
      <c r="Q84" s="91" t="s">
        <v>2228</v>
      </c>
    </row>
    <row r="85" spans="1:17" s="108" customFormat="1" ht="18" x14ac:dyDescent="0.25">
      <c r="A85" s="102" t="str">
        <f>VLOOKUP(E85,'LISTADO ATM'!$A$2:$C$899,3,0)</f>
        <v>DISTRITO NACIONAL</v>
      </c>
      <c r="B85" s="96" t="s">
        <v>2702</v>
      </c>
      <c r="C85" s="90">
        <v>44249.775868055556</v>
      </c>
      <c r="D85" s="102" t="s">
        <v>2189</v>
      </c>
      <c r="E85" s="88">
        <v>199</v>
      </c>
      <c r="F85" s="84" t="str">
        <f>VLOOKUP(E85,VIP!$A$2:$O11431,2,0)</f>
        <v>DRBR199</v>
      </c>
      <c r="G85" s="87" t="str">
        <f>VLOOKUP(E85,'LISTADO ATM'!$A$2:$B$898,2,0)</f>
        <v xml:space="preserve">ATM S/M Amigo </v>
      </c>
      <c r="H85" s="87" t="str">
        <f>VLOOKUP(E85,VIP!$A$2:$O16352,7,FALSE)</f>
        <v>Si</v>
      </c>
      <c r="I85" s="87" t="str">
        <f>VLOOKUP(E85,VIP!$A$2:$O8317,8,FALSE)</f>
        <v>Si</v>
      </c>
      <c r="J85" s="87" t="str">
        <f>VLOOKUP(E85,VIP!$A$2:$O8267,8,FALSE)</f>
        <v>Si</v>
      </c>
      <c r="K85" s="87" t="str">
        <f>VLOOKUP(E85,VIP!$A$2:$O11841,6,0)</f>
        <v>NO</v>
      </c>
      <c r="L85" s="92" t="s">
        <v>2254</v>
      </c>
      <c r="M85" s="91" t="s">
        <v>2470</v>
      </c>
      <c r="N85" s="107" t="s">
        <v>2477</v>
      </c>
      <c r="O85" s="106" t="s">
        <v>2479</v>
      </c>
      <c r="P85" s="103"/>
      <c r="Q85" s="91" t="s">
        <v>2254</v>
      </c>
    </row>
    <row r="86" spans="1:17" s="108" customFormat="1" ht="18" x14ac:dyDescent="0.25">
      <c r="A86" s="102" t="str">
        <f>VLOOKUP(E86,'LISTADO ATM'!$A$2:$C$899,3,0)</f>
        <v>DISTRITO NACIONAL</v>
      </c>
      <c r="B86" s="96" t="s">
        <v>2714</v>
      </c>
      <c r="C86" s="90">
        <v>44249.93408564815</v>
      </c>
      <c r="D86" s="102" t="s">
        <v>2473</v>
      </c>
      <c r="E86" s="88">
        <v>887</v>
      </c>
      <c r="F86" s="84" t="str">
        <f>VLOOKUP(E86,VIP!$A$2:$O11432,2,0)</f>
        <v>DRBR887</v>
      </c>
      <c r="G86" s="87" t="str">
        <f>VLOOKUP(E86,'LISTADO ATM'!$A$2:$B$898,2,0)</f>
        <v>ATM S/M Bravo Los Proceres</v>
      </c>
      <c r="H86" s="87" t="str">
        <f>VLOOKUP(E86,VIP!$A$2:$O16353,7,FALSE)</f>
        <v>Si</v>
      </c>
      <c r="I86" s="87" t="str">
        <f>VLOOKUP(E86,VIP!$A$2:$O8318,8,FALSE)</f>
        <v>Si</v>
      </c>
      <c r="J86" s="87" t="str">
        <f>VLOOKUP(E86,VIP!$A$2:$O8268,8,FALSE)</f>
        <v>Si</v>
      </c>
      <c r="K86" s="87" t="str">
        <f>VLOOKUP(E86,VIP!$A$2:$O11842,6,0)</f>
        <v>NO</v>
      </c>
      <c r="L86" s="92" t="s">
        <v>2430</v>
      </c>
      <c r="M86" s="91" t="s">
        <v>2470</v>
      </c>
      <c r="N86" s="107" t="s">
        <v>2477</v>
      </c>
      <c r="O86" s="106" t="s">
        <v>2478</v>
      </c>
      <c r="P86" s="103"/>
      <c r="Q86" s="91" t="s">
        <v>2430</v>
      </c>
    </row>
    <row r="87" spans="1:17" s="108" customFormat="1" ht="18" x14ac:dyDescent="0.25">
      <c r="A87" s="102" t="str">
        <f>VLOOKUP(E87,'LISTADO ATM'!$A$2:$C$899,3,0)</f>
        <v>DISTRITO NACIONAL</v>
      </c>
      <c r="B87" s="96" t="s">
        <v>2715</v>
      </c>
      <c r="C87" s="90">
        <v>44249.932569444441</v>
      </c>
      <c r="D87" s="102" t="s">
        <v>2473</v>
      </c>
      <c r="E87" s="88">
        <v>974</v>
      </c>
      <c r="F87" s="84" t="str">
        <f>VLOOKUP(E87,VIP!$A$2:$O11433,2,0)</f>
        <v>DRBR974</v>
      </c>
      <c r="G87" s="87" t="str">
        <f>VLOOKUP(E87,'LISTADO ATM'!$A$2:$B$898,2,0)</f>
        <v xml:space="preserve">ATM S/M Nacional Ave. Lope de Vega </v>
      </c>
      <c r="H87" s="87" t="str">
        <f>VLOOKUP(E87,VIP!$A$2:$O16354,7,FALSE)</f>
        <v>Si</v>
      </c>
      <c r="I87" s="87" t="str">
        <f>VLOOKUP(E87,VIP!$A$2:$O8319,8,FALSE)</f>
        <v>Si</v>
      </c>
      <c r="J87" s="87" t="str">
        <f>VLOOKUP(E87,VIP!$A$2:$O8269,8,FALSE)</f>
        <v>Si</v>
      </c>
      <c r="K87" s="87" t="str">
        <f>VLOOKUP(E87,VIP!$A$2:$O11843,6,0)</f>
        <v>NO</v>
      </c>
      <c r="L87" s="92" t="s">
        <v>2430</v>
      </c>
      <c r="M87" s="91" t="s">
        <v>2470</v>
      </c>
      <c r="N87" s="107" t="s">
        <v>2477</v>
      </c>
      <c r="O87" s="106" t="s">
        <v>2478</v>
      </c>
      <c r="P87" s="103"/>
      <c r="Q87" s="91" t="s">
        <v>2430</v>
      </c>
    </row>
    <row r="88" spans="1:17" s="108" customFormat="1" ht="18" x14ac:dyDescent="0.25">
      <c r="A88" s="102" t="str">
        <f>VLOOKUP(E88,'LISTADO ATM'!$A$2:$C$899,3,0)</f>
        <v>DISTRITO NACIONAL</v>
      </c>
      <c r="B88" s="96" t="s">
        <v>2716</v>
      </c>
      <c r="C88" s="90">
        <v>44249.930300925924</v>
      </c>
      <c r="D88" s="102" t="s">
        <v>2473</v>
      </c>
      <c r="E88" s="88">
        <v>390</v>
      </c>
      <c r="F88" s="84" t="str">
        <f>VLOOKUP(E88,VIP!$A$2:$O11434,2,0)</f>
        <v>DRBR390</v>
      </c>
      <c r="G88" s="87" t="str">
        <f>VLOOKUP(E88,'LISTADO ATM'!$A$2:$B$898,2,0)</f>
        <v xml:space="preserve">ATM Oficina Boca Chica II </v>
      </c>
      <c r="H88" s="87" t="str">
        <f>VLOOKUP(E88,VIP!$A$2:$O16355,7,FALSE)</f>
        <v>Si</v>
      </c>
      <c r="I88" s="87" t="str">
        <f>VLOOKUP(E88,VIP!$A$2:$O8320,8,FALSE)</f>
        <v>Si</v>
      </c>
      <c r="J88" s="87" t="str">
        <f>VLOOKUP(E88,VIP!$A$2:$O8270,8,FALSE)</f>
        <v>Si</v>
      </c>
      <c r="K88" s="87" t="str">
        <f>VLOOKUP(E88,VIP!$A$2:$O11844,6,0)</f>
        <v>NO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s="108" customFormat="1" ht="18" x14ac:dyDescent="0.25">
      <c r="A89" s="102" t="str">
        <f>VLOOKUP(E89,'LISTADO ATM'!$A$2:$C$899,3,0)</f>
        <v>NORTE</v>
      </c>
      <c r="B89" s="96" t="s">
        <v>2717</v>
      </c>
      <c r="C89" s="90">
        <v>44249.928553240738</v>
      </c>
      <c r="D89" s="102" t="s">
        <v>2535</v>
      </c>
      <c r="E89" s="88">
        <v>151</v>
      </c>
      <c r="F89" s="84" t="str">
        <f>VLOOKUP(E89,VIP!$A$2:$O11435,2,0)</f>
        <v>DRBR151</v>
      </c>
      <c r="G89" s="87" t="str">
        <f>VLOOKUP(E89,'LISTADO ATM'!$A$2:$B$898,2,0)</f>
        <v xml:space="preserve">ATM Oficina Nagua </v>
      </c>
      <c r="H89" s="87" t="str">
        <f>VLOOKUP(E89,VIP!$A$2:$O16356,7,FALSE)</f>
        <v>Si</v>
      </c>
      <c r="I89" s="87" t="str">
        <f>VLOOKUP(E89,VIP!$A$2:$O8321,8,FALSE)</f>
        <v>Si</v>
      </c>
      <c r="J89" s="87" t="str">
        <f>VLOOKUP(E89,VIP!$A$2:$O8271,8,FALSE)</f>
        <v>Si</v>
      </c>
      <c r="K89" s="87" t="str">
        <f>VLOOKUP(E89,VIP!$A$2:$O11845,6,0)</f>
        <v>SI</v>
      </c>
      <c r="L89" s="92" t="s">
        <v>2430</v>
      </c>
      <c r="M89" s="91" t="s">
        <v>2470</v>
      </c>
      <c r="N89" s="107" t="s">
        <v>2477</v>
      </c>
      <c r="O89" s="106" t="s">
        <v>2536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ATM'!$A$2:$C$899,3,0)</f>
        <v>DISTRITO NACIONAL</v>
      </c>
      <c r="B90" s="96" t="s">
        <v>2718</v>
      </c>
      <c r="C90" s="90">
        <v>44249.926666666666</v>
      </c>
      <c r="D90" s="102" t="s">
        <v>2473</v>
      </c>
      <c r="E90" s="88">
        <v>793</v>
      </c>
      <c r="F90" s="84" t="str">
        <f>VLOOKUP(E90,VIP!$A$2:$O11436,2,0)</f>
        <v>DRBR793</v>
      </c>
      <c r="G90" s="87" t="str">
        <f>VLOOKUP(E90,'LISTADO ATM'!$A$2:$B$898,2,0)</f>
        <v xml:space="preserve">ATM Centro de Caja Agora Mall </v>
      </c>
      <c r="H90" s="87" t="str">
        <f>VLOOKUP(E90,VIP!$A$2:$O16357,7,FALSE)</f>
        <v>Si</v>
      </c>
      <c r="I90" s="87" t="str">
        <f>VLOOKUP(E90,VIP!$A$2:$O8322,8,FALSE)</f>
        <v>Si</v>
      </c>
      <c r="J90" s="87" t="str">
        <f>VLOOKUP(E90,VIP!$A$2:$O8272,8,FALSE)</f>
        <v>Si</v>
      </c>
      <c r="K90" s="87" t="str">
        <f>VLOOKUP(E90,VIP!$A$2:$O11846,6,0)</f>
        <v>NO</v>
      </c>
      <c r="L90" s="92" t="s">
        <v>2430</v>
      </c>
      <c r="M90" s="91" t="s">
        <v>2470</v>
      </c>
      <c r="N90" s="107" t="s">
        <v>2477</v>
      </c>
      <c r="O90" s="106" t="s">
        <v>2478</v>
      </c>
      <c r="P90" s="103"/>
      <c r="Q90" s="91" t="s">
        <v>2430</v>
      </c>
    </row>
    <row r="91" spans="1:17" s="108" customFormat="1" ht="18" x14ac:dyDescent="0.25">
      <c r="A91" s="102" t="str">
        <f>VLOOKUP(E91,'LISTADO ATM'!$A$2:$C$899,3,0)</f>
        <v>DISTRITO NACIONAL</v>
      </c>
      <c r="B91" s="96" t="s">
        <v>2719</v>
      </c>
      <c r="C91" s="90">
        <v>44249.910509259258</v>
      </c>
      <c r="D91" s="102" t="s">
        <v>2189</v>
      </c>
      <c r="E91" s="88">
        <v>955</v>
      </c>
      <c r="F91" s="84" t="str">
        <f>VLOOKUP(E91,VIP!$A$2:$O11437,2,0)</f>
        <v>DRBR955</v>
      </c>
      <c r="G91" s="87" t="str">
        <f>VLOOKUP(E91,'LISTADO ATM'!$A$2:$B$898,2,0)</f>
        <v xml:space="preserve">ATM Oficina Americana Independencia II </v>
      </c>
      <c r="H91" s="87" t="str">
        <f>VLOOKUP(E91,VIP!$A$2:$O16358,7,FALSE)</f>
        <v>Si</v>
      </c>
      <c r="I91" s="87" t="str">
        <f>VLOOKUP(E91,VIP!$A$2:$O8323,8,FALSE)</f>
        <v>Si</v>
      </c>
      <c r="J91" s="87" t="str">
        <f>VLOOKUP(E91,VIP!$A$2:$O8273,8,FALSE)</f>
        <v>Si</v>
      </c>
      <c r="K91" s="87" t="str">
        <f>VLOOKUP(E91,VIP!$A$2:$O11847,6,0)</f>
        <v>NO</v>
      </c>
      <c r="L91" s="92" t="s">
        <v>2254</v>
      </c>
      <c r="M91" s="103" t="s">
        <v>2627</v>
      </c>
      <c r="N91" s="107" t="s">
        <v>2477</v>
      </c>
      <c r="O91" s="106" t="s">
        <v>2479</v>
      </c>
      <c r="P91" s="103"/>
      <c r="Q91" s="141">
        <v>44249.949861111112</v>
      </c>
    </row>
    <row r="92" spans="1:17" s="108" customFormat="1" ht="18" x14ac:dyDescent="0.25">
      <c r="A92" s="102" t="str">
        <f>VLOOKUP(E92,'LISTADO ATM'!$A$2:$C$899,3,0)</f>
        <v>DISTRITO NACIONAL</v>
      </c>
      <c r="B92" s="96" t="s">
        <v>2720</v>
      </c>
      <c r="C92" s="90">
        <v>44249.909386574072</v>
      </c>
      <c r="D92" s="102" t="s">
        <v>2189</v>
      </c>
      <c r="E92" s="88">
        <v>13</v>
      </c>
      <c r="F92" s="84" t="str">
        <f>VLOOKUP(E92,VIP!$A$2:$O11438,2,0)</f>
        <v>DRBR013</v>
      </c>
      <c r="G92" s="87" t="str">
        <f>VLOOKUP(E92,'LISTADO ATM'!$A$2:$B$898,2,0)</f>
        <v xml:space="preserve">ATM CDEEE </v>
      </c>
      <c r="H92" s="87" t="str">
        <f>VLOOKUP(E92,VIP!$A$2:$O16359,7,FALSE)</f>
        <v>Si</v>
      </c>
      <c r="I92" s="87" t="str">
        <f>VLOOKUP(E92,VIP!$A$2:$O8324,8,FALSE)</f>
        <v>Si</v>
      </c>
      <c r="J92" s="87" t="str">
        <f>VLOOKUP(E92,VIP!$A$2:$O8274,8,FALSE)</f>
        <v>Si</v>
      </c>
      <c r="K92" s="87" t="str">
        <f>VLOOKUP(E92,VIP!$A$2:$O11848,6,0)</f>
        <v>NO</v>
      </c>
      <c r="L92" s="92" t="s">
        <v>2254</v>
      </c>
      <c r="M92" s="91" t="s">
        <v>2470</v>
      </c>
      <c r="N92" s="107" t="s">
        <v>2477</v>
      </c>
      <c r="O92" s="106" t="s">
        <v>2479</v>
      </c>
      <c r="P92" s="103"/>
      <c r="Q92" s="91" t="s">
        <v>2254</v>
      </c>
    </row>
    <row r="93" spans="1:17" s="108" customFormat="1" ht="18" x14ac:dyDescent="0.25">
      <c r="A93" s="102" t="str">
        <f>VLOOKUP(E93,'LISTADO ATM'!$A$2:$C$899,3,0)</f>
        <v>NORTE</v>
      </c>
      <c r="B93" s="96" t="s">
        <v>2721</v>
      </c>
      <c r="C93" s="90">
        <v>44249.907465277778</v>
      </c>
      <c r="D93" s="102" t="s">
        <v>2190</v>
      </c>
      <c r="E93" s="88">
        <v>511</v>
      </c>
      <c r="F93" s="84" t="str">
        <f>VLOOKUP(E93,VIP!$A$2:$O11439,2,0)</f>
        <v>DRBR511</v>
      </c>
      <c r="G93" s="87" t="str">
        <f>VLOOKUP(E93,'LISTADO ATM'!$A$2:$B$898,2,0)</f>
        <v xml:space="preserve">ATM UNP Río San Juan (Nagua) </v>
      </c>
      <c r="H93" s="87" t="str">
        <f>VLOOKUP(E93,VIP!$A$2:$O16360,7,FALSE)</f>
        <v>Si</v>
      </c>
      <c r="I93" s="87" t="str">
        <f>VLOOKUP(E93,VIP!$A$2:$O8325,8,FALSE)</f>
        <v>Si</v>
      </c>
      <c r="J93" s="87" t="str">
        <f>VLOOKUP(E93,VIP!$A$2:$O8275,8,FALSE)</f>
        <v>Si</v>
      </c>
      <c r="K93" s="87" t="str">
        <f>VLOOKUP(E93,VIP!$A$2:$O11849,6,0)</f>
        <v>NO</v>
      </c>
      <c r="L93" s="92" t="s">
        <v>2228</v>
      </c>
      <c r="M93" s="91" t="s">
        <v>2470</v>
      </c>
      <c r="N93" s="107" t="s">
        <v>2477</v>
      </c>
      <c r="O93" s="106" t="s">
        <v>2500</v>
      </c>
      <c r="P93" s="103"/>
      <c r="Q93" s="91" t="s">
        <v>2228</v>
      </c>
    </row>
    <row r="94" spans="1:17" s="108" customFormat="1" ht="18" x14ac:dyDescent="0.25">
      <c r="A94" s="102" t="str">
        <f>VLOOKUP(E94,'LISTADO ATM'!$A$2:$C$899,3,0)</f>
        <v>ESTE</v>
      </c>
      <c r="B94" s="96" t="s">
        <v>2722</v>
      </c>
      <c r="C94" s="90">
        <v>44249.905729166669</v>
      </c>
      <c r="D94" s="102" t="s">
        <v>2189</v>
      </c>
      <c r="E94" s="88">
        <v>631</v>
      </c>
      <c r="F94" s="84" t="str">
        <f>VLOOKUP(E94,VIP!$A$2:$O11440,2,0)</f>
        <v>DRBR417</v>
      </c>
      <c r="G94" s="87" t="str">
        <f>VLOOKUP(E94,'LISTADO ATM'!$A$2:$B$898,2,0)</f>
        <v xml:space="preserve">ATM ASOCODEQUI (San Pedro) </v>
      </c>
      <c r="H94" s="87" t="str">
        <f>VLOOKUP(E94,VIP!$A$2:$O16361,7,FALSE)</f>
        <v>Si</v>
      </c>
      <c r="I94" s="87" t="str">
        <f>VLOOKUP(E94,VIP!$A$2:$O8326,8,FALSE)</f>
        <v>Si</v>
      </c>
      <c r="J94" s="87" t="str">
        <f>VLOOKUP(E94,VIP!$A$2:$O8276,8,FALSE)</f>
        <v>Si</v>
      </c>
      <c r="K94" s="87" t="str">
        <f>VLOOKUP(E94,VIP!$A$2:$O11850,6,0)</f>
        <v>NO</v>
      </c>
      <c r="L94" s="92" t="s">
        <v>2228</v>
      </c>
      <c r="M94" s="91" t="s">
        <v>2470</v>
      </c>
      <c r="N94" s="107" t="s">
        <v>2477</v>
      </c>
      <c r="O94" s="106" t="s">
        <v>2479</v>
      </c>
      <c r="P94" s="103"/>
      <c r="Q94" s="91" t="s">
        <v>2228</v>
      </c>
    </row>
    <row r="95" spans="1:17" s="108" customFormat="1" ht="18" x14ac:dyDescent="0.25">
      <c r="A95" s="102" t="str">
        <f>VLOOKUP(E95,'LISTADO ATM'!$A$2:$C$899,3,0)</f>
        <v>DISTRITO NACIONAL</v>
      </c>
      <c r="B95" s="96" t="s">
        <v>2723</v>
      </c>
      <c r="C95" s="90">
        <v>44249.904317129629</v>
      </c>
      <c r="D95" s="102" t="s">
        <v>2189</v>
      </c>
      <c r="E95" s="88">
        <v>883</v>
      </c>
      <c r="F95" s="84" t="str">
        <f>VLOOKUP(E95,VIP!$A$2:$O11441,2,0)</f>
        <v>DRBR883</v>
      </c>
      <c r="G95" s="87" t="str">
        <f>VLOOKUP(E95,'LISTADO ATM'!$A$2:$B$898,2,0)</f>
        <v xml:space="preserve">ATM Oficina Filadelfia Plaza </v>
      </c>
      <c r="H95" s="87" t="str">
        <f>VLOOKUP(E95,VIP!$A$2:$O16362,7,FALSE)</f>
        <v>Si</v>
      </c>
      <c r="I95" s="87" t="str">
        <f>VLOOKUP(E95,VIP!$A$2:$O8327,8,FALSE)</f>
        <v>Si</v>
      </c>
      <c r="J95" s="87" t="str">
        <f>VLOOKUP(E95,VIP!$A$2:$O8277,8,FALSE)</f>
        <v>Si</v>
      </c>
      <c r="K95" s="87" t="str">
        <f>VLOOKUP(E95,VIP!$A$2:$O11851,6,0)</f>
        <v>NO</v>
      </c>
      <c r="L95" s="92" t="s">
        <v>2228</v>
      </c>
      <c r="M95" s="91" t="s">
        <v>2470</v>
      </c>
      <c r="N95" s="107" t="s">
        <v>2477</v>
      </c>
      <c r="O95" s="106" t="s">
        <v>2479</v>
      </c>
      <c r="P95" s="103"/>
      <c r="Q95" s="91" t="s">
        <v>2228</v>
      </c>
    </row>
    <row r="96" spans="1:17" s="108" customFormat="1" ht="18" x14ac:dyDescent="0.25">
      <c r="A96" s="102" t="str">
        <f>VLOOKUP(E96,'LISTADO ATM'!$A$2:$C$899,3,0)</f>
        <v>DISTRITO NACIONAL</v>
      </c>
      <c r="B96" s="96">
        <v>335796795</v>
      </c>
      <c r="C96" s="90">
        <v>44245.584108796298</v>
      </c>
      <c r="D96" s="102" t="s">
        <v>2488</v>
      </c>
      <c r="E96" s="88">
        <v>24</v>
      </c>
      <c r="F96" s="84" t="str">
        <f>VLOOKUP(E96,VIP!$A$2:$O11430,2,0)</f>
        <v>DRBR024</v>
      </c>
      <c r="G96" s="87" t="str">
        <f>VLOOKUP(E96,'LISTADO ATM'!$A$2:$B$898,2,0)</f>
        <v xml:space="preserve">ATM Oficina Eusebio Manzueta </v>
      </c>
      <c r="H96" s="87" t="str">
        <f>VLOOKUP(E96,VIP!$A$2:$O16351,7,FALSE)</f>
        <v>No</v>
      </c>
      <c r="I96" s="87" t="str">
        <f>VLOOKUP(E96,VIP!$A$2:$O8316,8,FALSE)</f>
        <v>No</v>
      </c>
      <c r="J96" s="87" t="str">
        <f>VLOOKUP(E96,VIP!$A$2:$O8266,8,FALSE)</f>
        <v>No</v>
      </c>
      <c r="K96" s="87" t="str">
        <f>VLOOKUP(E96,VIP!$A$2:$O11840,6,0)</f>
        <v>NO</v>
      </c>
      <c r="L96" s="92" t="s">
        <v>2430</v>
      </c>
      <c r="M96" s="103" t="s">
        <v>2627</v>
      </c>
      <c r="N96" s="107" t="s">
        <v>2477</v>
      </c>
      <c r="O96" s="106" t="s">
        <v>2491</v>
      </c>
      <c r="P96" s="103"/>
      <c r="Q96" s="141">
        <v>44249.556250000001</v>
      </c>
    </row>
    <row r="97" spans="1:17" s="108" customFormat="1" ht="18" x14ac:dyDescent="0.25">
      <c r="A97" s="102" t="str">
        <f>VLOOKUP(E97,'LISTADO ATM'!$A$2:$C$899,3,0)</f>
        <v>DISTRITO NACIONAL</v>
      </c>
      <c r="B97" s="96">
        <v>335796871</v>
      </c>
      <c r="C97" s="90">
        <v>44245.615381944444</v>
      </c>
      <c r="D97" s="102" t="s">
        <v>2189</v>
      </c>
      <c r="E97" s="88">
        <v>70</v>
      </c>
      <c r="F97" s="84" t="str">
        <f>VLOOKUP(E97,VIP!$A$2:$O11425,2,0)</f>
        <v>DRBR070</v>
      </c>
      <c r="G97" s="87" t="str">
        <f>VLOOKUP(E97,'LISTADO ATM'!$A$2:$B$898,2,0)</f>
        <v xml:space="preserve">ATM Autoservicio Plaza Lama Zona Oriental </v>
      </c>
      <c r="H97" s="87" t="str">
        <f>VLOOKUP(E97,VIP!$A$2:$O16346,7,FALSE)</f>
        <v>Si</v>
      </c>
      <c r="I97" s="87" t="str">
        <f>VLOOKUP(E97,VIP!$A$2:$O8311,8,FALSE)</f>
        <v>Si</v>
      </c>
      <c r="J97" s="87" t="str">
        <f>VLOOKUP(E97,VIP!$A$2:$O8261,8,FALSE)</f>
        <v>Si</v>
      </c>
      <c r="K97" s="87" t="str">
        <f>VLOOKUP(E97,VIP!$A$2:$O11835,6,0)</f>
        <v>NO</v>
      </c>
      <c r="L97" s="92" t="s">
        <v>2228</v>
      </c>
      <c r="M97" s="103" t="s">
        <v>2627</v>
      </c>
      <c r="N97" s="107" t="s">
        <v>2477</v>
      </c>
      <c r="O97" s="106" t="s">
        <v>2479</v>
      </c>
      <c r="P97" s="103"/>
      <c r="Q97" s="141">
        <v>44249.596064814818</v>
      </c>
    </row>
    <row r="98" spans="1:17" s="108" customFormat="1" ht="18" x14ac:dyDescent="0.25">
      <c r="A98" s="102" t="str">
        <f>VLOOKUP(E98,'LISTADO ATM'!$A$2:$C$899,3,0)</f>
        <v>ESTE</v>
      </c>
      <c r="B98" s="96">
        <v>335798133</v>
      </c>
      <c r="C98" s="90">
        <v>44246.649629629632</v>
      </c>
      <c r="D98" s="102" t="s">
        <v>2189</v>
      </c>
      <c r="E98" s="88">
        <v>462</v>
      </c>
      <c r="F98" s="84" t="str">
        <f>VLOOKUP(E98,VIP!$A$2:$O11453,2,0)</f>
        <v>DRBR462</v>
      </c>
      <c r="G98" s="87" t="str">
        <f>VLOOKUP(E98,'LISTADO ATM'!$A$2:$B$898,2,0)</f>
        <v>ATM Agrocafe Del Caribe</v>
      </c>
      <c r="H98" s="87" t="str">
        <f>VLOOKUP(E98,VIP!$A$2:$O16374,7,FALSE)</f>
        <v>Si</v>
      </c>
      <c r="I98" s="87" t="str">
        <f>VLOOKUP(E98,VIP!$A$2:$O8339,8,FALSE)</f>
        <v>Si</v>
      </c>
      <c r="J98" s="87" t="str">
        <f>VLOOKUP(E98,VIP!$A$2:$O8289,8,FALSE)</f>
        <v>Si</v>
      </c>
      <c r="K98" s="87" t="str">
        <f>VLOOKUP(E98,VIP!$A$2:$O11863,6,0)</f>
        <v>NO</v>
      </c>
      <c r="L98" s="92" t="s">
        <v>2441</v>
      </c>
      <c r="M98" s="103" t="s">
        <v>2627</v>
      </c>
      <c r="N98" s="107" t="s">
        <v>2477</v>
      </c>
      <c r="O98" s="106" t="s">
        <v>2479</v>
      </c>
      <c r="P98" s="103"/>
      <c r="Q98" s="141">
        <v>44249.47152777778</v>
      </c>
    </row>
    <row r="99" spans="1:17" s="108" customFormat="1" ht="18" x14ac:dyDescent="0.25">
      <c r="A99" s="102" t="str">
        <f>VLOOKUP(E99,'LISTADO ATM'!$A$2:$C$899,3,0)</f>
        <v>DISTRITO NACIONAL</v>
      </c>
      <c r="B99" s="96">
        <v>335798238</v>
      </c>
      <c r="C99" s="90">
        <v>44246.690636574072</v>
      </c>
      <c r="D99" s="102" t="s">
        <v>2473</v>
      </c>
      <c r="E99" s="88">
        <v>577</v>
      </c>
      <c r="F99" s="84" t="str">
        <f>VLOOKUP(E99,VIP!$A$2:$O11478,2,0)</f>
        <v>DRBR173</v>
      </c>
      <c r="G99" s="87" t="str">
        <f>VLOOKUP(E99,'LISTADO ATM'!$A$2:$B$898,2,0)</f>
        <v xml:space="preserve">ATM Olé Ave. Duarte </v>
      </c>
      <c r="H99" s="87" t="str">
        <f>VLOOKUP(E99,VIP!$A$2:$O16399,7,FALSE)</f>
        <v>Si</v>
      </c>
      <c r="I99" s="87" t="str">
        <f>VLOOKUP(E99,VIP!$A$2:$O8364,8,FALSE)</f>
        <v>Si</v>
      </c>
      <c r="J99" s="87" t="str">
        <f>VLOOKUP(E99,VIP!$A$2:$O8314,8,FALSE)</f>
        <v>Si</v>
      </c>
      <c r="K99" s="87" t="str">
        <f>VLOOKUP(E99,VIP!$A$2:$O11888,6,0)</f>
        <v>SI</v>
      </c>
      <c r="L99" s="92" t="s">
        <v>2463</v>
      </c>
      <c r="M99" s="140" t="s">
        <v>2627</v>
      </c>
      <c r="N99" s="107" t="s">
        <v>2477</v>
      </c>
      <c r="O99" s="106" t="s">
        <v>2478</v>
      </c>
      <c r="P99" s="103"/>
      <c r="Q99" s="141">
        <v>44249.436805555553</v>
      </c>
    </row>
    <row r="100" spans="1:17" s="108" customFormat="1" ht="18" x14ac:dyDescent="0.25">
      <c r="A100" s="102" t="str">
        <f>VLOOKUP(E100,'LISTADO ATM'!$A$2:$C$899,3,0)</f>
        <v>DISTRITO NACIONAL</v>
      </c>
      <c r="B100" s="96">
        <v>335798256</v>
      </c>
      <c r="C100" s="90">
        <v>44246.700046296297</v>
      </c>
      <c r="D100" s="102" t="s">
        <v>2189</v>
      </c>
      <c r="E100" s="88">
        <v>797</v>
      </c>
      <c r="F100" s="84" t="e">
        <f>VLOOKUP(E100,VIP!$A$2:$O11476,2,0)</f>
        <v>#N/A</v>
      </c>
      <c r="G100" s="87" t="str">
        <f>VLOOKUP(E100,'LISTADO ATM'!$A$2:$B$898,2,0)</f>
        <v>ATM Dirección de Pensiones y Jubilaciones</v>
      </c>
      <c r="H100" s="87" t="e">
        <f>VLOOKUP(E100,VIP!$A$2:$O16397,7,FALSE)</f>
        <v>#N/A</v>
      </c>
      <c r="I100" s="87" t="e">
        <f>VLOOKUP(E100,VIP!$A$2:$O8362,8,FALSE)</f>
        <v>#N/A</v>
      </c>
      <c r="J100" s="87" t="e">
        <f>VLOOKUP(E100,VIP!$A$2:$O8312,8,FALSE)</f>
        <v>#N/A</v>
      </c>
      <c r="K100" s="87" t="e">
        <f>VLOOKUP(E100,VIP!$A$2:$O11886,6,0)</f>
        <v>#N/A</v>
      </c>
      <c r="L100" s="92" t="s">
        <v>2498</v>
      </c>
      <c r="M100" s="103" t="s">
        <v>2627</v>
      </c>
      <c r="N100" s="107" t="s">
        <v>2477</v>
      </c>
      <c r="O100" s="106" t="s">
        <v>2479</v>
      </c>
      <c r="P100" s="103"/>
      <c r="Q100" s="141">
        <v>44249.5625</v>
      </c>
    </row>
    <row r="101" spans="1:17" s="108" customFormat="1" ht="18" x14ac:dyDescent="0.25">
      <c r="A101" s="102" t="str">
        <f>VLOOKUP(E101,'LISTADO ATM'!$A$2:$C$899,3,0)</f>
        <v>ESTE</v>
      </c>
      <c r="B101" s="96">
        <v>335798310</v>
      </c>
      <c r="C101" s="90">
        <v>44246.720300925925</v>
      </c>
      <c r="D101" s="102" t="s">
        <v>2189</v>
      </c>
      <c r="E101" s="88">
        <v>867</v>
      </c>
      <c r="F101" s="84" t="str">
        <f>VLOOKUP(E101,VIP!$A$2:$O11462,2,0)</f>
        <v>DRBR867</v>
      </c>
      <c r="G101" s="87" t="str">
        <f>VLOOKUP(E101,'LISTADO ATM'!$A$2:$B$898,2,0)</f>
        <v xml:space="preserve">ATM Estación Combustible Autopista El Coral </v>
      </c>
      <c r="H101" s="87" t="str">
        <f>VLOOKUP(E101,VIP!$A$2:$O16383,7,FALSE)</f>
        <v>Si</v>
      </c>
      <c r="I101" s="87" t="str">
        <f>VLOOKUP(E101,VIP!$A$2:$O8348,8,FALSE)</f>
        <v>Si</v>
      </c>
      <c r="J101" s="87" t="str">
        <f>VLOOKUP(E101,VIP!$A$2:$O8298,8,FALSE)</f>
        <v>Si</v>
      </c>
      <c r="K101" s="87" t="str">
        <f>VLOOKUP(E101,VIP!$A$2:$O11872,6,0)</f>
        <v>NO</v>
      </c>
      <c r="L101" s="92" t="s">
        <v>2228</v>
      </c>
      <c r="M101" s="140" t="s">
        <v>2627</v>
      </c>
      <c r="N101" s="107" t="s">
        <v>2477</v>
      </c>
      <c r="O101" s="106" t="s">
        <v>2479</v>
      </c>
      <c r="P101" s="103"/>
      <c r="Q101" s="141">
        <v>44249</v>
      </c>
    </row>
    <row r="102" spans="1:17" s="108" customFormat="1" ht="18" x14ac:dyDescent="0.25">
      <c r="A102" s="102" t="str">
        <f>VLOOKUP(E102,'LISTADO ATM'!$A$2:$C$899,3,0)</f>
        <v>DISTRITO NACIONAL</v>
      </c>
      <c r="B102" s="96">
        <v>335798397</v>
      </c>
      <c r="C102" s="90">
        <v>44246.831226851849</v>
      </c>
      <c r="D102" s="102" t="s">
        <v>2473</v>
      </c>
      <c r="E102" s="88">
        <v>738</v>
      </c>
      <c r="F102" s="84" t="str">
        <f>VLOOKUP(E102,VIP!$A$2:$O11469,2,0)</f>
        <v>DRBR24S</v>
      </c>
      <c r="G102" s="87" t="str">
        <f>VLOOKUP(E102,'LISTADO ATM'!$A$2:$B$898,2,0)</f>
        <v xml:space="preserve">ATM Zona Franca Los Alcarrizos </v>
      </c>
      <c r="H102" s="87" t="str">
        <f>VLOOKUP(E102,VIP!$A$2:$O16390,7,FALSE)</f>
        <v>Si</v>
      </c>
      <c r="I102" s="87" t="str">
        <f>VLOOKUP(E102,VIP!$A$2:$O8355,8,FALSE)</f>
        <v>Si</v>
      </c>
      <c r="J102" s="87" t="str">
        <f>VLOOKUP(E102,VIP!$A$2:$O8305,8,FALSE)</f>
        <v>Si</v>
      </c>
      <c r="K102" s="87" t="str">
        <f>VLOOKUP(E102,VIP!$A$2:$O11879,6,0)</f>
        <v>NO</v>
      </c>
      <c r="L102" s="92" t="s">
        <v>2430</v>
      </c>
      <c r="M102" s="103" t="s">
        <v>2627</v>
      </c>
      <c r="N102" s="107" t="s">
        <v>2477</v>
      </c>
      <c r="O102" s="106" t="s">
        <v>2478</v>
      </c>
      <c r="P102" s="103"/>
      <c r="Q102" s="141">
        <v>44249.77684027778</v>
      </c>
    </row>
    <row r="103" spans="1:17" s="108" customFormat="1" ht="18" x14ac:dyDescent="0.25">
      <c r="A103" s="102" t="str">
        <f>VLOOKUP(E103,'LISTADO ATM'!$A$2:$C$899,3,0)</f>
        <v>NORTE</v>
      </c>
      <c r="B103" s="96">
        <v>335798403</v>
      </c>
      <c r="C103" s="90">
        <v>44246.859027777777</v>
      </c>
      <c r="D103" s="102" t="s">
        <v>2488</v>
      </c>
      <c r="E103" s="88">
        <v>703</v>
      </c>
      <c r="F103" s="84" t="str">
        <f>VLOOKUP(E103,VIP!$A$2:$O11463,2,0)</f>
        <v>DRBR703</v>
      </c>
      <c r="G103" s="87" t="str">
        <f>VLOOKUP(E103,'LISTADO ATM'!$A$2:$B$898,2,0)</f>
        <v xml:space="preserve">ATM Oficina El Mamey Los Hidalgos </v>
      </c>
      <c r="H103" s="87" t="str">
        <f>VLOOKUP(E103,VIP!$A$2:$O16384,7,FALSE)</f>
        <v>Si</v>
      </c>
      <c r="I103" s="87" t="str">
        <f>VLOOKUP(E103,VIP!$A$2:$O8349,8,FALSE)</f>
        <v>Si</v>
      </c>
      <c r="J103" s="87" t="str">
        <f>VLOOKUP(E103,VIP!$A$2:$O8299,8,FALSE)</f>
        <v>Si</v>
      </c>
      <c r="K103" s="87" t="str">
        <f>VLOOKUP(E103,VIP!$A$2:$O11873,6,0)</f>
        <v>NO</v>
      </c>
      <c r="L103" s="92" t="s">
        <v>2463</v>
      </c>
      <c r="M103" s="140" t="s">
        <v>2627</v>
      </c>
      <c r="N103" s="107" t="s">
        <v>2477</v>
      </c>
      <c r="O103" s="106" t="s">
        <v>2491</v>
      </c>
      <c r="P103" s="103"/>
      <c r="Q103" s="141">
        <v>44249.439583333333</v>
      </c>
    </row>
    <row r="104" spans="1:17" s="108" customFormat="1" ht="18" x14ac:dyDescent="0.25">
      <c r="A104" s="102" t="str">
        <f>VLOOKUP(E104,'LISTADO ATM'!$A$2:$C$899,3,0)</f>
        <v>SUR</v>
      </c>
      <c r="B104" s="96">
        <v>335798408</v>
      </c>
      <c r="C104" s="90">
        <v>44246.869027777779</v>
      </c>
      <c r="D104" s="102" t="s">
        <v>2189</v>
      </c>
      <c r="E104" s="88">
        <v>582</v>
      </c>
      <c r="F104" s="84" t="e">
        <f>VLOOKUP(E104,VIP!$A$2:$O11458,2,0)</f>
        <v>#N/A</v>
      </c>
      <c r="G104" s="87" t="str">
        <f>VLOOKUP(E104,'LISTADO ATM'!$A$2:$B$898,2,0)</f>
        <v>ATM Estación Sabana Yegua</v>
      </c>
      <c r="H104" s="87" t="e">
        <f>VLOOKUP(E104,VIP!$A$2:$O16379,7,FALSE)</f>
        <v>#N/A</v>
      </c>
      <c r="I104" s="87" t="e">
        <f>VLOOKUP(E104,VIP!$A$2:$O8344,8,FALSE)</f>
        <v>#N/A</v>
      </c>
      <c r="J104" s="87" t="e">
        <f>VLOOKUP(E104,VIP!$A$2:$O8294,8,FALSE)</f>
        <v>#N/A</v>
      </c>
      <c r="K104" s="87" t="e">
        <f>VLOOKUP(E104,VIP!$A$2:$O11868,6,0)</f>
        <v>#N/A</v>
      </c>
      <c r="L104" s="92" t="s">
        <v>2228</v>
      </c>
      <c r="M104" s="140" t="s">
        <v>2627</v>
      </c>
      <c r="N104" s="107" t="s">
        <v>2477</v>
      </c>
      <c r="O104" s="106" t="s">
        <v>2479</v>
      </c>
      <c r="P104" s="103"/>
      <c r="Q104" s="141">
        <v>44249</v>
      </c>
    </row>
    <row r="105" spans="1:17" s="108" customFormat="1" ht="18" x14ac:dyDescent="0.25">
      <c r="A105" s="102" t="str">
        <f>VLOOKUP(E105,'LISTADO ATM'!$A$2:$C$899,3,0)</f>
        <v>DISTRITO NACIONAL</v>
      </c>
      <c r="B105" s="96">
        <v>335798410</v>
      </c>
      <c r="C105" s="90">
        <v>44246.870983796296</v>
      </c>
      <c r="D105" s="102" t="s">
        <v>2189</v>
      </c>
      <c r="E105" s="88">
        <v>194</v>
      </c>
      <c r="F105" s="84" t="str">
        <f>VLOOKUP(E105,VIP!$A$2:$O11457,2,0)</f>
        <v>DRBR194</v>
      </c>
      <c r="G105" s="87" t="str">
        <f>VLOOKUP(E105,'LISTADO ATM'!$A$2:$B$898,2,0)</f>
        <v xml:space="preserve">ATM UNP Pantoja </v>
      </c>
      <c r="H105" s="87" t="str">
        <f>VLOOKUP(E105,VIP!$A$2:$O16378,7,FALSE)</f>
        <v>Si</v>
      </c>
      <c r="I105" s="87" t="str">
        <f>VLOOKUP(E105,VIP!$A$2:$O8343,8,FALSE)</f>
        <v>No</v>
      </c>
      <c r="J105" s="87" t="str">
        <f>VLOOKUP(E105,VIP!$A$2:$O8293,8,FALSE)</f>
        <v>No</v>
      </c>
      <c r="K105" s="87" t="str">
        <f>VLOOKUP(E105,VIP!$A$2:$O11867,6,0)</f>
        <v>NO</v>
      </c>
      <c r="L105" s="92" t="s">
        <v>2228</v>
      </c>
      <c r="M105" s="140" t="s">
        <v>2627</v>
      </c>
      <c r="N105" s="107" t="s">
        <v>2477</v>
      </c>
      <c r="O105" s="106" t="s">
        <v>2479</v>
      </c>
      <c r="P105" s="103"/>
      <c r="Q105" s="141">
        <v>44249</v>
      </c>
    </row>
    <row r="106" spans="1:17" s="108" customFormat="1" ht="18" x14ac:dyDescent="0.25">
      <c r="A106" s="102" t="str">
        <f>VLOOKUP(E106,'LISTADO ATM'!$A$2:$C$899,3,0)</f>
        <v>SUR</v>
      </c>
      <c r="B106" s="96">
        <v>335798488</v>
      </c>
      <c r="C106" s="90">
        <v>44247.395543981482</v>
      </c>
      <c r="D106" s="102" t="s">
        <v>2473</v>
      </c>
      <c r="E106" s="88">
        <v>252</v>
      </c>
      <c r="F106" s="84" t="str">
        <f>VLOOKUP(E106,VIP!$A$2:$O11471,2,0)</f>
        <v>DRBR252</v>
      </c>
      <c r="G106" s="87" t="str">
        <f>VLOOKUP(E106,'LISTADO ATM'!$A$2:$B$898,2,0)</f>
        <v xml:space="preserve">ATM Banco Agrícola (Barahona) </v>
      </c>
      <c r="H106" s="87" t="str">
        <f>VLOOKUP(E106,VIP!$A$2:$O16392,7,FALSE)</f>
        <v>Si</v>
      </c>
      <c r="I106" s="87" t="str">
        <f>VLOOKUP(E106,VIP!$A$2:$O8357,8,FALSE)</f>
        <v>Si</v>
      </c>
      <c r="J106" s="87" t="str">
        <f>VLOOKUP(E106,VIP!$A$2:$O8307,8,FALSE)</f>
        <v>Si</v>
      </c>
      <c r="K106" s="87" t="str">
        <f>VLOOKUP(E106,VIP!$A$2:$O11881,6,0)</f>
        <v>NO</v>
      </c>
      <c r="L106" s="90" t="s">
        <v>2430</v>
      </c>
      <c r="M106" s="140" t="s">
        <v>2627</v>
      </c>
      <c r="N106" s="107" t="s">
        <v>2477</v>
      </c>
      <c r="O106" s="106" t="s">
        <v>2478</v>
      </c>
      <c r="P106" s="103"/>
      <c r="Q106" s="141">
        <v>44249.438888888886</v>
      </c>
    </row>
    <row r="107" spans="1:17" s="108" customFormat="1" ht="18" x14ac:dyDescent="0.25">
      <c r="A107" s="102" t="str">
        <f>VLOOKUP(E107,'LISTADO ATM'!$A$2:$C$899,3,0)</f>
        <v>SUR</v>
      </c>
      <c r="B107" s="96">
        <v>335798520</v>
      </c>
      <c r="C107" s="90">
        <v>44247.415486111109</v>
      </c>
      <c r="D107" s="102" t="s">
        <v>2189</v>
      </c>
      <c r="E107" s="88">
        <v>342</v>
      </c>
      <c r="F107" s="84" t="str">
        <f>VLOOKUP(E107,VIP!$A$2:$O11465,2,0)</f>
        <v>DRBR342</v>
      </c>
      <c r="G107" s="87" t="str">
        <f>VLOOKUP(E107,'LISTADO ATM'!$A$2:$B$898,2,0)</f>
        <v>ATM Oficina Obras Públicas Azua</v>
      </c>
      <c r="H107" s="87" t="str">
        <f>VLOOKUP(E107,VIP!$A$2:$O16386,7,FALSE)</f>
        <v>Si</v>
      </c>
      <c r="I107" s="87" t="str">
        <f>VLOOKUP(E107,VIP!$A$2:$O8351,8,FALSE)</f>
        <v>Si</v>
      </c>
      <c r="J107" s="87" t="str">
        <f>VLOOKUP(E107,VIP!$A$2:$O8301,8,FALSE)</f>
        <v>Si</v>
      </c>
      <c r="K107" s="87" t="str">
        <f>VLOOKUP(E107,VIP!$A$2:$O11875,6,0)</f>
        <v>SI</v>
      </c>
      <c r="L107" s="90" t="s">
        <v>2228</v>
      </c>
      <c r="M107" s="140" t="s">
        <v>2627</v>
      </c>
      <c r="N107" s="107" t="s">
        <v>2477</v>
      </c>
      <c r="O107" s="106" t="s">
        <v>2479</v>
      </c>
      <c r="P107" s="103"/>
      <c r="Q107" s="141">
        <v>44249.439583333333</v>
      </c>
    </row>
    <row r="108" spans="1:17" s="108" customFormat="1" ht="18" x14ac:dyDescent="0.25">
      <c r="A108" s="102" t="str">
        <f>VLOOKUP(E108,'LISTADO ATM'!$A$2:$C$899,3,0)</f>
        <v>DISTRITO NACIONAL</v>
      </c>
      <c r="B108" s="96">
        <v>335798633</v>
      </c>
      <c r="C108" s="90">
        <v>44247.51829861111</v>
      </c>
      <c r="D108" s="102" t="s">
        <v>2473</v>
      </c>
      <c r="E108" s="88">
        <v>87</v>
      </c>
      <c r="F108" s="84" t="str">
        <f>VLOOKUP(E108,VIP!$A$2:$O11475,2,0)</f>
        <v>DRBR087</v>
      </c>
      <c r="G108" s="87" t="str">
        <f>VLOOKUP(E108,'LISTADO ATM'!$A$2:$B$898,2,0)</f>
        <v xml:space="preserve">ATM Autoservicio Sarasota </v>
      </c>
      <c r="H108" s="87" t="str">
        <f>VLOOKUP(E108,VIP!$A$2:$O16396,7,FALSE)</f>
        <v>Si</v>
      </c>
      <c r="I108" s="87" t="str">
        <f>VLOOKUP(E108,VIP!$A$2:$O8361,8,FALSE)</f>
        <v>Si</v>
      </c>
      <c r="J108" s="87" t="str">
        <f>VLOOKUP(E108,VIP!$A$2:$O8311,8,FALSE)</f>
        <v>Si</v>
      </c>
      <c r="K108" s="87" t="str">
        <f>VLOOKUP(E108,VIP!$A$2:$O11885,6,0)</f>
        <v>NO</v>
      </c>
      <c r="L108" s="92" t="s">
        <v>2503</v>
      </c>
      <c r="M108" s="140" t="s">
        <v>2627</v>
      </c>
      <c r="N108" s="107" t="s">
        <v>2477</v>
      </c>
      <c r="O108" s="106" t="s">
        <v>2478</v>
      </c>
      <c r="P108" s="103"/>
      <c r="Q108" s="141">
        <v>44249.424305555556</v>
      </c>
    </row>
    <row r="109" spans="1:17" s="108" customFormat="1" ht="18" x14ac:dyDescent="0.25">
      <c r="A109" s="102" t="str">
        <f>VLOOKUP(E109,'LISTADO ATM'!$A$2:$C$899,3,0)</f>
        <v>DISTRITO NACIONAL</v>
      </c>
      <c r="B109" s="96">
        <v>335798635</v>
      </c>
      <c r="C109" s="90">
        <v>44247.523796296293</v>
      </c>
      <c r="D109" s="102" t="s">
        <v>2189</v>
      </c>
      <c r="E109" s="88">
        <v>31</v>
      </c>
      <c r="F109" s="84" t="str">
        <f>VLOOKUP(E109,VIP!$A$2:$O11473,2,0)</f>
        <v>DRBR031</v>
      </c>
      <c r="G109" s="87" t="str">
        <f>VLOOKUP(E109,'LISTADO ATM'!$A$2:$B$898,2,0)</f>
        <v xml:space="preserve">ATM Oficina San Martín I </v>
      </c>
      <c r="H109" s="87" t="str">
        <f>VLOOKUP(E109,VIP!$A$2:$O16394,7,FALSE)</f>
        <v>Si</v>
      </c>
      <c r="I109" s="87" t="str">
        <f>VLOOKUP(E109,VIP!$A$2:$O8359,8,FALSE)</f>
        <v>Si</v>
      </c>
      <c r="J109" s="87" t="str">
        <f>VLOOKUP(E109,VIP!$A$2:$O8309,8,FALSE)</f>
        <v>Si</v>
      </c>
      <c r="K109" s="87" t="str">
        <f>VLOOKUP(E109,VIP!$A$2:$O11883,6,0)</f>
        <v>NO</v>
      </c>
      <c r="L109" s="92" t="s">
        <v>2228</v>
      </c>
      <c r="M109" s="103" t="s">
        <v>2627</v>
      </c>
      <c r="N109" s="107" t="s">
        <v>2477</v>
      </c>
      <c r="O109" s="106" t="s">
        <v>2479</v>
      </c>
      <c r="P109" s="103"/>
      <c r="Q109" s="141">
        <v>44249.644444444442</v>
      </c>
    </row>
    <row r="110" spans="1:17" s="108" customFormat="1" ht="18" x14ac:dyDescent="0.25">
      <c r="A110" s="102" t="str">
        <f>VLOOKUP(E110,'LISTADO ATM'!$A$2:$C$899,3,0)</f>
        <v>DISTRITO NACIONAL</v>
      </c>
      <c r="B110" s="96">
        <v>335798637</v>
      </c>
      <c r="C110" s="90">
        <v>44247.525995370372</v>
      </c>
      <c r="D110" s="102" t="s">
        <v>2189</v>
      </c>
      <c r="E110" s="88">
        <v>118</v>
      </c>
      <c r="F110" s="84" t="str">
        <f>VLOOKUP(E110,VIP!$A$2:$O11472,2,0)</f>
        <v>DRBR118</v>
      </c>
      <c r="G110" s="87" t="str">
        <f>VLOOKUP(E110,'LISTADO ATM'!$A$2:$B$898,2,0)</f>
        <v>ATM Plaza Torino</v>
      </c>
      <c r="H110" s="87" t="str">
        <f>VLOOKUP(E110,VIP!$A$2:$O16393,7,FALSE)</f>
        <v>N/A</v>
      </c>
      <c r="I110" s="87" t="str">
        <f>VLOOKUP(E110,VIP!$A$2:$O8358,8,FALSE)</f>
        <v>N/A</v>
      </c>
      <c r="J110" s="87" t="str">
        <f>VLOOKUP(E110,VIP!$A$2:$O8308,8,FALSE)</f>
        <v>N/A</v>
      </c>
      <c r="K110" s="87" t="str">
        <f>VLOOKUP(E110,VIP!$A$2:$O11882,6,0)</f>
        <v>N/A</v>
      </c>
      <c r="L110" s="92" t="s">
        <v>2228</v>
      </c>
      <c r="M110" s="103" t="s">
        <v>2627</v>
      </c>
      <c r="N110" s="107" t="s">
        <v>2477</v>
      </c>
      <c r="O110" s="106" t="s">
        <v>2479</v>
      </c>
      <c r="P110" s="103"/>
      <c r="Q110" s="141">
        <v>44249.59884259259</v>
      </c>
    </row>
    <row r="111" spans="1:17" s="108" customFormat="1" ht="18" x14ac:dyDescent="0.25">
      <c r="A111" s="102" t="str">
        <f>VLOOKUP(E111,'LISTADO ATM'!$A$2:$C$899,3,0)</f>
        <v>NORTE</v>
      </c>
      <c r="B111" s="96">
        <v>335798638</v>
      </c>
      <c r="C111" s="90">
        <v>44247.528032407405</v>
      </c>
      <c r="D111" s="102" t="s">
        <v>2189</v>
      </c>
      <c r="E111" s="88">
        <v>266</v>
      </c>
      <c r="F111" s="84" t="str">
        <f>VLOOKUP(E111,VIP!$A$2:$O11471,2,0)</f>
        <v>DRBR266</v>
      </c>
      <c r="G111" s="87" t="str">
        <f>VLOOKUP(E111,'LISTADO ATM'!$A$2:$B$898,2,0)</f>
        <v xml:space="preserve">ATM Oficina Villa Francisca </v>
      </c>
      <c r="H111" s="87" t="str">
        <f>VLOOKUP(E111,VIP!$A$2:$O16392,7,FALSE)</f>
        <v>Si</v>
      </c>
      <c r="I111" s="87" t="str">
        <f>VLOOKUP(E111,VIP!$A$2:$O8357,8,FALSE)</f>
        <v>Si</v>
      </c>
      <c r="J111" s="87" t="str">
        <f>VLOOKUP(E111,VIP!$A$2:$O8307,8,FALSE)</f>
        <v>Si</v>
      </c>
      <c r="K111" s="87" t="str">
        <f>VLOOKUP(E111,VIP!$A$2:$O11881,6,0)</f>
        <v>NO</v>
      </c>
      <c r="L111" s="92" t="s">
        <v>2228</v>
      </c>
      <c r="M111" s="103" t="s">
        <v>2627</v>
      </c>
      <c r="N111" s="107" t="s">
        <v>2477</v>
      </c>
      <c r="O111" s="106" t="s">
        <v>2479</v>
      </c>
      <c r="P111" s="103"/>
      <c r="Q111" s="141">
        <v>44249.719571759262</v>
      </c>
    </row>
    <row r="112" spans="1:17" s="108" customFormat="1" ht="18" x14ac:dyDescent="0.25">
      <c r="A112" s="102" t="str">
        <f>VLOOKUP(E112,'LISTADO ATM'!$A$2:$C$899,3,0)</f>
        <v>DISTRITO NACIONAL</v>
      </c>
      <c r="B112" s="96">
        <v>335798639</v>
      </c>
      <c r="C112" s="90">
        <v>44247.532129629632</v>
      </c>
      <c r="D112" s="102" t="s">
        <v>2488</v>
      </c>
      <c r="E112" s="88">
        <v>231</v>
      </c>
      <c r="F112" s="84" t="str">
        <f>VLOOKUP(E112,VIP!$A$2:$O11470,2,0)</f>
        <v>DRBR231</v>
      </c>
      <c r="G112" s="87" t="str">
        <f>VLOOKUP(E112,'LISTADO ATM'!$A$2:$B$898,2,0)</f>
        <v xml:space="preserve">ATM Oficina Zona Oriental </v>
      </c>
      <c r="H112" s="87" t="str">
        <f>VLOOKUP(E112,VIP!$A$2:$O16391,7,FALSE)</f>
        <v>Si</v>
      </c>
      <c r="I112" s="87" t="str">
        <f>VLOOKUP(E112,VIP!$A$2:$O8356,8,FALSE)</f>
        <v>Si</v>
      </c>
      <c r="J112" s="87" t="str">
        <f>VLOOKUP(E112,VIP!$A$2:$O8306,8,FALSE)</f>
        <v>Si</v>
      </c>
      <c r="K112" s="87" t="str">
        <f>VLOOKUP(E112,VIP!$A$2:$O11880,6,0)</f>
        <v>SI</v>
      </c>
      <c r="L112" s="92" t="s">
        <v>2430</v>
      </c>
      <c r="M112" s="140" t="s">
        <v>2627</v>
      </c>
      <c r="N112" s="107" t="s">
        <v>2477</v>
      </c>
      <c r="O112" s="106" t="s">
        <v>2491</v>
      </c>
      <c r="P112" s="103"/>
      <c r="Q112" s="141">
        <v>44249.456944444442</v>
      </c>
    </row>
    <row r="113" spans="1:17" s="108" customFormat="1" ht="18" x14ac:dyDescent="0.25">
      <c r="A113" s="102" t="str">
        <f>VLOOKUP(E113,'LISTADO ATM'!$A$2:$C$899,3,0)</f>
        <v>DISTRITO NACIONAL</v>
      </c>
      <c r="B113" s="96">
        <v>335798640</v>
      </c>
      <c r="C113" s="90">
        <v>44247.532233796293</v>
      </c>
      <c r="D113" s="102" t="s">
        <v>2189</v>
      </c>
      <c r="E113" s="88">
        <v>812</v>
      </c>
      <c r="F113" s="84" t="str">
        <f>VLOOKUP(E113,VIP!$A$2:$O11469,2,0)</f>
        <v>DRBR812</v>
      </c>
      <c r="G113" s="87" t="str">
        <f>VLOOKUP(E113,'LISTADO ATM'!$A$2:$B$898,2,0)</f>
        <v xml:space="preserve">ATM Canasta del Pueblo </v>
      </c>
      <c r="H113" s="87" t="str">
        <f>VLOOKUP(E113,VIP!$A$2:$O16390,7,FALSE)</f>
        <v>Si</v>
      </c>
      <c r="I113" s="87" t="str">
        <f>VLOOKUP(E113,VIP!$A$2:$O8355,8,FALSE)</f>
        <v>Si</v>
      </c>
      <c r="J113" s="87" t="str">
        <f>VLOOKUP(E113,VIP!$A$2:$O8305,8,FALSE)</f>
        <v>Si</v>
      </c>
      <c r="K113" s="87" t="str">
        <f>VLOOKUP(E113,VIP!$A$2:$O11879,6,0)</f>
        <v>NO</v>
      </c>
      <c r="L113" s="92" t="s">
        <v>2228</v>
      </c>
      <c r="M113" s="103" t="s">
        <v>2627</v>
      </c>
      <c r="N113" s="107" t="s">
        <v>2477</v>
      </c>
      <c r="O113" s="106" t="s">
        <v>2479</v>
      </c>
      <c r="P113" s="103"/>
      <c r="Q113" s="141">
        <v>44249.55</v>
      </c>
    </row>
    <row r="114" spans="1:17" s="108" customFormat="1" ht="18" x14ac:dyDescent="0.25">
      <c r="A114" s="102" t="str">
        <f>VLOOKUP(E114,'LISTADO ATM'!$A$2:$C$899,3,0)</f>
        <v>DISTRITO NACIONAL</v>
      </c>
      <c r="B114" s="96">
        <v>335798651</v>
      </c>
      <c r="C114" s="90">
        <v>44247.539398148147</v>
      </c>
      <c r="D114" s="102" t="s">
        <v>2473</v>
      </c>
      <c r="E114" s="88">
        <v>908</v>
      </c>
      <c r="F114" s="84" t="str">
        <f>VLOOKUP(E114,VIP!$A$2:$O11466,2,0)</f>
        <v>DRBR16D</v>
      </c>
      <c r="G114" s="87" t="str">
        <f>VLOOKUP(E114,'LISTADO ATM'!$A$2:$B$898,2,0)</f>
        <v xml:space="preserve">ATM Oficina Plaza Botánika </v>
      </c>
      <c r="H114" s="87" t="str">
        <f>VLOOKUP(E114,VIP!$A$2:$O16387,7,FALSE)</f>
        <v>Si</v>
      </c>
      <c r="I114" s="87" t="str">
        <f>VLOOKUP(E114,VIP!$A$2:$O8352,8,FALSE)</f>
        <v>Si</v>
      </c>
      <c r="J114" s="87" t="str">
        <f>VLOOKUP(E114,VIP!$A$2:$O8302,8,FALSE)</f>
        <v>Si</v>
      </c>
      <c r="K114" s="87" t="str">
        <f>VLOOKUP(E114,VIP!$A$2:$O11876,6,0)</f>
        <v>NO</v>
      </c>
      <c r="L114" s="92" t="s">
        <v>2430</v>
      </c>
      <c r="M114" s="103" t="s">
        <v>2627</v>
      </c>
      <c r="N114" s="107" t="s">
        <v>2477</v>
      </c>
      <c r="O114" s="106" t="s">
        <v>2478</v>
      </c>
      <c r="P114" s="103"/>
      <c r="Q114" s="141">
        <v>44249.563194444447</v>
      </c>
    </row>
    <row r="115" spans="1:17" s="108" customFormat="1" ht="18" x14ac:dyDescent="0.25">
      <c r="A115" s="102" t="str">
        <f>VLOOKUP(E115,'LISTADO ATM'!$A$2:$C$899,3,0)</f>
        <v>ESTE</v>
      </c>
      <c r="B115" s="96">
        <v>335798661</v>
      </c>
      <c r="C115" s="90">
        <v>44247.547025462962</v>
      </c>
      <c r="D115" s="102" t="s">
        <v>2473</v>
      </c>
      <c r="E115" s="88">
        <v>824</v>
      </c>
      <c r="F115" s="84" t="str">
        <f>VLOOKUP(E115,VIP!$A$2:$O11463,2,0)</f>
        <v>DRBR824</v>
      </c>
      <c r="G115" s="87" t="str">
        <f>VLOOKUP(E115,'LISTADO ATM'!$A$2:$B$898,2,0)</f>
        <v xml:space="preserve">ATM Multiplaza (Higuey) </v>
      </c>
      <c r="H115" s="87" t="str">
        <f>VLOOKUP(E115,VIP!$A$2:$O16384,7,FALSE)</f>
        <v>Si</v>
      </c>
      <c r="I115" s="87" t="str">
        <f>VLOOKUP(E115,VIP!$A$2:$O8349,8,FALSE)</f>
        <v>Si</v>
      </c>
      <c r="J115" s="87" t="str">
        <f>VLOOKUP(E115,VIP!$A$2:$O8299,8,FALSE)</f>
        <v>Si</v>
      </c>
      <c r="K115" s="87" t="str">
        <f>VLOOKUP(E115,VIP!$A$2:$O11873,6,0)</f>
        <v>NO</v>
      </c>
      <c r="L115" s="92" t="s">
        <v>2430</v>
      </c>
      <c r="M115" s="103" t="s">
        <v>2627</v>
      </c>
      <c r="N115" s="107" t="s">
        <v>2477</v>
      </c>
      <c r="O115" s="106" t="s">
        <v>2478</v>
      </c>
      <c r="P115" s="103"/>
      <c r="Q115" s="141">
        <v>44249.563194444447</v>
      </c>
    </row>
    <row r="116" spans="1:17" s="108" customFormat="1" ht="18" x14ac:dyDescent="0.25">
      <c r="A116" s="102" t="str">
        <f>VLOOKUP(E116,'LISTADO ATM'!$A$2:$C$899,3,0)</f>
        <v>DISTRITO NACIONAL</v>
      </c>
      <c r="B116" s="96">
        <v>335798681</v>
      </c>
      <c r="C116" s="90">
        <v>44247.556446759256</v>
      </c>
      <c r="D116" s="102" t="s">
        <v>2189</v>
      </c>
      <c r="E116" s="88">
        <v>488</v>
      </c>
      <c r="F116" s="84" t="str">
        <f>VLOOKUP(E116,VIP!$A$2:$O11462,2,0)</f>
        <v>DRBR488</v>
      </c>
      <c r="G116" s="87" t="str">
        <f>VLOOKUP(E116,'LISTADO ATM'!$A$2:$B$898,2,0)</f>
        <v xml:space="preserve">ATM Aeropuerto El Higuero </v>
      </c>
      <c r="H116" s="87" t="str">
        <f>VLOOKUP(E116,VIP!$A$2:$O16383,7,FALSE)</f>
        <v>Si</v>
      </c>
      <c r="I116" s="87" t="str">
        <f>VLOOKUP(E116,VIP!$A$2:$O8348,8,FALSE)</f>
        <v>Si</v>
      </c>
      <c r="J116" s="87" t="str">
        <f>VLOOKUP(E116,VIP!$A$2:$O8298,8,FALSE)</f>
        <v>Si</v>
      </c>
      <c r="K116" s="87" t="str">
        <f>VLOOKUP(E116,VIP!$A$2:$O11872,6,0)</f>
        <v>NO</v>
      </c>
      <c r="L116" s="92" t="s">
        <v>2228</v>
      </c>
      <c r="M116" s="103" t="s">
        <v>2627</v>
      </c>
      <c r="N116" s="107" t="s">
        <v>2477</v>
      </c>
      <c r="O116" s="106" t="s">
        <v>2479</v>
      </c>
      <c r="P116" s="103"/>
      <c r="Q116" s="141">
        <v>44249.7812037037</v>
      </c>
    </row>
    <row r="117" spans="1:17" s="108" customFormat="1" ht="18" x14ac:dyDescent="0.25">
      <c r="A117" s="102" t="str">
        <f>VLOOKUP(E117,'LISTADO ATM'!$A$2:$C$899,3,0)</f>
        <v>DISTRITO NACIONAL</v>
      </c>
      <c r="B117" s="96">
        <v>335798686</v>
      </c>
      <c r="C117" s="90">
        <v>44247.571944444448</v>
      </c>
      <c r="D117" s="102" t="s">
        <v>2473</v>
      </c>
      <c r="E117" s="88">
        <v>884</v>
      </c>
      <c r="F117" s="84" t="str">
        <f>VLOOKUP(E117,VIP!$A$2:$O11483,2,0)</f>
        <v>DRBR884</v>
      </c>
      <c r="G117" s="87" t="str">
        <f>VLOOKUP(E117,'LISTADO ATM'!$A$2:$B$898,2,0)</f>
        <v xml:space="preserve">ATM UNP Olé Sabana Perdida </v>
      </c>
      <c r="H117" s="87" t="str">
        <f>VLOOKUP(E117,VIP!$A$2:$O16404,7,FALSE)</f>
        <v>Si</v>
      </c>
      <c r="I117" s="87" t="str">
        <f>VLOOKUP(E117,VIP!$A$2:$O8369,8,FALSE)</f>
        <v>Si</v>
      </c>
      <c r="J117" s="87" t="str">
        <f>VLOOKUP(E117,VIP!$A$2:$O8319,8,FALSE)</f>
        <v>Si</v>
      </c>
      <c r="K117" s="87" t="str">
        <f>VLOOKUP(E117,VIP!$A$2:$O11893,6,0)</f>
        <v>NO</v>
      </c>
      <c r="L117" s="92" t="s">
        <v>2430</v>
      </c>
      <c r="M117" s="103" t="s">
        <v>2627</v>
      </c>
      <c r="N117" s="107" t="s">
        <v>2477</v>
      </c>
      <c r="O117" s="106" t="s">
        <v>2478</v>
      </c>
      <c r="P117" s="103"/>
      <c r="Q117" s="141">
        <v>44249.563888888886</v>
      </c>
    </row>
    <row r="118" spans="1:17" s="108" customFormat="1" ht="18" x14ac:dyDescent="0.25">
      <c r="A118" s="102" t="str">
        <f>VLOOKUP(E118,'LISTADO ATM'!$A$2:$C$899,3,0)</f>
        <v>DISTRITO NACIONAL</v>
      </c>
      <c r="B118" s="96">
        <v>335798691</v>
      </c>
      <c r="C118" s="90">
        <v>44247.584849537037</v>
      </c>
      <c r="D118" s="102" t="s">
        <v>2473</v>
      </c>
      <c r="E118" s="88">
        <v>678</v>
      </c>
      <c r="F118" s="84" t="str">
        <f>VLOOKUP(E118,VIP!$A$2:$O11481,2,0)</f>
        <v>DRBR678</v>
      </c>
      <c r="G118" s="87" t="str">
        <f>VLOOKUP(E118,'LISTADO ATM'!$A$2:$B$898,2,0)</f>
        <v>ATM Eco Petroleo San Isidro</v>
      </c>
      <c r="H118" s="87" t="str">
        <f>VLOOKUP(E118,VIP!$A$2:$O16402,7,FALSE)</f>
        <v>Si</v>
      </c>
      <c r="I118" s="87" t="str">
        <f>VLOOKUP(E118,VIP!$A$2:$O8367,8,FALSE)</f>
        <v>Si</v>
      </c>
      <c r="J118" s="87" t="str">
        <f>VLOOKUP(E118,VIP!$A$2:$O8317,8,FALSE)</f>
        <v>Si</v>
      </c>
      <c r="K118" s="87" t="str">
        <f>VLOOKUP(E118,VIP!$A$2:$O11891,6,0)</f>
        <v>NO</v>
      </c>
      <c r="L118" s="92" t="s">
        <v>2430</v>
      </c>
      <c r="M118" s="103" t="s">
        <v>2627</v>
      </c>
      <c r="N118" s="107" t="s">
        <v>2477</v>
      </c>
      <c r="O118" s="106" t="s">
        <v>2478</v>
      </c>
      <c r="P118" s="103"/>
      <c r="Q118" s="141">
        <v>44249.611805555556</v>
      </c>
    </row>
    <row r="119" spans="1:17" s="108" customFormat="1" ht="18" x14ac:dyDescent="0.25">
      <c r="A119" s="106" t="str">
        <f>VLOOKUP(E119,'LISTADO ATM'!$A$2:$C$899,3,0)</f>
        <v>DISTRITO NACIONAL</v>
      </c>
      <c r="B119" s="122">
        <v>335798700</v>
      </c>
      <c r="C119" s="136">
        <v>44247.643148148149</v>
      </c>
      <c r="D119" s="106" t="s">
        <v>2189</v>
      </c>
      <c r="E119" s="112">
        <v>821</v>
      </c>
      <c r="F119" s="106" t="str">
        <f>VLOOKUP(E119,VIP!$A$2:$O11482,2,0)</f>
        <v>DRBR821</v>
      </c>
      <c r="G119" s="106" t="str">
        <f>VLOOKUP(E119,'LISTADO ATM'!$A$2:$B$898,2,0)</f>
        <v xml:space="preserve">ATM S/M Bravo Churchill </v>
      </c>
      <c r="H119" s="106" t="str">
        <f>VLOOKUP(E119,VIP!$A$2:$O16403,7,FALSE)</f>
        <v>Si</v>
      </c>
      <c r="I119" s="106" t="str">
        <f>VLOOKUP(E119,VIP!$A$2:$O8368,8,FALSE)</f>
        <v>No</v>
      </c>
      <c r="J119" s="106" t="str">
        <f>VLOOKUP(E119,VIP!$A$2:$O8318,8,FALSE)</f>
        <v>No</v>
      </c>
      <c r="K119" s="106" t="str">
        <f>VLOOKUP(E119,VIP!$A$2:$O11892,6,0)</f>
        <v>SI</v>
      </c>
      <c r="L119" s="137" t="s">
        <v>2228</v>
      </c>
      <c r="M119" s="103" t="s">
        <v>2627</v>
      </c>
      <c r="N119" s="138" t="s">
        <v>2477</v>
      </c>
      <c r="O119" s="106" t="s">
        <v>2479</v>
      </c>
      <c r="P119" s="139"/>
      <c r="Q119" s="141">
        <v>44249.59884259259</v>
      </c>
    </row>
    <row r="120" spans="1:17" ht="18" x14ac:dyDescent="0.25">
      <c r="A120" s="106" t="str">
        <f>VLOOKUP(E120,'LISTADO ATM'!$A$2:$C$899,3,0)</f>
        <v>DISTRITO NACIONAL</v>
      </c>
      <c r="B120" s="122">
        <v>335798705</v>
      </c>
      <c r="C120" s="136">
        <v>44247.656666666669</v>
      </c>
      <c r="D120" s="106" t="s">
        <v>2473</v>
      </c>
      <c r="E120" s="112">
        <v>147</v>
      </c>
      <c r="F120" s="106" t="str">
        <f>VLOOKUP(E120,VIP!$A$2:$O11491,2,0)</f>
        <v>DRBR147</v>
      </c>
      <c r="G120" s="106" t="str">
        <f>VLOOKUP(E120,'LISTADO ATM'!$A$2:$B$898,2,0)</f>
        <v xml:space="preserve">ATM Kiosco Megacentro I </v>
      </c>
      <c r="H120" s="106" t="str">
        <f>VLOOKUP(E120,VIP!$A$2:$O16412,7,FALSE)</f>
        <v>Si</v>
      </c>
      <c r="I120" s="106" t="str">
        <f>VLOOKUP(E120,VIP!$A$2:$O8377,8,FALSE)</f>
        <v>Si</v>
      </c>
      <c r="J120" s="106" t="str">
        <f>VLOOKUP(E120,VIP!$A$2:$O8327,8,FALSE)</f>
        <v>Si</v>
      </c>
      <c r="K120" s="106" t="str">
        <f>VLOOKUP(E120,VIP!$A$2:$O11901,6,0)</f>
        <v>NO</v>
      </c>
      <c r="L120" s="137" t="s">
        <v>2463</v>
      </c>
      <c r="M120" s="103" t="s">
        <v>2627</v>
      </c>
      <c r="N120" s="138" t="s">
        <v>2477</v>
      </c>
      <c r="O120" s="106" t="s">
        <v>2478</v>
      </c>
      <c r="P120" s="139"/>
      <c r="Q120" s="141">
        <v>44249.554861111108</v>
      </c>
    </row>
    <row r="121" spans="1:17" ht="18" x14ac:dyDescent="0.25">
      <c r="A121" s="106" t="str">
        <f>VLOOKUP(E121,'LISTADO ATM'!$A$2:$C$899,3,0)</f>
        <v>DISTRITO NACIONAL</v>
      </c>
      <c r="B121" s="122">
        <v>335798706</v>
      </c>
      <c r="C121" s="136">
        <v>44247.658206018517</v>
      </c>
      <c r="D121" s="106" t="s">
        <v>2473</v>
      </c>
      <c r="E121" s="112">
        <v>493</v>
      </c>
      <c r="F121" s="106" t="str">
        <f>VLOOKUP(E121,VIP!$A$2:$O11490,2,0)</f>
        <v>DRBR493</v>
      </c>
      <c r="G121" s="106" t="str">
        <f>VLOOKUP(E121,'LISTADO ATM'!$A$2:$B$898,2,0)</f>
        <v xml:space="preserve">ATM Oficina Haina Occidental II </v>
      </c>
      <c r="H121" s="106" t="str">
        <f>VLOOKUP(E121,VIP!$A$2:$O16411,7,FALSE)</f>
        <v>Si</v>
      </c>
      <c r="I121" s="106" t="str">
        <f>VLOOKUP(E121,VIP!$A$2:$O8376,8,FALSE)</f>
        <v>Si</v>
      </c>
      <c r="J121" s="106" t="str">
        <f>VLOOKUP(E121,VIP!$A$2:$O8326,8,FALSE)</f>
        <v>Si</v>
      </c>
      <c r="K121" s="106" t="str">
        <f>VLOOKUP(E121,VIP!$A$2:$O11900,6,0)</f>
        <v>NO</v>
      </c>
      <c r="L121" s="137" t="s">
        <v>2430</v>
      </c>
      <c r="M121" s="103" t="s">
        <v>2627</v>
      </c>
      <c r="N121" s="138" t="s">
        <v>2477</v>
      </c>
      <c r="O121" s="106" t="s">
        <v>2478</v>
      </c>
      <c r="P121" s="139"/>
      <c r="Q121" s="141">
        <v>44249.619444444441</v>
      </c>
    </row>
    <row r="122" spans="1:17" ht="18" x14ac:dyDescent="0.25">
      <c r="A122" s="106" t="str">
        <f>VLOOKUP(E122,'LISTADO ATM'!$A$2:$C$899,3,0)</f>
        <v>DISTRITO NACIONAL</v>
      </c>
      <c r="B122" s="122">
        <v>335798707</v>
      </c>
      <c r="C122" s="136">
        <v>44247.659050925926</v>
      </c>
      <c r="D122" s="106" t="s">
        <v>2473</v>
      </c>
      <c r="E122" s="112">
        <v>572</v>
      </c>
      <c r="F122" s="106" t="str">
        <f>VLOOKUP(E122,VIP!$A$2:$O11489,2,0)</f>
        <v>DRBR174</v>
      </c>
      <c r="G122" s="106" t="str">
        <f>VLOOKUP(E122,'LISTADO ATM'!$A$2:$B$898,2,0)</f>
        <v xml:space="preserve">ATM Olé Ovando </v>
      </c>
      <c r="H122" s="106" t="str">
        <f>VLOOKUP(E122,VIP!$A$2:$O16410,7,FALSE)</f>
        <v>Si</v>
      </c>
      <c r="I122" s="106" t="str">
        <f>VLOOKUP(E122,VIP!$A$2:$O8375,8,FALSE)</f>
        <v>Si</v>
      </c>
      <c r="J122" s="106" t="str">
        <f>VLOOKUP(E122,VIP!$A$2:$O8325,8,FALSE)</f>
        <v>Si</v>
      </c>
      <c r="K122" s="106" t="str">
        <f>VLOOKUP(E122,VIP!$A$2:$O11899,6,0)</f>
        <v>NO</v>
      </c>
      <c r="L122" s="92" t="s">
        <v>2463</v>
      </c>
      <c r="M122" s="103" t="s">
        <v>2627</v>
      </c>
      <c r="N122" s="138" t="s">
        <v>2477</v>
      </c>
      <c r="O122" s="106" t="s">
        <v>2478</v>
      </c>
      <c r="P122" s="139"/>
      <c r="Q122" s="141">
        <v>44249.602777777778</v>
      </c>
    </row>
    <row r="123" spans="1:17" ht="18" x14ac:dyDescent="0.25">
      <c r="A123" s="106" t="str">
        <f>VLOOKUP(E123,'LISTADO ATM'!$A$2:$C$899,3,0)</f>
        <v>SUR</v>
      </c>
      <c r="B123" s="122">
        <v>335798708</v>
      </c>
      <c r="C123" s="136">
        <v>44247.660092592596</v>
      </c>
      <c r="D123" s="102" t="s">
        <v>2473</v>
      </c>
      <c r="E123" s="112">
        <v>592</v>
      </c>
      <c r="F123" s="106" t="str">
        <f>VLOOKUP(E123,VIP!$A$2:$O11488,2,0)</f>
        <v>DRBR081</v>
      </c>
      <c r="G123" s="106" t="str">
        <f>VLOOKUP(E123,'LISTADO ATM'!$A$2:$B$898,2,0)</f>
        <v xml:space="preserve">ATM Centro de Caja San Cristóbal I </v>
      </c>
      <c r="H123" s="106" t="str">
        <f>VLOOKUP(E123,VIP!$A$2:$O16409,7,FALSE)</f>
        <v>Si</v>
      </c>
      <c r="I123" s="106" t="str">
        <f>VLOOKUP(E123,VIP!$A$2:$O8374,8,FALSE)</f>
        <v>Si</v>
      </c>
      <c r="J123" s="106" t="str">
        <f>VLOOKUP(E123,VIP!$A$2:$O8324,8,FALSE)</f>
        <v>Si</v>
      </c>
      <c r="K123" s="106" t="str">
        <f>VLOOKUP(E123,VIP!$A$2:$O11898,6,0)</f>
        <v>SI</v>
      </c>
      <c r="L123" s="92" t="s">
        <v>2430</v>
      </c>
      <c r="M123" s="103" t="s">
        <v>2627</v>
      </c>
      <c r="N123" s="138" t="s">
        <v>2477</v>
      </c>
      <c r="O123" s="106" t="s">
        <v>2478</v>
      </c>
      <c r="P123" s="139"/>
      <c r="Q123" s="141">
        <v>44249.781481481485</v>
      </c>
    </row>
    <row r="124" spans="1:17" ht="18" x14ac:dyDescent="0.25">
      <c r="A124" s="106" t="str">
        <f>VLOOKUP(E124,'LISTADO ATM'!$A$2:$C$899,3,0)</f>
        <v>DISTRITO NACIONAL</v>
      </c>
      <c r="B124" s="122">
        <v>335798709</v>
      </c>
      <c r="C124" s="136">
        <v>44247.661678240744</v>
      </c>
      <c r="D124" s="106" t="s">
        <v>2473</v>
      </c>
      <c r="E124" s="112">
        <v>684</v>
      </c>
      <c r="F124" s="106" t="str">
        <f>VLOOKUP(E124,VIP!$A$2:$O11487,2,0)</f>
        <v>DRBR684</v>
      </c>
      <c r="G124" s="106" t="str">
        <f>VLOOKUP(E124,'LISTADO ATM'!$A$2:$B$898,2,0)</f>
        <v>ATM Estación Texaco Prolongación 27 Febrero</v>
      </c>
      <c r="H124" s="106" t="str">
        <f>VLOOKUP(E124,VIP!$A$2:$O16408,7,FALSE)</f>
        <v>NO</v>
      </c>
      <c r="I124" s="106" t="str">
        <f>VLOOKUP(E124,VIP!$A$2:$O8373,8,FALSE)</f>
        <v>NO</v>
      </c>
      <c r="J124" s="106" t="str">
        <f>VLOOKUP(E124,VIP!$A$2:$O8323,8,FALSE)</f>
        <v>NO</v>
      </c>
      <c r="K124" s="106" t="str">
        <f>VLOOKUP(E124,VIP!$A$2:$O11897,6,0)</f>
        <v>NO</v>
      </c>
      <c r="L124" s="137" t="s">
        <v>2430</v>
      </c>
      <c r="M124" s="103" t="s">
        <v>2627</v>
      </c>
      <c r="N124" s="138" t="s">
        <v>2477</v>
      </c>
      <c r="O124" s="106" t="s">
        <v>2478</v>
      </c>
      <c r="P124" s="139"/>
      <c r="Q124" s="141">
        <v>44249.78193287037</v>
      </c>
    </row>
    <row r="125" spans="1:17" ht="18" x14ac:dyDescent="0.25">
      <c r="A125" s="106" t="str">
        <f>VLOOKUP(E125,'LISTADO ATM'!$A$2:$C$899,3,0)</f>
        <v>DISTRITO NACIONAL</v>
      </c>
      <c r="B125" s="122">
        <v>335798735</v>
      </c>
      <c r="C125" s="136">
        <v>44247.759583333333</v>
      </c>
      <c r="D125" s="106" t="s">
        <v>2189</v>
      </c>
      <c r="E125" s="112">
        <v>85</v>
      </c>
      <c r="F125" s="106" t="str">
        <f>VLOOKUP(E125,VIP!$A$2:$O11486,2,0)</f>
        <v>DRBR085</v>
      </c>
      <c r="G125" s="106" t="str">
        <f>VLOOKUP(E125,'LISTADO ATM'!$A$2:$B$898,2,0)</f>
        <v xml:space="preserve">ATM Oficina San Isidro (Fuerza Aérea) </v>
      </c>
      <c r="H125" s="106" t="str">
        <f>VLOOKUP(E125,VIP!$A$2:$O16407,7,FALSE)</f>
        <v>Si</v>
      </c>
      <c r="I125" s="106" t="str">
        <f>VLOOKUP(E125,VIP!$A$2:$O8372,8,FALSE)</f>
        <v>Si</v>
      </c>
      <c r="J125" s="106" t="str">
        <f>VLOOKUP(E125,VIP!$A$2:$O8322,8,FALSE)</f>
        <v>Si</v>
      </c>
      <c r="K125" s="106" t="str">
        <f>VLOOKUP(E125,VIP!$A$2:$O11896,6,0)</f>
        <v>NO</v>
      </c>
      <c r="L125" s="137" t="s">
        <v>2228</v>
      </c>
      <c r="M125" s="103" t="s">
        <v>2627</v>
      </c>
      <c r="N125" s="138" t="s">
        <v>2477</v>
      </c>
      <c r="O125" s="106" t="s">
        <v>2479</v>
      </c>
      <c r="P125" s="139"/>
      <c r="Q125" s="141">
        <v>44249.782326388886</v>
      </c>
    </row>
    <row r="126" spans="1:17" ht="18" x14ac:dyDescent="0.25">
      <c r="A126" s="106" t="str">
        <f>VLOOKUP(E126,'LISTADO ATM'!$A$2:$C$899,3,0)</f>
        <v>DISTRITO NACIONAL</v>
      </c>
      <c r="B126" s="122">
        <v>335798736</v>
      </c>
      <c r="C126" s="136">
        <v>44247.762083333335</v>
      </c>
      <c r="D126" s="106" t="s">
        <v>2189</v>
      </c>
      <c r="E126" s="112">
        <v>23</v>
      </c>
      <c r="F126" s="106" t="str">
        <f>VLOOKUP(E126,VIP!$A$2:$O11485,2,0)</f>
        <v>DRBR023</v>
      </c>
      <c r="G126" s="106" t="str">
        <f>VLOOKUP(E126,'LISTADO ATM'!$A$2:$B$898,2,0)</f>
        <v xml:space="preserve">ATM Oficina México </v>
      </c>
      <c r="H126" s="106" t="str">
        <f>VLOOKUP(E126,VIP!$A$2:$O16406,7,FALSE)</f>
        <v>Si</v>
      </c>
      <c r="I126" s="106" t="str">
        <f>VLOOKUP(E126,VIP!$A$2:$O8371,8,FALSE)</f>
        <v>Si</v>
      </c>
      <c r="J126" s="106" t="str">
        <f>VLOOKUP(E126,VIP!$A$2:$O8321,8,FALSE)</f>
        <v>Si</v>
      </c>
      <c r="K126" s="106" t="str">
        <f>VLOOKUP(E126,VIP!$A$2:$O11895,6,0)</f>
        <v>NO</v>
      </c>
      <c r="L126" s="137" t="s">
        <v>2254</v>
      </c>
      <c r="M126" s="140" t="s">
        <v>2627</v>
      </c>
      <c r="N126" s="138" t="s">
        <v>2477</v>
      </c>
      <c r="O126" s="106" t="s">
        <v>2479</v>
      </c>
      <c r="P126" s="139"/>
      <c r="Q126" s="141">
        <v>44249.441666666666</v>
      </c>
    </row>
    <row r="127" spans="1:17" ht="18" x14ac:dyDescent="0.25">
      <c r="A127" s="106" t="str">
        <f>VLOOKUP(E127,'LISTADO ATM'!$A$2:$C$899,3,0)</f>
        <v>DISTRITO NACIONAL</v>
      </c>
      <c r="B127" s="122">
        <v>335798737</v>
      </c>
      <c r="C127" s="136">
        <v>44247.766608796293</v>
      </c>
      <c r="D127" s="106" t="s">
        <v>2473</v>
      </c>
      <c r="E127" s="112">
        <v>567</v>
      </c>
      <c r="F127" s="106" t="str">
        <f>VLOOKUP(E127,VIP!$A$2:$O11484,2,0)</f>
        <v>DRBR015</v>
      </c>
      <c r="G127" s="106" t="str">
        <f>VLOOKUP(E127,'LISTADO ATM'!$A$2:$B$898,2,0)</f>
        <v xml:space="preserve">ATM Oficina Máximo Gómez </v>
      </c>
      <c r="H127" s="106" t="str">
        <f>VLOOKUP(E127,VIP!$A$2:$O16405,7,FALSE)</f>
        <v>Si</v>
      </c>
      <c r="I127" s="106" t="str">
        <f>VLOOKUP(E127,VIP!$A$2:$O8370,8,FALSE)</f>
        <v>Si</v>
      </c>
      <c r="J127" s="106" t="str">
        <f>VLOOKUP(E127,VIP!$A$2:$O8320,8,FALSE)</f>
        <v>Si</v>
      </c>
      <c r="K127" s="106" t="str">
        <f>VLOOKUP(E127,VIP!$A$2:$O11894,6,0)</f>
        <v>NO</v>
      </c>
      <c r="L127" s="137" t="s">
        <v>2463</v>
      </c>
      <c r="M127" s="103" t="s">
        <v>2627</v>
      </c>
      <c r="N127" s="138" t="s">
        <v>2477</v>
      </c>
      <c r="O127" s="106" t="s">
        <v>2478</v>
      </c>
      <c r="P127" s="139"/>
      <c r="Q127" s="141">
        <v>44249.550694444442</v>
      </c>
    </row>
    <row r="128" spans="1:17" ht="18" x14ac:dyDescent="0.25">
      <c r="A128" s="106" t="str">
        <f>VLOOKUP(E128,'LISTADO ATM'!$A$2:$C$899,3,0)</f>
        <v>SUR</v>
      </c>
      <c r="B128" s="122">
        <v>335798738</v>
      </c>
      <c r="C128" s="136">
        <v>44247.768333333333</v>
      </c>
      <c r="D128" s="106" t="s">
        <v>2473</v>
      </c>
      <c r="E128" s="112">
        <v>619</v>
      </c>
      <c r="F128" s="106" t="str">
        <f>VLOOKUP(E128,VIP!$A$2:$O11483,2,0)</f>
        <v>DRBR619</v>
      </c>
      <c r="G128" s="106" t="str">
        <f>VLOOKUP(E128,'LISTADO ATM'!$A$2:$B$898,2,0)</f>
        <v xml:space="preserve">ATM Academia P.N. Hatillo (San Cristóbal) </v>
      </c>
      <c r="H128" s="106" t="str">
        <f>VLOOKUP(E128,VIP!$A$2:$O16404,7,FALSE)</f>
        <v>Si</v>
      </c>
      <c r="I128" s="106" t="str">
        <f>VLOOKUP(E128,VIP!$A$2:$O8369,8,FALSE)</f>
        <v>Si</v>
      </c>
      <c r="J128" s="106" t="str">
        <f>VLOOKUP(E128,VIP!$A$2:$O8319,8,FALSE)</f>
        <v>Si</v>
      </c>
      <c r="K128" s="106" t="str">
        <f>VLOOKUP(E128,VIP!$A$2:$O11893,6,0)</f>
        <v>NO</v>
      </c>
      <c r="L128" s="137" t="s">
        <v>2430</v>
      </c>
      <c r="M128" s="103" t="s">
        <v>2627</v>
      </c>
      <c r="N128" s="138" t="s">
        <v>2477</v>
      </c>
      <c r="O128" s="106" t="s">
        <v>2478</v>
      </c>
      <c r="P128" s="139"/>
      <c r="Q128" s="141">
        <v>44249.620833333334</v>
      </c>
    </row>
    <row r="129" spans="1:17" ht="18" x14ac:dyDescent="0.25">
      <c r="A129" s="106" t="str">
        <f>VLOOKUP(E129,'LISTADO ATM'!$A$2:$C$899,3,0)</f>
        <v>DISTRITO NACIONAL</v>
      </c>
      <c r="B129" s="122">
        <v>335798740</v>
      </c>
      <c r="C129" s="136">
        <v>44247.906608796293</v>
      </c>
      <c r="D129" s="106" t="s">
        <v>2473</v>
      </c>
      <c r="E129" s="112">
        <v>192</v>
      </c>
      <c r="F129" s="106" t="str">
        <f>VLOOKUP(E129,VIP!$A$2:$O11444,2,0)</f>
        <v>DRBR192</v>
      </c>
      <c r="G129" s="106" t="str">
        <f>VLOOKUP(E129,'LISTADO ATM'!$A$2:$B$898,2,0)</f>
        <v xml:space="preserve">ATM Autobanco Luperón II </v>
      </c>
      <c r="H129" s="106" t="str">
        <f>VLOOKUP(E129,VIP!$A$2:$O16365,7,FALSE)</f>
        <v>Si</v>
      </c>
      <c r="I129" s="106" t="str">
        <f>VLOOKUP(E129,VIP!$A$2:$O8330,8,FALSE)</f>
        <v>Si</v>
      </c>
      <c r="J129" s="106" t="str">
        <f>VLOOKUP(E129,VIP!$A$2:$O8280,8,FALSE)</f>
        <v>Si</v>
      </c>
      <c r="K129" s="106" t="str">
        <f>VLOOKUP(E129,VIP!$A$2:$O11854,6,0)</f>
        <v>NO</v>
      </c>
      <c r="L129" s="137" t="s">
        <v>2430</v>
      </c>
      <c r="M129" s="103" t="s">
        <v>2627</v>
      </c>
      <c r="N129" s="138" t="s">
        <v>2477</v>
      </c>
      <c r="O129" s="106" t="s">
        <v>2478</v>
      </c>
      <c r="P129" s="139"/>
      <c r="Q129" s="141">
        <v>44249.556944444441</v>
      </c>
    </row>
    <row r="130" spans="1:17" ht="18" x14ac:dyDescent="0.25">
      <c r="A130" s="106" t="str">
        <f>VLOOKUP(E130,'LISTADO ATM'!$A$2:$C$899,3,0)</f>
        <v>DISTRITO NACIONAL</v>
      </c>
      <c r="B130" s="122">
        <v>335798743</v>
      </c>
      <c r="C130" s="136">
        <v>44247.922511574077</v>
      </c>
      <c r="D130" s="106" t="s">
        <v>2473</v>
      </c>
      <c r="E130" s="112">
        <v>325</v>
      </c>
      <c r="F130" s="106" t="str">
        <f>VLOOKUP(E130,VIP!$A$2:$O11441,2,0)</f>
        <v>DRBR325</v>
      </c>
      <c r="G130" s="106" t="str">
        <f>VLOOKUP(E130,'LISTADO ATM'!$A$2:$B$898,2,0)</f>
        <v>ATM Casa Edwin</v>
      </c>
      <c r="H130" s="106" t="str">
        <f>VLOOKUP(E130,VIP!$A$2:$O16362,7,FALSE)</f>
        <v>Si</v>
      </c>
      <c r="I130" s="106" t="str">
        <f>VLOOKUP(E130,VIP!$A$2:$O8327,8,FALSE)</f>
        <v>Si</v>
      </c>
      <c r="J130" s="106" t="str">
        <f>VLOOKUP(E130,VIP!$A$2:$O8277,8,FALSE)</f>
        <v>Si</v>
      </c>
      <c r="K130" s="106" t="str">
        <f>VLOOKUP(E130,VIP!$A$2:$O11851,6,0)</f>
        <v>NO</v>
      </c>
      <c r="L130" s="137" t="s">
        <v>2430</v>
      </c>
      <c r="M130" s="103" t="s">
        <v>2627</v>
      </c>
      <c r="N130" s="138" t="s">
        <v>2477</v>
      </c>
      <c r="O130" s="106" t="s">
        <v>2478</v>
      </c>
      <c r="P130" s="139"/>
      <c r="Q130" s="141">
        <v>44249.611805555556</v>
      </c>
    </row>
    <row r="131" spans="1:17" ht="18" x14ac:dyDescent="0.25">
      <c r="A131" s="106" t="str">
        <f>VLOOKUP(E131,'LISTADO ATM'!$A$2:$C$899,3,0)</f>
        <v>DISTRITO NACIONAL</v>
      </c>
      <c r="B131" s="122">
        <v>335798753</v>
      </c>
      <c r="C131" s="136">
        <v>44248.066481481481</v>
      </c>
      <c r="D131" s="106" t="s">
        <v>2473</v>
      </c>
      <c r="E131" s="112">
        <v>642</v>
      </c>
      <c r="F131" s="106" t="str">
        <f>VLOOKUP(E131,VIP!$A$2:$O11454,2,0)</f>
        <v>DRBR24O</v>
      </c>
      <c r="G131" s="106" t="str">
        <f>VLOOKUP(E131,'LISTADO ATM'!$A$2:$B$898,2,0)</f>
        <v xml:space="preserve">ATM OMSA Sto. Dgo. </v>
      </c>
      <c r="H131" s="106" t="str">
        <f>VLOOKUP(E131,VIP!$A$2:$O16375,7,FALSE)</f>
        <v>Si</v>
      </c>
      <c r="I131" s="106" t="str">
        <f>VLOOKUP(E131,VIP!$A$2:$O8340,8,FALSE)</f>
        <v>Si</v>
      </c>
      <c r="J131" s="106" t="str">
        <f>VLOOKUP(E131,VIP!$A$2:$O8290,8,FALSE)</f>
        <v>Si</v>
      </c>
      <c r="K131" s="106" t="str">
        <f>VLOOKUP(E131,VIP!$A$2:$O11864,6,0)</f>
        <v>NO</v>
      </c>
      <c r="L131" s="137" t="s">
        <v>2463</v>
      </c>
      <c r="M131" s="103" t="s">
        <v>2627</v>
      </c>
      <c r="N131" s="138" t="s">
        <v>2477</v>
      </c>
      <c r="O131" s="106" t="s">
        <v>2478</v>
      </c>
      <c r="P131" s="139"/>
      <c r="Q131" s="141">
        <v>44249.554861111108</v>
      </c>
    </row>
    <row r="132" spans="1:17" ht="18" x14ac:dyDescent="0.25">
      <c r="A132" s="106" t="str">
        <f>VLOOKUP(E132,'LISTADO ATM'!$A$2:$C$899,3,0)</f>
        <v>DISTRITO NACIONAL</v>
      </c>
      <c r="B132" s="122">
        <v>335798758</v>
      </c>
      <c r="C132" s="136">
        <v>44248.098425925928</v>
      </c>
      <c r="D132" s="106" t="s">
        <v>2488</v>
      </c>
      <c r="E132" s="112">
        <v>946</v>
      </c>
      <c r="F132" s="106" t="str">
        <f>VLOOKUP(E132,VIP!$A$2:$O11449,2,0)</f>
        <v>DRBR24R</v>
      </c>
      <c r="G132" s="106" t="str">
        <f>VLOOKUP(E132,'LISTADO ATM'!$A$2:$B$898,2,0)</f>
        <v xml:space="preserve">ATM Oficina Núñez de Cáceres I </v>
      </c>
      <c r="H132" s="106" t="str">
        <f>VLOOKUP(E132,VIP!$A$2:$O16370,7,FALSE)</f>
        <v>Si</v>
      </c>
      <c r="I132" s="106" t="str">
        <f>VLOOKUP(E132,VIP!$A$2:$O8335,8,FALSE)</f>
        <v>Si</v>
      </c>
      <c r="J132" s="106" t="str">
        <f>VLOOKUP(E132,VIP!$A$2:$O8285,8,FALSE)</f>
        <v>Si</v>
      </c>
      <c r="K132" s="106" t="str">
        <f>VLOOKUP(E132,VIP!$A$2:$O11859,6,0)</f>
        <v>NO</v>
      </c>
      <c r="L132" s="137" t="s">
        <v>2501</v>
      </c>
      <c r="M132" s="140" t="s">
        <v>2627</v>
      </c>
      <c r="N132" s="138" t="s">
        <v>2477</v>
      </c>
      <c r="O132" s="106" t="s">
        <v>2491</v>
      </c>
      <c r="P132" s="139"/>
      <c r="Q132" s="141">
        <v>44249.443055555559</v>
      </c>
    </row>
    <row r="133" spans="1:17" ht="18" x14ac:dyDescent="0.25">
      <c r="A133" s="106" t="str">
        <f>VLOOKUP(E133,'LISTADO ATM'!$A$2:$C$899,3,0)</f>
        <v>DISTRITO NACIONAL</v>
      </c>
      <c r="B133" s="122">
        <v>335798759</v>
      </c>
      <c r="C133" s="136">
        <v>44248.108518518522</v>
      </c>
      <c r="D133" s="106" t="s">
        <v>2473</v>
      </c>
      <c r="E133" s="112">
        <v>955</v>
      </c>
      <c r="F133" s="106" t="str">
        <f>VLOOKUP(E133,VIP!$A$2:$O11448,2,0)</f>
        <v>DRBR955</v>
      </c>
      <c r="G133" s="106" t="str">
        <f>VLOOKUP(E133,'LISTADO ATM'!$A$2:$B$898,2,0)</f>
        <v xml:space="preserve">ATM Oficina Americana Independencia II </v>
      </c>
      <c r="H133" s="106" t="str">
        <f>VLOOKUP(E133,VIP!$A$2:$O16369,7,FALSE)</f>
        <v>Si</v>
      </c>
      <c r="I133" s="106" t="str">
        <f>VLOOKUP(E133,VIP!$A$2:$O8334,8,FALSE)</f>
        <v>Si</v>
      </c>
      <c r="J133" s="106" t="str">
        <f>VLOOKUP(E133,VIP!$A$2:$O8284,8,FALSE)</f>
        <v>Si</v>
      </c>
      <c r="K133" s="106" t="str">
        <f>VLOOKUP(E133,VIP!$A$2:$O11858,6,0)</f>
        <v>NO</v>
      </c>
      <c r="L133" s="137" t="s">
        <v>2430</v>
      </c>
      <c r="M133" s="140" t="s">
        <v>2627</v>
      </c>
      <c r="N133" s="138" t="s">
        <v>2477</v>
      </c>
      <c r="O133" s="106" t="s">
        <v>2478</v>
      </c>
      <c r="P133" s="139"/>
      <c r="Q133" s="141">
        <v>44249.443055555559</v>
      </c>
    </row>
    <row r="134" spans="1:17" ht="18" x14ac:dyDescent="0.25">
      <c r="A134" s="106" t="str">
        <f>VLOOKUP(E134,'LISTADO ATM'!$A$2:$C$899,3,0)</f>
        <v>DISTRITO NACIONAL</v>
      </c>
      <c r="B134" s="122">
        <v>335798762</v>
      </c>
      <c r="C134" s="136">
        <v>44248.120509259257</v>
      </c>
      <c r="D134" s="106" t="s">
        <v>2473</v>
      </c>
      <c r="E134" s="112">
        <v>713</v>
      </c>
      <c r="F134" s="106" t="str">
        <f>VLOOKUP(E134,VIP!$A$2:$O11445,2,0)</f>
        <v>DRBR016</v>
      </c>
      <c r="G134" s="106" t="str">
        <f>VLOOKUP(E134,'LISTADO ATM'!$A$2:$B$898,2,0)</f>
        <v xml:space="preserve">ATM Oficina Las Américas </v>
      </c>
      <c r="H134" s="106" t="str">
        <f>VLOOKUP(E134,VIP!$A$2:$O16366,7,FALSE)</f>
        <v>Si</v>
      </c>
      <c r="I134" s="106" t="str">
        <f>VLOOKUP(E134,VIP!$A$2:$O8331,8,FALSE)</f>
        <v>Si</v>
      </c>
      <c r="J134" s="106" t="str">
        <f>VLOOKUP(E134,VIP!$A$2:$O8281,8,FALSE)</f>
        <v>Si</v>
      </c>
      <c r="K134" s="106" t="str">
        <f>VLOOKUP(E134,VIP!$A$2:$O11855,6,0)</f>
        <v>NO</v>
      </c>
      <c r="L134" s="137" t="s">
        <v>2430</v>
      </c>
      <c r="M134" s="103" t="s">
        <v>2627</v>
      </c>
      <c r="N134" s="138" t="s">
        <v>2477</v>
      </c>
      <c r="O134" s="106" t="s">
        <v>2478</v>
      </c>
      <c r="P134" s="139"/>
      <c r="Q134" s="141">
        <v>44249.650694444441</v>
      </c>
    </row>
    <row r="135" spans="1:17" ht="18" x14ac:dyDescent="0.25">
      <c r="A135" s="106" t="str">
        <f>VLOOKUP(E135,'LISTADO ATM'!$A$2:$C$899,3,0)</f>
        <v>DISTRITO NACIONAL</v>
      </c>
      <c r="B135" s="122">
        <v>335798763</v>
      </c>
      <c r="C135" s="136">
        <v>44248.12771990741</v>
      </c>
      <c r="D135" s="106" t="s">
        <v>2473</v>
      </c>
      <c r="E135" s="112">
        <v>655</v>
      </c>
      <c r="F135" s="106" t="str">
        <f>VLOOKUP(E135,VIP!$A$2:$O11444,2,0)</f>
        <v>DRBR655</v>
      </c>
      <c r="G135" s="106" t="str">
        <f>VLOOKUP(E135,'LISTADO ATM'!$A$2:$B$898,2,0)</f>
        <v>ATM Farmacia Sandra</v>
      </c>
      <c r="H135" s="106" t="str">
        <f>VLOOKUP(E135,VIP!$A$2:$O16365,7,FALSE)</f>
        <v>Si</v>
      </c>
      <c r="I135" s="106" t="str">
        <f>VLOOKUP(E135,VIP!$A$2:$O8330,8,FALSE)</f>
        <v>Si</v>
      </c>
      <c r="J135" s="106" t="str">
        <f>VLOOKUP(E135,VIP!$A$2:$O8280,8,FALSE)</f>
        <v>Si</v>
      </c>
      <c r="K135" s="106" t="str">
        <f>VLOOKUP(E135,VIP!$A$2:$O11854,6,0)</f>
        <v>NO</v>
      </c>
      <c r="L135" s="137" t="s">
        <v>2430</v>
      </c>
      <c r="M135" s="103" t="s">
        <v>2627</v>
      </c>
      <c r="N135" s="138" t="s">
        <v>2477</v>
      </c>
      <c r="O135" s="106" t="s">
        <v>2478</v>
      </c>
      <c r="P135" s="139"/>
      <c r="Q135" s="141">
        <v>44249.648611111108</v>
      </c>
    </row>
    <row r="136" spans="1:17" ht="18" x14ac:dyDescent="0.25">
      <c r="A136" s="106" t="str">
        <f>VLOOKUP(E136,'LISTADO ATM'!$A$2:$C$899,3,0)</f>
        <v>DISTRITO NACIONAL</v>
      </c>
      <c r="B136" s="122">
        <v>335798765</v>
      </c>
      <c r="C136" s="136">
        <v>44248.13212962963</v>
      </c>
      <c r="D136" s="106" t="s">
        <v>2473</v>
      </c>
      <c r="E136" s="112">
        <v>570</v>
      </c>
      <c r="F136" s="106" t="str">
        <f>VLOOKUP(E136,VIP!$A$2:$O11442,2,0)</f>
        <v>DRBR478</v>
      </c>
      <c r="G136" s="106" t="str">
        <f>VLOOKUP(E136,'LISTADO ATM'!$A$2:$B$898,2,0)</f>
        <v xml:space="preserve">ATM S/M Liverpool Villa Mella </v>
      </c>
      <c r="H136" s="106" t="str">
        <f>VLOOKUP(E136,VIP!$A$2:$O16363,7,FALSE)</f>
        <v>Si</v>
      </c>
      <c r="I136" s="106" t="str">
        <f>VLOOKUP(E136,VIP!$A$2:$O8328,8,FALSE)</f>
        <v>Si</v>
      </c>
      <c r="J136" s="106" t="str">
        <f>VLOOKUP(E136,VIP!$A$2:$O8278,8,FALSE)</f>
        <v>Si</v>
      </c>
      <c r="K136" s="106" t="str">
        <f>VLOOKUP(E136,VIP!$A$2:$O11852,6,0)</f>
        <v>NO</v>
      </c>
      <c r="L136" s="137" t="s">
        <v>2463</v>
      </c>
      <c r="M136" s="139" t="s">
        <v>2627</v>
      </c>
      <c r="N136" s="138" t="s">
        <v>2477</v>
      </c>
      <c r="O136" s="106" t="s">
        <v>2478</v>
      </c>
      <c r="P136" s="139"/>
      <c r="Q136" s="141">
        <v>44249.7809375</v>
      </c>
    </row>
    <row r="137" spans="1:17" ht="18" x14ac:dyDescent="0.25">
      <c r="A137" s="106" t="str">
        <f>VLOOKUP(E137,'LISTADO ATM'!$A$2:$C$899,3,0)</f>
        <v>DISTRITO NACIONAL</v>
      </c>
      <c r="B137" s="122">
        <v>335798766</v>
      </c>
      <c r="C137" s="136">
        <v>44248.138252314813</v>
      </c>
      <c r="D137" s="106" t="s">
        <v>2473</v>
      </c>
      <c r="E137" s="112">
        <v>406</v>
      </c>
      <c r="F137" s="106" t="str">
        <f>VLOOKUP(E137,VIP!$A$2:$O11441,2,0)</f>
        <v>DRBR406</v>
      </c>
      <c r="G137" s="106" t="str">
        <f>VLOOKUP(E137,'LISTADO ATM'!$A$2:$B$898,2,0)</f>
        <v xml:space="preserve">ATM UNP Plaza Lama Máximo Gómez </v>
      </c>
      <c r="H137" s="106" t="str">
        <f>VLOOKUP(E137,VIP!$A$2:$O16362,7,FALSE)</f>
        <v>Si</v>
      </c>
      <c r="I137" s="106" t="str">
        <f>VLOOKUP(E137,VIP!$A$2:$O8327,8,FALSE)</f>
        <v>Si</v>
      </c>
      <c r="J137" s="106" t="str">
        <f>VLOOKUP(E137,VIP!$A$2:$O8277,8,FALSE)</f>
        <v>Si</v>
      </c>
      <c r="K137" s="106" t="str">
        <f>VLOOKUP(E137,VIP!$A$2:$O11851,6,0)</f>
        <v>SI</v>
      </c>
      <c r="L137" s="137" t="s">
        <v>2430</v>
      </c>
      <c r="M137" s="139" t="s">
        <v>2627</v>
      </c>
      <c r="N137" s="138" t="s">
        <v>2477</v>
      </c>
      <c r="O137" s="106" t="s">
        <v>2478</v>
      </c>
      <c r="P137" s="139"/>
      <c r="Q137" s="143">
        <v>44249.559027777781</v>
      </c>
    </row>
    <row r="138" spans="1:17" ht="18" x14ac:dyDescent="0.25">
      <c r="A138" s="106" t="str">
        <f>VLOOKUP(E138,'LISTADO ATM'!$A$2:$C$899,3,0)</f>
        <v>ESTE</v>
      </c>
      <c r="B138" s="122" t="s">
        <v>2506</v>
      </c>
      <c r="C138" s="136">
        <v>44248.337048611109</v>
      </c>
      <c r="D138" s="106" t="s">
        <v>2189</v>
      </c>
      <c r="E138" s="112">
        <v>117</v>
      </c>
      <c r="F138" s="106" t="str">
        <f>VLOOKUP(E138,VIP!$A$2:$O11443,2,0)</f>
        <v>DRBR117</v>
      </c>
      <c r="G138" s="106" t="str">
        <f>VLOOKUP(E138,'LISTADO ATM'!$A$2:$B$898,2,0)</f>
        <v xml:space="preserve">ATM Oficina El Seybo </v>
      </c>
      <c r="H138" s="106" t="str">
        <f>VLOOKUP(E138,VIP!$A$2:$O16364,7,FALSE)</f>
        <v>Si</v>
      </c>
      <c r="I138" s="106" t="str">
        <f>VLOOKUP(E138,VIP!$A$2:$O8329,8,FALSE)</f>
        <v>Si</v>
      </c>
      <c r="J138" s="106" t="str">
        <f>VLOOKUP(E138,VIP!$A$2:$O8279,8,FALSE)</f>
        <v>Si</v>
      </c>
      <c r="K138" s="106" t="str">
        <f>VLOOKUP(E138,VIP!$A$2:$O11853,6,0)</f>
        <v>SI</v>
      </c>
      <c r="L138" s="137" t="s">
        <v>2507</v>
      </c>
      <c r="M138" s="142" t="s">
        <v>2627</v>
      </c>
      <c r="N138" s="138" t="s">
        <v>2477</v>
      </c>
      <c r="O138" s="106" t="s">
        <v>2479</v>
      </c>
      <c r="P138" s="139"/>
      <c r="Q138" s="141">
        <v>44249.443749999999</v>
      </c>
    </row>
    <row r="139" spans="1:17" ht="18" x14ac:dyDescent="0.25">
      <c r="A139" s="106" t="str">
        <f>VLOOKUP(E139,'LISTADO ATM'!$A$2:$C$899,3,0)</f>
        <v>DISTRITO NACIONAL</v>
      </c>
      <c r="B139" s="122" t="s">
        <v>2505</v>
      </c>
      <c r="C139" s="136">
        <v>44248.337638888886</v>
      </c>
      <c r="D139" s="106" t="s">
        <v>2488</v>
      </c>
      <c r="E139" s="112">
        <v>911</v>
      </c>
      <c r="F139" s="106" t="str">
        <f>VLOOKUP(E139,VIP!$A$2:$O11442,2,0)</f>
        <v>DRBR911</v>
      </c>
      <c r="G139" s="106" t="str">
        <f>VLOOKUP(E139,'LISTADO ATM'!$A$2:$B$898,2,0)</f>
        <v xml:space="preserve">ATM Oficina Venezuela II </v>
      </c>
      <c r="H139" s="106" t="str">
        <f>VLOOKUP(E139,VIP!$A$2:$O16363,7,FALSE)</f>
        <v>Si</v>
      </c>
      <c r="I139" s="106" t="str">
        <f>VLOOKUP(E139,VIP!$A$2:$O8328,8,FALSE)</f>
        <v>Si</v>
      </c>
      <c r="J139" s="106" t="str">
        <f>VLOOKUP(E139,VIP!$A$2:$O8278,8,FALSE)</f>
        <v>Si</v>
      </c>
      <c r="K139" s="106" t="str">
        <f>VLOOKUP(E139,VIP!$A$2:$O11852,6,0)</f>
        <v>SI</v>
      </c>
      <c r="L139" s="137" t="s">
        <v>2463</v>
      </c>
      <c r="M139" s="142" t="s">
        <v>2627</v>
      </c>
      <c r="N139" s="138" t="s">
        <v>2477</v>
      </c>
      <c r="O139" s="106" t="s">
        <v>2491</v>
      </c>
      <c r="P139" s="139"/>
      <c r="Q139" s="141">
        <v>44249.444444444445</v>
      </c>
    </row>
    <row r="140" spans="1:17" ht="18" x14ac:dyDescent="0.25">
      <c r="A140" s="106" t="str">
        <f>VLOOKUP(E140,'LISTADO ATM'!$A$2:$C$899,3,0)</f>
        <v>SUR</v>
      </c>
      <c r="B140" s="122" t="s">
        <v>2518</v>
      </c>
      <c r="C140" s="136">
        <v>44248.355520833335</v>
      </c>
      <c r="D140" s="106" t="s">
        <v>2488</v>
      </c>
      <c r="E140" s="112">
        <v>765</v>
      </c>
      <c r="F140" s="106" t="str">
        <f>VLOOKUP(E140,VIP!$A$2:$O11454,2,0)</f>
        <v>DRBR191</v>
      </c>
      <c r="G140" s="106" t="str">
        <f>VLOOKUP(E140,'LISTADO ATM'!$A$2:$B$898,2,0)</f>
        <v xml:space="preserve">ATM Oficina Azua I </v>
      </c>
      <c r="H140" s="106" t="str">
        <f>VLOOKUP(E140,VIP!$A$2:$O16375,7,FALSE)</f>
        <v>Si</v>
      </c>
      <c r="I140" s="106" t="str">
        <f>VLOOKUP(E140,VIP!$A$2:$O8340,8,FALSE)</f>
        <v>Si</v>
      </c>
      <c r="J140" s="106" t="str">
        <f>VLOOKUP(E140,VIP!$A$2:$O8290,8,FALSE)</f>
        <v>Si</v>
      </c>
      <c r="K140" s="106" t="str">
        <f>VLOOKUP(E140,VIP!$A$2:$O11864,6,0)</f>
        <v>NO</v>
      </c>
      <c r="L140" s="137" t="s">
        <v>2463</v>
      </c>
      <c r="M140" s="142" t="s">
        <v>2627</v>
      </c>
      <c r="N140" s="138" t="s">
        <v>2477</v>
      </c>
      <c r="O140" s="106" t="s">
        <v>2491</v>
      </c>
      <c r="P140" s="139"/>
      <c r="Q140" s="141">
        <v>44249.443749999999</v>
      </c>
    </row>
    <row r="141" spans="1:17" ht="18" x14ac:dyDescent="0.25">
      <c r="A141" s="106" t="str">
        <f>VLOOKUP(E141,'LISTADO ATM'!$A$2:$C$899,3,0)</f>
        <v>ESTE</v>
      </c>
      <c r="B141" s="122" t="s">
        <v>2517</v>
      </c>
      <c r="C141" s="136">
        <v>44248.364270833335</v>
      </c>
      <c r="D141" s="106" t="s">
        <v>2473</v>
      </c>
      <c r="E141" s="112">
        <v>480</v>
      </c>
      <c r="F141" s="106" t="str">
        <f>VLOOKUP(E141,VIP!$A$2:$O11453,2,0)</f>
        <v>DRBR480</v>
      </c>
      <c r="G141" s="106" t="str">
        <f>VLOOKUP(E141,'LISTADO ATM'!$A$2:$B$898,2,0)</f>
        <v>ATM UNP Farmaconal Higuey</v>
      </c>
      <c r="H141" s="106" t="str">
        <f>VLOOKUP(E141,VIP!$A$2:$O16374,7,FALSE)</f>
        <v>N/A</v>
      </c>
      <c r="I141" s="106" t="str">
        <f>VLOOKUP(E141,VIP!$A$2:$O8339,8,FALSE)</f>
        <v>N/A</v>
      </c>
      <c r="J141" s="106" t="str">
        <f>VLOOKUP(E141,VIP!$A$2:$O8289,8,FALSE)</f>
        <v>N/A</v>
      </c>
      <c r="K141" s="106" t="str">
        <f>VLOOKUP(E141,VIP!$A$2:$O11863,6,0)</f>
        <v>N/A</v>
      </c>
      <c r="L141" s="137" t="s">
        <v>2430</v>
      </c>
      <c r="M141" s="139" t="s">
        <v>2627</v>
      </c>
      <c r="N141" s="138" t="s">
        <v>2477</v>
      </c>
      <c r="O141" s="106" t="s">
        <v>2478</v>
      </c>
      <c r="P141" s="139"/>
      <c r="Q141" s="141">
        <v>44249.62222222222</v>
      </c>
    </row>
    <row r="142" spans="1:17" ht="18" x14ac:dyDescent="0.25">
      <c r="A142" s="106" t="str">
        <f>VLOOKUP(E142,'LISTADO ATM'!$A$2:$C$899,3,0)</f>
        <v>DISTRITO NACIONAL</v>
      </c>
      <c r="B142" s="122" t="s">
        <v>2516</v>
      </c>
      <c r="C142" s="136">
        <v>44248.392442129632</v>
      </c>
      <c r="D142" s="106" t="s">
        <v>2189</v>
      </c>
      <c r="E142" s="112">
        <v>473</v>
      </c>
      <c r="F142" s="106" t="str">
        <f>VLOOKUP(E142,VIP!$A$2:$O11452,2,0)</f>
        <v>DRBR473</v>
      </c>
      <c r="G142" s="106" t="str">
        <f>VLOOKUP(E142,'LISTADO ATM'!$A$2:$B$898,2,0)</f>
        <v xml:space="preserve">ATM Oficina Carrefour II </v>
      </c>
      <c r="H142" s="106" t="str">
        <f>VLOOKUP(E142,VIP!$A$2:$O16373,7,FALSE)</f>
        <v>Si</v>
      </c>
      <c r="I142" s="106" t="str">
        <f>VLOOKUP(E142,VIP!$A$2:$O8338,8,FALSE)</f>
        <v>Si</v>
      </c>
      <c r="J142" s="106" t="str">
        <f>VLOOKUP(E142,VIP!$A$2:$O8288,8,FALSE)</f>
        <v>Si</v>
      </c>
      <c r="K142" s="106" t="str">
        <f>VLOOKUP(E142,VIP!$A$2:$O11862,6,0)</f>
        <v>NO</v>
      </c>
      <c r="L142" s="137" t="s">
        <v>2228</v>
      </c>
      <c r="M142" s="139" t="s">
        <v>2627</v>
      </c>
      <c r="N142" s="138" t="s">
        <v>2477</v>
      </c>
      <c r="O142" s="106" t="s">
        <v>2479</v>
      </c>
      <c r="P142" s="139"/>
      <c r="Q142" s="141">
        <v>44249.61273148148</v>
      </c>
    </row>
    <row r="143" spans="1:17" ht="18" x14ac:dyDescent="0.25">
      <c r="A143" s="106" t="str">
        <f>VLOOKUP(E143,'LISTADO ATM'!$A$2:$C$899,3,0)</f>
        <v>ESTE</v>
      </c>
      <c r="B143" s="122" t="s">
        <v>2514</v>
      </c>
      <c r="C143" s="136">
        <v>44248.403819444444</v>
      </c>
      <c r="D143" s="106" t="s">
        <v>2473</v>
      </c>
      <c r="E143" s="112">
        <v>608</v>
      </c>
      <c r="F143" s="106" t="str">
        <f>VLOOKUP(E143,VIP!$A$2:$O11450,2,0)</f>
        <v>DRBR305</v>
      </c>
      <c r="G143" s="106" t="str">
        <f>VLOOKUP(E143,'LISTADO ATM'!$A$2:$B$898,2,0)</f>
        <v xml:space="preserve">ATM Oficina Jumbo (San Pedro) </v>
      </c>
      <c r="H143" s="106" t="str">
        <f>VLOOKUP(E143,VIP!$A$2:$O16371,7,FALSE)</f>
        <v>Si</v>
      </c>
      <c r="I143" s="106" t="str">
        <f>VLOOKUP(E143,VIP!$A$2:$O8336,8,FALSE)</f>
        <v>Si</v>
      </c>
      <c r="J143" s="106" t="str">
        <f>VLOOKUP(E143,VIP!$A$2:$O8286,8,FALSE)</f>
        <v>Si</v>
      </c>
      <c r="K143" s="106" t="str">
        <f>VLOOKUP(E143,VIP!$A$2:$O11860,6,0)</f>
        <v>SI</v>
      </c>
      <c r="L143" s="137" t="s">
        <v>2503</v>
      </c>
      <c r="M143" s="142" t="s">
        <v>2627</v>
      </c>
      <c r="N143" s="138" t="s">
        <v>2477</v>
      </c>
      <c r="O143" s="106" t="s">
        <v>2478</v>
      </c>
      <c r="P143" s="139"/>
      <c r="Q143" s="143">
        <v>44249</v>
      </c>
    </row>
    <row r="144" spans="1:17" ht="18" x14ac:dyDescent="0.25">
      <c r="A144" s="106" t="str">
        <f>VLOOKUP(E144,'LISTADO ATM'!$A$2:$C$899,3,0)</f>
        <v>SUR</v>
      </c>
      <c r="B144" s="122" t="s">
        <v>2513</v>
      </c>
      <c r="C144" s="136">
        <v>44248.427233796298</v>
      </c>
      <c r="D144" s="106" t="s">
        <v>2473</v>
      </c>
      <c r="E144" s="112">
        <v>44</v>
      </c>
      <c r="F144" s="106" t="str">
        <f>VLOOKUP(E144,VIP!$A$2:$O11448,2,0)</f>
        <v>DRBR044</v>
      </c>
      <c r="G144" s="106" t="str">
        <f>VLOOKUP(E144,'LISTADO ATM'!$A$2:$B$898,2,0)</f>
        <v xml:space="preserve">ATM Oficina Pedernales </v>
      </c>
      <c r="H144" s="106" t="str">
        <f>VLOOKUP(E144,VIP!$A$2:$O16369,7,FALSE)</f>
        <v>Si</v>
      </c>
      <c r="I144" s="106" t="str">
        <f>VLOOKUP(E144,VIP!$A$2:$O8334,8,FALSE)</f>
        <v>Si</v>
      </c>
      <c r="J144" s="106" t="str">
        <f>VLOOKUP(E144,VIP!$A$2:$O8284,8,FALSE)</f>
        <v>Si</v>
      </c>
      <c r="K144" s="106" t="str">
        <f>VLOOKUP(E144,VIP!$A$2:$O11858,6,0)</f>
        <v>SI</v>
      </c>
      <c r="L144" s="137" t="s">
        <v>2430</v>
      </c>
      <c r="M144" s="139" t="s">
        <v>2627</v>
      </c>
      <c r="N144" s="138" t="s">
        <v>2477</v>
      </c>
      <c r="O144" s="106" t="s">
        <v>2478</v>
      </c>
      <c r="P144" s="139"/>
      <c r="Q144" s="141">
        <v>44249.555555555555</v>
      </c>
    </row>
    <row r="145" spans="1:17" ht="18" x14ac:dyDescent="0.25">
      <c r="A145" s="106" t="str">
        <f>VLOOKUP(E145,'LISTADO ATM'!$A$2:$C$899,3,0)</f>
        <v>DISTRITO NACIONAL</v>
      </c>
      <c r="B145" s="122" t="s">
        <v>2512</v>
      </c>
      <c r="C145" s="136">
        <v>44248.429479166669</v>
      </c>
      <c r="D145" s="106" t="s">
        <v>2473</v>
      </c>
      <c r="E145" s="112">
        <v>54</v>
      </c>
      <c r="F145" s="106" t="str">
        <f>VLOOKUP(E145,VIP!$A$2:$O11447,2,0)</f>
        <v>DRBR054</v>
      </c>
      <c r="G145" s="106" t="str">
        <f>VLOOKUP(E145,'LISTADO ATM'!$A$2:$B$898,2,0)</f>
        <v xml:space="preserve">ATM Autoservicio Galería 360 </v>
      </c>
      <c r="H145" s="106" t="str">
        <f>VLOOKUP(E145,VIP!$A$2:$O16368,7,FALSE)</f>
        <v>Si</v>
      </c>
      <c r="I145" s="106" t="str">
        <f>VLOOKUP(E145,VIP!$A$2:$O8333,8,FALSE)</f>
        <v>Si</v>
      </c>
      <c r="J145" s="106" t="str">
        <f>VLOOKUP(E145,VIP!$A$2:$O8283,8,FALSE)</f>
        <v>Si</v>
      </c>
      <c r="K145" s="106" t="str">
        <f>VLOOKUP(E145,VIP!$A$2:$O11857,6,0)</f>
        <v>NO</v>
      </c>
      <c r="L145" s="137" t="s">
        <v>2430</v>
      </c>
      <c r="M145" s="139" t="s">
        <v>2627</v>
      </c>
      <c r="N145" s="138" t="s">
        <v>2477</v>
      </c>
      <c r="O145" s="106" t="s">
        <v>2478</v>
      </c>
      <c r="P145" s="139"/>
      <c r="Q145" s="141">
        <v>44249.54583333333</v>
      </c>
    </row>
    <row r="146" spans="1:17" ht="18" x14ac:dyDescent="0.25">
      <c r="A146" s="106" t="str">
        <f>VLOOKUP(E146,'LISTADO ATM'!$A$2:$C$899,3,0)</f>
        <v>ESTE</v>
      </c>
      <c r="B146" s="122" t="s">
        <v>2511</v>
      </c>
      <c r="C146" s="136">
        <v>44248.431307870371</v>
      </c>
      <c r="D146" s="106" t="s">
        <v>2473</v>
      </c>
      <c r="E146" s="112">
        <v>114</v>
      </c>
      <c r="F146" s="106" t="str">
        <f>VLOOKUP(E146,VIP!$A$2:$O11446,2,0)</f>
        <v>DRBR114</v>
      </c>
      <c r="G146" s="106" t="str">
        <f>VLOOKUP(E146,'LISTADO ATM'!$A$2:$B$898,2,0)</f>
        <v xml:space="preserve">ATM Oficina Hato Mayor </v>
      </c>
      <c r="H146" s="106" t="str">
        <f>VLOOKUP(E146,VIP!$A$2:$O16367,7,FALSE)</f>
        <v>Si</v>
      </c>
      <c r="I146" s="106" t="str">
        <f>VLOOKUP(E146,VIP!$A$2:$O8332,8,FALSE)</f>
        <v>Si</v>
      </c>
      <c r="J146" s="106" t="str">
        <f>VLOOKUP(E146,VIP!$A$2:$O8282,8,FALSE)</f>
        <v>Si</v>
      </c>
      <c r="K146" s="106" t="str">
        <f>VLOOKUP(E146,VIP!$A$2:$O11856,6,0)</f>
        <v>NO</v>
      </c>
      <c r="L146" s="137" t="s">
        <v>2430</v>
      </c>
      <c r="M146" s="139" t="s">
        <v>2627</v>
      </c>
      <c r="N146" s="138" t="s">
        <v>2477</v>
      </c>
      <c r="O146" s="106" t="s">
        <v>2478</v>
      </c>
      <c r="P146" s="139"/>
      <c r="Q146" s="143">
        <v>44249.558333333334</v>
      </c>
    </row>
    <row r="147" spans="1:17" ht="18" x14ac:dyDescent="0.25">
      <c r="A147" s="106" t="str">
        <f>VLOOKUP(E147,'LISTADO ATM'!$A$2:$C$899,3,0)</f>
        <v>DISTRITO NACIONAL</v>
      </c>
      <c r="B147" s="122" t="s">
        <v>2510</v>
      </c>
      <c r="C147" s="136">
        <v>44248.436157407406</v>
      </c>
      <c r="D147" s="106" t="s">
        <v>2473</v>
      </c>
      <c r="E147" s="112">
        <v>165</v>
      </c>
      <c r="F147" s="106" t="str">
        <f>VLOOKUP(E147,VIP!$A$2:$O11445,2,0)</f>
        <v>DRBR165</v>
      </c>
      <c r="G147" s="106" t="str">
        <f>VLOOKUP(E147,'LISTADO ATM'!$A$2:$B$898,2,0)</f>
        <v>ATM Autoservicio Megacentro</v>
      </c>
      <c r="H147" s="106" t="str">
        <f>VLOOKUP(E147,VIP!$A$2:$O16366,7,FALSE)</f>
        <v>Si</v>
      </c>
      <c r="I147" s="106" t="str">
        <f>VLOOKUP(E147,VIP!$A$2:$O8331,8,FALSE)</f>
        <v>Si</v>
      </c>
      <c r="J147" s="106" t="str">
        <f>VLOOKUP(E147,VIP!$A$2:$O8281,8,FALSE)</f>
        <v>Si</v>
      </c>
      <c r="K147" s="106" t="str">
        <f>VLOOKUP(E147,VIP!$A$2:$O11855,6,0)</f>
        <v>SI</v>
      </c>
      <c r="L147" s="137" t="s">
        <v>2430</v>
      </c>
      <c r="M147" s="139" t="s">
        <v>2627</v>
      </c>
      <c r="N147" s="138" t="s">
        <v>2477</v>
      </c>
      <c r="O147" s="106" t="s">
        <v>2478</v>
      </c>
      <c r="P147" s="139"/>
      <c r="Q147" s="143">
        <v>44249.559027777781</v>
      </c>
    </row>
    <row r="148" spans="1:17" ht="18" x14ac:dyDescent="0.25">
      <c r="A148" s="106" t="str">
        <f>VLOOKUP(E148,'LISTADO ATM'!$A$2:$C$899,3,0)</f>
        <v>NORTE</v>
      </c>
      <c r="B148" s="122" t="s">
        <v>2509</v>
      </c>
      <c r="C148" s="136">
        <v>44248.445868055554</v>
      </c>
      <c r="D148" s="106" t="s">
        <v>2488</v>
      </c>
      <c r="E148" s="112">
        <v>171</v>
      </c>
      <c r="F148" s="106" t="str">
        <f>VLOOKUP(E148,VIP!$A$2:$O11444,2,0)</f>
        <v>DRBR171</v>
      </c>
      <c r="G148" s="106" t="str">
        <f>VLOOKUP(E148,'LISTADO ATM'!$A$2:$B$898,2,0)</f>
        <v xml:space="preserve">ATM Oficina Moca </v>
      </c>
      <c r="H148" s="106" t="str">
        <f>VLOOKUP(E148,VIP!$A$2:$O16365,7,FALSE)</f>
        <v>Si</v>
      </c>
      <c r="I148" s="106" t="str">
        <f>VLOOKUP(E148,VIP!$A$2:$O8330,8,FALSE)</f>
        <v>Si</v>
      </c>
      <c r="J148" s="106" t="str">
        <f>VLOOKUP(E148,VIP!$A$2:$O8280,8,FALSE)</f>
        <v>Si</v>
      </c>
      <c r="K148" s="106" t="str">
        <f>VLOOKUP(E148,VIP!$A$2:$O11854,6,0)</f>
        <v>NO</v>
      </c>
      <c r="L148" s="137" t="s">
        <v>2430</v>
      </c>
      <c r="M148" s="142" t="s">
        <v>2627</v>
      </c>
      <c r="N148" s="138" t="s">
        <v>2477</v>
      </c>
      <c r="O148" s="106" t="s">
        <v>2491</v>
      </c>
      <c r="P148" s="139"/>
      <c r="Q148" s="141">
        <v>44249.445833333331</v>
      </c>
    </row>
    <row r="149" spans="1:17" ht="18" x14ac:dyDescent="0.25">
      <c r="A149" s="106" t="str">
        <f>VLOOKUP(E149,'LISTADO ATM'!$A$2:$C$899,3,0)</f>
        <v>DISTRITO NACIONAL</v>
      </c>
      <c r="B149" s="122" t="s">
        <v>2533</v>
      </c>
      <c r="C149" s="136">
        <v>44248.483969907407</v>
      </c>
      <c r="D149" s="106" t="s">
        <v>2473</v>
      </c>
      <c r="E149" s="112">
        <v>918</v>
      </c>
      <c r="F149" s="106" t="str">
        <f>VLOOKUP(E149,VIP!$A$2:$O11462,2,0)</f>
        <v>DRBR918</v>
      </c>
      <c r="G149" s="106" t="str">
        <f>VLOOKUP(E149,'LISTADO ATM'!$A$2:$B$898,2,0)</f>
        <v xml:space="preserve">ATM S/M Liverpool de la Jacobo Majluta </v>
      </c>
      <c r="H149" s="106" t="str">
        <f>VLOOKUP(E149,VIP!$A$2:$O16383,7,FALSE)</f>
        <v>Si</v>
      </c>
      <c r="I149" s="106" t="str">
        <f>VLOOKUP(E149,VIP!$A$2:$O8348,8,FALSE)</f>
        <v>Si</v>
      </c>
      <c r="J149" s="106" t="str">
        <f>VLOOKUP(E149,VIP!$A$2:$O8298,8,FALSE)</f>
        <v>Si</v>
      </c>
      <c r="K149" s="106" t="str">
        <f>VLOOKUP(E149,VIP!$A$2:$O11872,6,0)</f>
        <v>NO</v>
      </c>
      <c r="L149" s="137" t="s">
        <v>2430</v>
      </c>
      <c r="M149" s="139" t="s">
        <v>2627</v>
      </c>
      <c r="N149" s="138" t="s">
        <v>2477</v>
      </c>
      <c r="O149" s="106" t="s">
        <v>2478</v>
      </c>
      <c r="P149" s="139"/>
      <c r="Q149" s="141">
        <v>44249.784351851849</v>
      </c>
    </row>
    <row r="150" spans="1:17" ht="18" x14ac:dyDescent="0.25">
      <c r="A150" s="106" t="str">
        <f>VLOOKUP(E150,'LISTADO ATM'!$A$2:$C$899,3,0)</f>
        <v>ESTE</v>
      </c>
      <c r="B150" s="122" t="s">
        <v>2532</v>
      </c>
      <c r="C150" s="136">
        <v>44248.487650462965</v>
      </c>
      <c r="D150" s="106" t="s">
        <v>2473</v>
      </c>
      <c r="E150" s="112">
        <v>912</v>
      </c>
      <c r="F150" s="106" t="str">
        <f>VLOOKUP(E150,VIP!$A$2:$O11461,2,0)</f>
        <v>DRBR973</v>
      </c>
      <c r="G150" s="106" t="str">
        <f>VLOOKUP(E150,'LISTADO ATM'!$A$2:$B$898,2,0)</f>
        <v xml:space="preserve">ATM Oficina San Pedro II </v>
      </c>
      <c r="H150" s="106" t="str">
        <f>VLOOKUP(E150,VIP!$A$2:$O16382,7,FALSE)</f>
        <v>Si</v>
      </c>
      <c r="I150" s="106" t="str">
        <f>VLOOKUP(E150,VIP!$A$2:$O8347,8,FALSE)</f>
        <v>Si</v>
      </c>
      <c r="J150" s="106" t="str">
        <f>VLOOKUP(E150,VIP!$A$2:$O8297,8,FALSE)</f>
        <v>Si</v>
      </c>
      <c r="K150" s="106" t="str">
        <f>VLOOKUP(E150,VIP!$A$2:$O11871,6,0)</f>
        <v>SI</v>
      </c>
      <c r="L150" s="137" t="s">
        <v>2430</v>
      </c>
      <c r="M150" s="142" t="s">
        <v>2627</v>
      </c>
      <c r="N150" s="138" t="s">
        <v>2477</v>
      </c>
      <c r="O150" s="106" t="s">
        <v>2478</v>
      </c>
      <c r="P150" s="139"/>
      <c r="Q150" s="141">
        <v>44249.444444444445</v>
      </c>
    </row>
    <row r="151" spans="1:17" ht="18" x14ac:dyDescent="0.25">
      <c r="A151" s="106" t="str">
        <f>VLOOKUP(E151,'LISTADO ATM'!$A$2:$C$899,3,0)</f>
        <v>NORTE</v>
      </c>
      <c r="B151" s="122" t="s">
        <v>2531</v>
      </c>
      <c r="C151" s="136">
        <v>44248.487696759257</v>
      </c>
      <c r="D151" s="106" t="s">
        <v>2190</v>
      </c>
      <c r="E151" s="112">
        <v>763</v>
      </c>
      <c r="F151" s="106" t="str">
        <f>VLOOKUP(E151,VIP!$A$2:$O11460,2,0)</f>
        <v>DRBR439</v>
      </c>
      <c r="G151" s="106" t="str">
        <f>VLOOKUP(E151,'LISTADO ATM'!$A$2:$B$898,2,0)</f>
        <v xml:space="preserve">ATM UNP Montellano </v>
      </c>
      <c r="H151" s="106" t="str">
        <f>VLOOKUP(E151,VIP!$A$2:$O16381,7,FALSE)</f>
        <v>Si</v>
      </c>
      <c r="I151" s="106" t="str">
        <f>VLOOKUP(E151,VIP!$A$2:$O8346,8,FALSE)</f>
        <v>Si</v>
      </c>
      <c r="J151" s="106" t="str">
        <f>VLOOKUP(E151,VIP!$A$2:$O8296,8,FALSE)</f>
        <v>Si</v>
      </c>
      <c r="K151" s="106" t="str">
        <f>VLOOKUP(E151,VIP!$A$2:$O11870,6,0)</f>
        <v>NO</v>
      </c>
      <c r="L151" s="137" t="s">
        <v>2254</v>
      </c>
      <c r="M151" s="139" t="s">
        <v>2627</v>
      </c>
      <c r="N151" s="138" t="s">
        <v>2477</v>
      </c>
      <c r="O151" s="106" t="s">
        <v>2500</v>
      </c>
      <c r="P151" s="139"/>
      <c r="Q151" s="143">
        <v>44249.615972222222</v>
      </c>
    </row>
    <row r="152" spans="1:17" ht="18" x14ac:dyDescent="0.25">
      <c r="A152" s="106" t="str">
        <f>VLOOKUP(E152,'LISTADO ATM'!$A$2:$C$899,3,0)</f>
        <v>NORTE</v>
      </c>
      <c r="B152" s="122" t="s">
        <v>2530</v>
      </c>
      <c r="C152" s="136">
        <v>44248.489895833336</v>
      </c>
      <c r="D152" s="106" t="s">
        <v>2535</v>
      </c>
      <c r="E152" s="112">
        <v>315</v>
      </c>
      <c r="F152" s="106" t="str">
        <f>VLOOKUP(E152,VIP!$A$2:$O11459,2,0)</f>
        <v>DRBR315</v>
      </c>
      <c r="G152" s="106" t="str">
        <f>VLOOKUP(E152,'LISTADO ATM'!$A$2:$B$898,2,0)</f>
        <v xml:space="preserve">ATM Oficina Estrella Sadalá </v>
      </c>
      <c r="H152" s="106" t="str">
        <f>VLOOKUP(E152,VIP!$A$2:$O16380,7,FALSE)</f>
        <v>Si</v>
      </c>
      <c r="I152" s="106" t="str">
        <f>VLOOKUP(E152,VIP!$A$2:$O8345,8,FALSE)</f>
        <v>Si</v>
      </c>
      <c r="J152" s="106" t="str">
        <f>VLOOKUP(E152,VIP!$A$2:$O8295,8,FALSE)</f>
        <v>Si</v>
      </c>
      <c r="K152" s="106" t="str">
        <f>VLOOKUP(E152,VIP!$A$2:$O11869,6,0)</f>
        <v>NO</v>
      </c>
      <c r="L152" s="137" t="s">
        <v>2463</v>
      </c>
      <c r="M152" s="142" t="s">
        <v>2627</v>
      </c>
      <c r="N152" s="138" t="s">
        <v>2477</v>
      </c>
      <c r="O152" s="106" t="s">
        <v>2536</v>
      </c>
      <c r="P152" s="139"/>
      <c r="Q152" s="141">
        <v>44249.445833333331</v>
      </c>
    </row>
    <row r="153" spans="1:17" ht="18" x14ac:dyDescent="0.25">
      <c r="A153" s="106" t="str">
        <f>VLOOKUP(E153,'LISTADO ATM'!$A$2:$C$899,3,0)</f>
        <v>DISTRITO NACIONAL</v>
      </c>
      <c r="B153" s="122" t="s">
        <v>2528</v>
      </c>
      <c r="C153" s="136">
        <v>44248.497048611112</v>
      </c>
      <c r="D153" s="106" t="s">
        <v>2473</v>
      </c>
      <c r="E153" s="112">
        <v>889</v>
      </c>
      <c r="F153" s="106" t="str">
        <f>VLOOKUP(E153,VIP!$A$2:$O11457,2,0)</f>
        <v>DRBR889</v>
      </c>
      <c r="G153" s="106" t="str">
        <f>VLOOKUP(E153,'LISTADO ATM'!$A$2:$B$898,2,0)</f>
        <v>ATM Oficina Plaza Lama Máximo Gómez II</v>
      </c>
      <c r="H153" s="106" t="str">
        <f>VLOOKUP(E153,VIP!$A$2:$O16378,7,FALSE)</f>
        <v>Si</v>
      </c>
      <c r="I153" s="106" t="str">
        <f>VLOOKUP(E153,VIP!$A$2:$O8343,8,FALSE)</f>
        <v>Si</v>
      </c>
      <c r="J153" s="106" t="str">
        <f>VLOOKUP(E153,VIP!$A$2:$O8293,8,FALSE)</f>
        <v>Si</v>
      </c>
      <c r="K153" s="106" t="str">
        <f>VLOOKUP(E153,VIP!$A$2:$O11867,6,0)</f>
        <v>NO</v>
      </c>
      <c r="L153" s="137" t="s">
        <v>2430</v>
      </c>
      <c r="M153" s="139" t="s">
        <v>2627</v>
      </c>
      <c r="N153" s="138" t="s">
        <v>2477</v>
      </c>
      <c r="O153" s="106" t="s">
        <v>2478</v>
      </c>
      <c r="P153" s="139"/>
      <c r="Q153" s="143">
        <v>44249.563888888886</v>
      </c>
    </row>
    <row r="154" spans="1:17" ht="18" x14ac:dyDescent="0.25">
      <c r="A154" s="106" t="str">
        <f>VLOOKUP(E154,'LISTADO ATM'!$A$2:$C$899,3,0)</f>
        <v>DISTRITO NACIONAL</v>
      </c>
      <c r="B154" s="122" t="s">
        <v>2527</v>
      </c>
      <c r="C154" s="136">
        <v>44248.512916666667</v>
      </c>
      <c r="D154" s="106" t="s">
        <v>2473</v>
      </c>
      <c r="E154" s="112">
        <v>32</v>
      </c>
      <c r="F154" s="106" t="str">
        <f>VLOOKUP(E154,VIP!$A$2:$O11456,2,0)</f>
        <v>DRBR032</v>
      </c>
      <c r="G154" s="106" t="str">
        <f>VLOOKUP(E154,'LISTADO ATM'!$A$2:$B$898,2,0)</f>
        <v xml:space="preserve">ATM Oficina San Martín II </v>
      </c>
      <c r="H154" s="106" t="str">
        <f>VLOOKUP(E154,VIP!$A$2:$O16377,7,FALSE)</f>
        <v>Si</v>
      </c>
      <c r="I154" s="106" t="str">
        <f>VLOOKUP(E154,VIP!$A$2:$O8342,8,FALSE)</f>
        <v>Si</v>
      </c>
      <c r="J154" s="106" t="str">
        <f>VLOOKUP(E154,VIP!$A$2:$O8292,8,FALSE)</f>
        <v>Si</v>
      </c>
      <c r="K154" s="106" t="str">
        <f>VLOOKUP(E154,VIP!$A$2:$O11866,6,0)</f>
        <v>NO</v>
      </c>
      <c r="L154" s="137" t="s">
        <v>2430</v>
      </c>
      <c r="M154" s="139" t="s">
        <v>2627</v>
      </c>
      <c r="N154" s="138" t="s">
        <v>2477</v>
      </c>
      <c r="O154" s="106" t="s">
        <v>2478</v>
      </c>
      <c r="P154" s="139"/>
      <c r="Q154" s="141">
        <v>44249.622916666667</v>
      </c>
    </row>
    <row r="155" spans="1:17" ht="18" x14ac:dyDescent="0.25">
      <c r="A155" s="106" t="str">
        <f>VLOOKUP(E155,'LISTADO ATM'!$A$2:$C$899,3,0)</f>
        <v>ESTE</v>
      </c>
      <c r="B155" s="122" t="s">
        <v>2526</v>
      </c>
      <c r="C155" s="136">
        <v>44248.516192129631</v>
      </c>
      <c r="D155" s="106" t="s">
        <v>2189</v>
      </c>
      <c r="E155" s="112">
        <v>843</v>
      </c>
      <c r="F155" s="106" t="str">
        <f>VLOOKUP(E155,VIP!$A$2:$O11455,2,0)</f>
        <v>DRBR843</v>
      </c>
      <c r="G155" s="106" t="str">
        <f>VLOOKUP(E155,'LISTADO ATM'!$A$2:$B$898,2,0)</f>
        <v xml:space="preserve">ATM Oficina Romana Centro </v>
      </c>
      <c r="H155" s="106" t="str">
        <f>VLOOKUP(E155,VIP!$A$2:$O16376,7,FALSE)</f>
        <v>Si</v>
      </c>
      <c r="I155" s="106" t="str">
        <f>VLOOKUP(E155,VIP!$A$2:$O8341,8,FALSE)</f>
        <v>Si</v>
      </c>
      <c r="J155" s="106" t="str">
        <f>VLOOKUP(E155,VIP!$A$2:$O8291,8,FALSE)</f>
        <v>Si</v>
      </c>
      <c r="K155" s="106" t="str">
        <f>VLOOKUP(E155,VIP!$A$2:$O11865,6,0)</f>
        <v>NO</v>
      </c>
      <c r="L155" s="137" t="s">
        <v>2498</v>
      </c>
      <c r="M155" s="139" t="s">
        <v>2627</v>
      </c>
      <c r="N155" s="138" t="s">
        <v>2477</v>
      </c>
      <c r="O155" s="106" t="s">
        <v>2479</v>
      </c>
      <c r="P155" s="139"/>
      <c r="Q155" s="143">
        <v>44249.557638888888</v>
      </c>
    </row>
    <row r="156" spans="1:17" ht="18" x14ac:dyDescent="0.25">
      <c r="A156" s="106" t="str">
        <f>VLOOKUP(E156,'LISTADO ATM'!$A$2:$C$899,3,0)</f>
        <v>DISTRITO NACIONAL</v>
      </c>
      <c r="B156" s="122" t="s">
        <v>2525</v>
      </c>
      <c r="C156" s="136">
        <v>44248.518553240741</v>
      </c>
      <c r="D156" s="106" t="s">
        <v>2488</v>
      </c>
      <c r="E156" s="112">
        <v>160</v>
      </c>
      <c r="F156" s="106" t="str">
        <f>VLOOKUP(E156,VIP!$A$2:$O11454,2,0)</f>
        <v>DRBR160</v>
      </c>
      <c r="G156" s="106" t="str">
        <f>VLOOKUP(E156,'LISTADO ATM'!$A$2:$B$898,2,0)</f>
        <v xml:space="preserve">ATM Oficina Herrera </v>
      </c>
      <c r="H156" s="106" t="str">
        <f>VLOOKUP(E156,VIP!$A$2:$O16375,7,FALSE)</f>
        <v>Si</v>
      </c>
      <c r="I156" s="106" t="str">
        <f>VLOOKUP(E156,VIP!$A$2:$O8340,8,FALSE)</f>
        <v>Si</v>
      </c>
      <c r="J156" s="106" t="str">
        <f>VLOOKUP(E156,VIP!$A$2:$O8290,8,FALSE)</f>
        <v>Si</v>
      </c>
      <c r="K156" s="106" t="str">
        <f>VLOOKUP(E156,VIP!$A$2:$O11864,6,0)</f>
        <v>NO</v>
      </c>
      <c r="L156" s="137" t="s">
        <v>2430</v>
      </c>
      <c r="M156" s="139" t="s">
        <v>2627</v>
      </c>
      <c r="N156" s="138" t="s">
        <v>2477</v>
      </c>
      <c r="O156" s="106" t="s">
        <v>2491</v>
      </c>
      <c r="P156" s="139"/>
      <c r="Q156" s="143">
        <v>44249.650694444441</v>
      </c>
    </row>
    <row r="157" spans="1:17" ht="18" x14ac:dyDescent="0.25">
      <c r="A157" s="106" t="str">
        <f>VLOOKUP(E157,'LISTADO ATM'!$A$2:$C$899,3,0)</f>
        <v>DISTRITO NACIONAL</v>
      </c>
      <c r="B157" s="122" t="s">
        <v>2524</v>
      </c>
      <c r="C157" s="136">
        <v>44248.524282407408</v>
      </c>
      <c r="D157" s="106" t="s">
        <v>2189</v>
      </c>
      <c r="E157" s="112">
        <v>957</v>
      </c>
      <c r="F157" s="106" t="str">
        <f>VLOOKUP(E157,VIP!$A$2:$O11453,2,0)</f>
        <v>DRBR23F</v>
      </c>
      <c r="G157" s="106" t="str">
        <f>VLOOKUP(E157,'LISTADO ATM'!$A$2:$B$898,2,0)</f>
        <v xml:space="preserve">ATM Oficina Venezuela </v>
      </c>
      <c r="H157" s="106" t="str">
        <f>VLOOKUP(E157,VIP!$A$2:$O16374,7,FALSE)</f>
        <v>Si</v>
      </c>
      <c r="I157" s="106" t="str">
        <f>VLOOKUP(E157,VIP!$A$2:$O8339,8,FALSE)</f>
        <v>Si</v>
      </c>
      <c r="J157" s="106" t="str">
        <f>VLOOKUP(E157,VIP!$A$2:$O8289,8,FALSE)</f>
        <v>Si</v>
      </c>
      <c r="K157" s="106" t="str">
        <f>VLOOKUP(E157,VIP!$A$2:$O11863,6,0)</f>
        <v>SI</v>
      </c>
      <c r="L157" s="137" t="s">
        <v>2228</v>
      </c>
      <c r="M157" s="142" t="s">
        <v>2627</v>
      </c>
      <c r="N157" s="138" t="s">
        <v>2477</v>
      </c>
      <c r="O157" s="106" t="s">
        <v>2479</v>
      </c>
      <c r="P157" s="139"/>
      <c r="Q157" s="141">
        <v>44249.448611111111</v>
      </c>
    </row>
    <row r="158" spans="1:17" ht="18" x14ac:dyDescent="0.25">
      <c r="A158" s="106" t="str">
        <f>VLOOKUP(E158,'LISTADO ATM'!$A$2:$C$899,3,0)</f>
        <v>DISTRITO NACIONAL</v>
      </c>
      <c r="B158" s="122" t="s">
        <v>2523</v>
      </c>
      <c r="C158" s="136">
        <v>44248.528425925928</v>
      </c>
      <c r="D158" s="106" t="s">
        <v>2189</v>
      </c>
      <c r="E158" s="112">
        <v>347</v>
      </c>
      <c r="F158" s="106" t="str">
        <f>VLOOKUP(E158,VIP!$A$2:$O11452,2,0)</f>
        <v>DRBR347</v>
      </c>
      <c r="G158" s="106" t="str">
        <f>VLOOKUP(E158,'LISTADO ATM'!$A$2:$B$898,2,0)</f>
        <v>ATM Patio de Colombia</v>
      </c>
      <c r="H158" s="106" t="str">
        <f>VLOOKUP(E158,VIP!$A$2:$O16373,7,FALSE)</f>
        <v>N/A</v>
      </c>
      <c r="I158" s="106" t="str">
        <f>VLOOKUP(E158,VIP!$A$2:$O8338,8,FALSE)</f>
        <v>N/A</v>
      </c>
      <c r="J158" s="106" t="str">
        <f>VLOOKUP(E158,VIP!$A$2:$O8288,8,FALSE)</f>
        <v>N/A</v>
      </c>
      <c r="K158" s="106" t="str">
        <f>VLOOKUP(E158,VIP!$A$2:$O11862,6,0)</f>
        <v>N/A</v>
      </c>
      <c r="L158" s="137" t="s">
        <v>2228</v>
      </c>
      <c r="M158" s="139" t="s">
        <v>2627</v>
      </c>
      <c r="N158" s="138" t="s">
        <v>2477</v>
      </c>
      <c r="O158" s="106" t="s">
        <v>2479</v>
      </c>
      <c r="P158" s="139"/>
      <c r="Q158" s="141">
        <v>44249.549305555556</v>
      </c>
    </row>
    <row r="159" spans="1:17" ht="18" x14ac:dyDescent="0.25">
      <c r="A159" s="106" t="str">
        <f>VLOOKUP(E159,'LISTADO ATM'!$A$2:$C$899,3,0)</f>
        <v>DISTRITO NACIONAL</v>
      </c>
      <c r="B159" s="122" t="s">
        <v>2521</v>
      </c>
      <c r="C159" s="136">
        <v>44248.531666666669</v>
      </c>
      <c r="D159" s="106" t="s">
        <v>2488</v>
      </c>
      <c r="E159" s="112">
        <v>813</v>
      </c>
      <c r="F159" s="106" t="str">
        <f>VLOOKUP(E159,VIP!$A$2:$O11449,2,0)</f>
        <v>DRBR815</v>
      </c>
      <c r="G159" s="106" t="str">
        <f>VLOOKUP(E159,'LISTADO ATM'!$A$2:$B$898,2,0)</f>
        <v>ATM Occidental Mall</v>
      </c>
      <c r="H159" s="106" t="str">
        <f>VLOOKUP(E159,VIP!$A$2:$O16370,7,FALSE)</f>
        <v>Si</v>
      </c>
      <c r="I159" s="106" t="str">
        <f>VLOOKUP(E159,VIP!$A$2:$O8335,8,FALSE)</f>
        <v>Si</v>
      </c>
      <c r="J159" s="106" t="str">
        <f>VLOOKUP(E159,VIP!$A$2:$O8285,8,FALSE)</f>
        <v>Si</v>
      </c>
      <c r="K159" s="106" t="str">
        <f>VLOOKUP(E159,VIP!$A$2:$O11859,6,0)</f>
        <v>NO</v>
      </c>
      <c r="L159" s="137" t="s">
        <v>2430</v>
      </c>
      <c r="M159" s="142" t="s">
        <v>2627</v>
      </c>
      <c r="N159" s="138" t="s">
        <v>2477</v>
      </c>
      <c r="O159" s="106" t="s">
        <v>2491</v>
      </c>
      <c r="P159" s="139"/>
      <c r="Q159" s="141">
        <v>44249.447916666664</v>
      </c>
    </row>
    <row r="160" spans="1:17" ht="18" x14ac:dyDescent="0.25">
      <c r="A160" s="106" t="str">
        <f>VLOOKUP(E160,'LISTADO ATM'!$A$2:$C$899,3,0)</f>
        <v>DISTRITO NACIONAL</v>
      </c>
      <c r="B160" s="122" t="s">
        <v>2519</v>
      </c>
      <c r="C160" s="136">
        <v>44248.60728009259</v>
      </c>
      <c r="D160" s="106" t="s">
        <v>2473</v>
      </c>
      <c r="E160" s="112">
        <v>486</v>
      </c>
      <c r="F160" s="106" t="str">
        <f>VLOOKUP(E160,VIP!$A$2:$O11445,2,0)</f>
        <v>DRBR486</v>
      </c>
      <c r="G160" s="106" t="str">
        <f>VLOOKUP(E160,'LISTADO ATM'!$A$2:$B$898,2,0)</f>
        <v xml:space="preserve">ATM Olé La Caleta </v>
      </c>
      <c r="H160" s="106" t="str">
        <f>VLOOKUP(E160,VIP!$A$2:$O16366,7,FALSE)</f>
        <v>Si</v>
      </c>
      <c r="I160" s="106" t="str">
        <f>VLOOKUP(E160,VIP!$A$2:$O8331,8,FALSE)</f>
        <v>Si</v>
      </c>
      <c r="J160" s="106" t="str">
        <f>VLOOKUP(E160,VIP!$A$2:$O8281,8,FALSE)</f>
        <v>Si</v>
      </c>
      <c r="K160" s="106" t="str">
        <f>VLOOKUP(E160,VIP!$A$2:$O11855,6,0)</f>
        <v>NO</v>
      </c>
      <c r="L160" s="137" t="s">
        <v>2430</v>
      </c>
      <c r="M160" s="139" t="s">
        <v>2627</v>
      </c>
      <c r="N160" s="138" t="s">
        <v>2477</v>
      </c>
      <c r="O160" s="106" t="s">
        <v>2478</v>
      </c>
      <c r="P160" s="139"/>
      <c r="Q160" s="141">
        <v>44249.624305555553</v>
      </c>
    </row>
    <row r="161" spans="1:17" ht="18" x14ac:dyDescent="0.25">
      <c r="A161" s="106" t="str">
        <f>VLOOKUP(E161,'LISTADO ATM'!$A$2:$C$899,3,0)</f>
        <v>SUR</v>
      </c>
      <c r="B161" s="122" t="s">
        <v>2541</v>
      </c>
      <c r="C161" s="136">
        <v>44248.610196759262</v>
      </c>
      <c r="D161" s="106" t="s">
        <v>2473</v>
      </c>
      <c r="E161" s="112">
        <v>537</v>
      </c>
      <c r="F161" s="106" t="str">
        <f>VLOOKUP(E161,VIP!$A$2:$O11449,2,0)</f>
        <v>DRBR537</v>
      </c>
      <c r="G161" s="106" t="str">
        <f>VLOOKUP(E161,'LISTADO ATM'!$A$2:$B$898,2,0)</f>
        <v xml:space="preserve">ATM Estación Texaco Enriquillo (Barahona) </v>
      </c>
      <c r="H161" s="106" t="str">
        <f>VLOOKUP(E161,VIP!$A$2:$O16370,7,FALSE)</f>
        <v>Si</v>
      </c>
      <c r="I161" s="106" t="str">
        <f>VLOOKUP(E161,VIP!$A$2:$O8335,8,FALSE)</f>
        <v>Si</v>
      </c>
      <c r="J161" s="106" t="str">
        <f>VLOOKUP(E161,VIP!$A$2:$O8285,8,FALSE)</f>
        <v>Si</v>
      </c>
      <c r="K161" s="106" t="str">
        <f>VLOOKUP(E161,VIP!$A$2:$O11859,6,0)</f>
        <v>NO</v>
      </c>
      <c r="L161" s="137" t="s">
        <v>2463</v>
      </c>
      <c r="M161" s="139" t="s">
        <v>2627</v>
      </c>
      <c r="N161" s="138" t="s">
        <v>2477</v>
      </c>
      <c r="O161" s="106" t="s">
        <v>2478</v>
      </c>
      <c r="P161" s="139"/>
      <c r="Q161" s="141">
        <v>44249.551388888889</v>
      </c>
    </row>
    <row r="162" spans="1:17" ht="18" x14ac:dyDescent="0.25">
      <c r="A162" s="106" t="str">
        <f>VLOOKUP(E162,'LISTADO ATM'!$A$2:$C$899,3,0)</f>
        <v>NORTE</v>
      </c>
      <c r="B162" s="122" t="s">
        <v>2540</v>
      </c>
      <c r="C162" s="136">
        <v>44248.619328703702</v>
      </c>
      <c r="D162" s="106" t="s">
        <v>2488</v>
      </c>
      <c r="E162" s="112">
        <v>645</v>
      </c>
      <c r="F162" s="106" t="str">
        <f>VLOOKUP(E162,VIP!$A$2:$O11448,2,0)</f>
        <v>DRBR329</v>
      </c>
      <c r="G162" s="106" t="str">
        <f>VLOOKUP(E162,'LISTADO ATM'!$A$2:$B$898,2,0)</f>
        <v xml:space="preserve">ATM UNP Cabrera </v>
      </c>
      <c r="H162" s="106" t="str">
        <f>VLOOKUP(E162,VIP!$A$2:$O16369,7,FALSE)</f>
        <v>Si</v>
      </c>
      <c r="I162" s="106" t="str">
        <f>VLOOKUP(E162,VIP!$A$2:$O8334,8,FALSE)</f>
        <v>Si</v>
      </c>
      <c r="J162" s="106" t="str">
        <f>VLOOKUP(E162,VIP!$A$2:$O8284,8,FALSE)</f>
        <v>Si</v>
      </c>
      <c r="K162" s="106" t="str">
        <f>VLOOKUP(E162,VIP!$A$2:$O11858,6,0)</f>
        <v>NO</v>
      </c>
      <c r="L162" s="137" t="s">
        <v>2430</v>
      </c>
      <c r="M162" s="139" t="s">
        <v>2627</v>
      </c>
      <c r="N162" s="138" t="s">
        <v>2477</v>
      </c>
      <c r="O162" s="106" t="s">
        <v>2491</v>
      </c>
      <c r="P162" s="139"/>
      <c r="Q162" s="141">
        <v>44249.651388888888</v>
      </c>
    </row>
    <row r="163" spans="1:17" ht="18" x14ac:dyDescent="0.25">
      <c r="A163" s="106" t="str">
        <f>VLOOKUP(E163,'LISTADO ATM'!$A$2:$C$899,3,0)</f>
        <v>SUR</v>
      </c>
      <c r="B163" s="122" t="s">
        <v>2539</v>
      </c>
      <c r="C163" s="136">
        <v>44248.622037037036</v>
      </c>
      <c r="D163" s="106" t="s">
        <v>2473</v>
      </c>
      <c r="E163" s="112">
        <v>873</v>
      </c>
      <c r="F163" s="106" t="str">
        <f>VLOOKUP(E163,VIP!$A$2:$O11447,2,0)</f>
        <v>DRBR873</v>
      </c>
      <c r="G163" s="106" t="str">
        <f>VLOOKUP(E163,'LISTADO ATM'!$A$2:$B$898,2,0)</f>
        <v xml:space="preserve">ATM Centro de Caja San Cristóbal II </v>
      </c>
      <c r="H163" s="106" t="str">
        <f>VLOOKUP(E163,VIP!$A$2:$O16368,7,FALSE)</f>
        <v>Si</v>
      </c>
      <c r="I163" s="106" t="str">
        <f>VLOOKUP(E163,VIP!$A$2:$O8333,8,FALSE)</f>
        <v>Si</v>
      </c>
      <c r="J163" s="106" t="str">
        <f>VLOOKUP(E163,VIP!$A$2:$O8283,8,FALSE)</f>
        <v>Si</v>
      </c>
      <c r="K163" s="106" t="str">
        <f>VLOOKUP(E163,VIP!$A$2:$O11857,6,0)</f>
        <v>SI</v>
      </c>
      <c r="L163" s="137" t="s">
        <v>2430</v>
      </c>
      <c r="M163" s="139" t="s">
        <v>2627</v>
      </c>
      <c r="N163" s="138" t="s">
        <v>2477</v>
      </c>
      <c r="O163" s="106" t="s">
        <v>2478</v>
      </c>
      <c r="P163" s="139"/>
      <c r="Q163" s="141">
        <v>44249.784525462965</v>
      </c>
    </row>
    <row r="164" spans="1:17" ht="18" x14ac:dyDescent="0.25">
      <c r="A164" s="106" t="str">
        <f>VLOOKUP(E164,'LISTADO ATM'!$A$2:$C$899,3,0)</f>
        <v>ESTE</v>
      </c>
      <c r="B164" s="122" t="s">
        <v>2537</v>
      </c>
      <c r="C164" s="136">
        <v>44248.638472222221</v>
      </c>
      <c r="D164" s="106" t="s">
        <v>2473</v>
      </c>
      <c r="E164" s="112">
        <v>673</v>
      </c>
      <c r="F164" s="106" t="str">
        <f>VLOOKUP(E164,VIP!$A$2:$O11445,2,0)</f>
        <v>DRBR673</v>
      </c>
      <c r="G164" s="106" t="str">
        <f>VLOOKUP(E164,'LISTADO ATM'!$A$2:$B$898,2,0)</f>
        <v>ATM Clínica Dr. Cruz Jiminián</v>
      </c>
      <c r="H164" s="106" t="str">
        <f>VLOOKUP(E164,VIP!$A$2:$O16366,7,FALSE)</f>
        <v>Si</v>
      </c>
      <c r="I164" s="106" t="str">
        <f>VLOOKUP(E164,VIP!$A$2:$O8331,8,FALSE)</f>
        <v>Si</v>
      </c>
      <c r="J164" s="106" t="str">
        <f>VLOOKUP(E164,VIP!$A$2:$O8281,8,FALSE)</f>
        <v>Si</v>
      </c>
      <c r="K164" s="106" t="str">
        <f>VLOOKUP(E164,VIP!$A$2:$O11855,6,0)</f>
        <v>NO</v>
      </c>
      <c r="L164" s="137" t="s">
        <v>2430</v>
      </c>
      <c r="M164" s="139" t="s">
        <v>2627</v>
      </c>
      <c r="N164" s="138" t="s">
        <v>2477</v>
      </c>
      <c r="O164" s="106" t="s">
        <v>2478</v>
      </c>
      <c r="P164" s="139"/>
      <c r="Q164" s="143">
        <v>44249.561111111114</v>
      </c>
    </row>
    <row r="165" spans="1:17" ht="18" x14ac:dyDescent="0.25">
      <c r="A165" s="106" t="str">
        <f>VLOOKUP(E165,'LISTADO ATM'!$A$2:$C$899,3,0)</f>
        <v>ESTE</v>
      </c>
      <c r="B165" s="122" t="s">
        <v>2548</v>
      </c>
      <c r="C165" s="136">
        <v>44248.641793981478</v>
      </c>
      <c r="D165" s="106" t="s">
        <v>2473</v>
      </c>
      <c r="E165" s="112">
        <v>660</v>
      </c>
      <c r="F165" s="106" t="str">
        <f>VLOOKUP(E165,VIP!$A$2:$O11455,2,0)</f>
        <v>DRBR660</v>
      </c>
      <c r="G165" s="106" t="str">
        <f>VLOOKUP(E165,'LISTADO ATM'!$A$2:$B$898,2,0)</f>
        <v>ATM Oficina Romana Norte II</v>
      </c>
      <c r="H165" s="106" t="str">
        <f>VLOOKUP(E165,VIP!$A$2:$O16376,7,FALSE)</f>
        <v>N/A</v>
      </c>
      <c r="I165" s="106" t="str">
        <f>VLOOKUP(E165,VIP!$A$2:$O8341,8,FALSE)</f>
        <v>N/A</v>
      </c>
      <c r="J165" s="106" t="str">
        <f>VLOOKUP(E165,VIP!$A$2:$O8291,8,FALSE)</f>
        <v>N/A</v>
      </c>
      <c r="K165" s="106" t="str">
        <f>VLOOKUP(E165,VIP!$A$2:$O11865,6,0)</f>
        <v>N/A</v>
      </c>
      <c r="L165" s="137" t="s">
        <v>2430</v>
      </c>
      <c r="M165" s="139" t="s">
        <v>2627</v>
      </c>
      <c r="N165" s="138" t="s">
        <v>2477</v>
      </c>
      <c r="O165" s="106" t="s">
        <v>2478</v>
      </c>
      <c r="P165" s="139"/>
      <c r="Q165" s="143">
        <v>44249.558333333334</v>
      </c>
    </row>
    <row r="166" spans="1:17" ht="18" x14ac:dyDescent="0.25">
      <c r="A166" s="106" t="str">
        <f>VLOOKUP(E166,'LISTADO ATM'!$A$2:$C$899,3,0)</f>
        <v>DISTRITO NACIONAL</v>
      </c>
      <c r="B166" s="122" t="s">
        <v>2547</v>
      </c>
      <c r="C166" s="136">
        <v>44248.647291666668</v>
      </c>
      <c r="D166" s="106" t="s">
        <v>2189</v>
      </c>
      <c r="E166" s="112">
        <v>18</v>
      </c>
      <c r="F166" s="106" t="str">
        <f>VLOOKUP(E166,VIP!$A$2:$O11454,2,0)</f>
        <v>DRBR018</v>
      </c>
      <c r="G166" s="106" t="str">
        <f>VLOOKUP(E166,'LISTADO ATM'!$A$2:$B$898,2,0)</f>
        <v xml:space="preserve">ATM Oficina Haina Occidental I </v>
      </c>
      <c r="H166" s="106" t="str">
        <f>VLOOKUP(E166,VIP!$A$2:$O16375,7,FALSE)</f>
        <v>Si</v>
      </c>
      <c r="I166" s="106" t="str">
        <f>VLOOKUP(E166,VIP!$A$2:$O8340,8,FALSE)</f>
        <v>Si</v>
      </c>
      <c r="J166" s="106" t="str">
        <f>VLOOKUP(E166,VIP!$A$2:$O8290,8,FALSE)</f>
        <v>Si</v>
      </c>
      <c r="K166" s="106" t="str">
        <f>VLOOKUP(E166,VIP!$A$2:$O11864,6,0)</f>
        <v>SI</v>
      </c>
      <c r="L166" s="137" t="s">
        <v>2228</v>
      </c>
      <c r="M166" s="139" t="s">
        <v>2627</v>
      </c>
      <c r="N166" s="138" t="s">
        <v>2477</v>
      </c>
      <c r="O166" s="106" t="s">
        <v>2479</v>
      </c>
      <c r="P166" s="139"/>
      <c r="Q166" s="143">
        <v>44249.611342592594</v>
      </c>
    </row>
    <row r="167" spans="1:17" ht="18" x14ac:dyDescent="0.25">
      <c r="A167" s="106" t="str">
        <f>VLOOKUP(E167,'LISTADO ATM'!$A$2:$C$899,3,0)</f>
        <v>DISTRITO NACIONAL</v>
      </c>
      <c r="B167" s="122" t="s">
        <v>2546</v>
      </c>
      <c r="C167" s="136">
        <v>44248.64770833333</v>
      </c>
      <c r="D167" s="106" t="s">
        <v>2488</v>
      </c>
      <c r="E167" s="112">
        <v>721</v>
      </c>
      <c r="F167" s="106" t="str">
        <f>VLOOKUP(E167,VIP!$A$2:$O11453,2,0)</f>
        <v>DRBR23A</v>
      </c>
      <c r="G167" s="106" t="str">
        <f>VLOOKUP(E167,'LISTADO ATM'!$A$2:$B$898,2,0)</f>
        <v xml:space="preserve">ATM Oficina Charles de Gaulle II </v>
      </c>
      <c r="H167" s="106" t="str">
        <f>VLOOKUP(E167,VIP!$A$2:$O16374,7,FALSE)</f>
        <v>Si</v>
      </c>
      <c r="I167" s="106" t="str">
        <f>VLOOKUP(E167,VIP!$A$2:$O8339,8,FALSE)</f>
        <v>Si</v>
      </c>
      <c r="J167" s="106" t="str">
        <f>VLOOKUP(E167,VIP!$A$2:$O8289,8,FALSE)</f>
        <v>Si</v>
      </c>
      <c r="K167" s="106" t="str">
        <f>VLOOKUP(E167,VIP!$A$2:$O11863,6,0)</f>
        <v>NO</v>
      </c>
      <c r="L167" s="137" t="s">
        <v>2430</v>
      </c>
      <c r="M167" s="139" t="s">
        <v>2627</v>
      </c>
      <c r="N167" s="138" t="s">
        <v>2477</v>
      </c>
      <c r="O167" s="106" t="s">
        <v>2491</v>
      </c>
      <c r="P167" s="139"/>
      <c r="Q167" s="141">
        <v>44249.538888888892</v>
      </c>
    </row>
    <row r="168" spans="1:17" ht="18" x14ac:dyDescent="0.25">
      <c r="A168" s="106" t="str">
        <f>VLOOKUP(E168,'LISTADO ATM'!$A$2:$C$899,3,0)</f>
        <v>NORTE</v>
      </c>
      <c r="B168" s="122" t="s">
        <v>2545</v>
      </c>
      <c r="C168" s="136">
        <v>44248.656134259261</v>
      </c>
      <c r="D168" s="106" t="s">
        <v>2190</v>
      </c>
      <c r="E168" s="112">
        <v>291</v>
      </c>
      <c r="F168" s="106" t="str">
        <f>VLOOKUP(E168,VIP!$A$2:$O11452,2,0)</f>
        <v>DRBR291</v>
      </c>
      <c r="G168" s="106" t="str">
        <f>VLOOKUP(E168,'LISTADO ATM'!$A$2:$B$898,2,0)</f>
        <v xml:space="preserve">ATM S/M Jumbo Las Colinas </v>
      </c>
      <c r="H168" s="106" t="str">
        <f>VLOOKUP(E168,VIP!$A$2:$O16373,7,FALSE)</f>
        <v>Si</v>
      </c>
      <c r="I168" s="106" t="str">
        <f>VLOOKUP(E168,VIP!$A$2:$O8338,8,FALSE)</f>
        <v>Si</v>
      </c>
      <c r="J168" s="106" t="str">
        <f>VLOOKUP(E168,VIP!$A$2:$O8288,8,FALSE)</f>
        <v>Si</v>
      </c>
      <c r="K168" s="106" t="str">
        <f>VLOOKUP(E168,VIP!$A$2:$O11862,6,0)</f>
        <v>NO</v>
      </c>
      <c r="L168" s="137" t="s">
        <v>2498</v>
      </c>
      <c r="M168" s="139" t="s">
        <v>2627</v>
      </c>
      <c r="N168" s="138" t="s">
        <v>2477</v>
      </c>
      <c r="O168" s="106" t="s">
        <v>2500</v>
      </c>
      <c r="P168" s="139"/>
      <c r="Q168" s="141">
        <v>44249.563888888886</v>
      </c>
    </row>
    <row r="169" spans="1:17" ht="18" x14ac:dyDescent="0.25">
      <c r="A169" s="106" t="str">
        <f>VLOOKUP(E169,'LISTADO ATM'!$A$2:$C$899,3,0)</f>
        <v>NORTE</v>
      </c>
      <c r="B169" s="122" t="s">
        <v>2544</v>
      </c>
      <c r="C169" s="136">
        <v>44248.660486111112</v>
      </c>
      <c r="D169" s="106" t="s">
        <v>2190</v>
      </c>
      <c r="E169" s="112">
        <v>941</v>
      </c>
      <c r="F169" s="106" t="str">
        <f>VLOOKUP(E169,VIP!$A$2:$O11451,2,0)</f>
        <v>DRBR941</v>
      </c>
      <c r="G169" s="106" t="str">
        <f>VLOOKUP(E169,'LISTADO ATM'!$A$2:$B$898,2,0)</f>
        <v xml:space="preserve">ATM Estación Next (Puerto Plata) </v>
      </c>
      <c r="H169" s="106" t="str">
        <f>VLOOKUP(E169,VIP!$A$2:$O16372,7,FALSE)</f>
        <v>Si</v>
      </c>
      <c r="I169" s="106" t="str">
        <f>VLOOKUP(E169,VIP!$A$2:$O8337,8,FALSE)</f>
        <v>Si</v>
      </c>
      <c r="J169" s="106" t="str">
        <f>VLOOKUP(E169,VIP!$A$2:$O8287,8,FALSE)</f>
        <v>Si</v>
      </c>
      <c r="K169" s="106" t="str">
        <f>VLOOKUP(E169,VIP!$A$2:$O11861,6,0)</f>
        <v>NO</v>
      </c>
      <c r="L169" s="137" t="s">
        <v>2498</v>
      </c>
      <c r="M169" s="139" t="s">
        <v>2627</v>
      </c>
      <c r="N169" s="138" t="s">
        <v>2477</v>
      </c>
      <c r="O169" s="106" t="s">
        <v>2500</v>
      </c>
      <c r="P169" s="139"/>
      <c r="Q169" s="141">
        <v>44249.449305555558</v>
      </c>
    </row>
    <row r="170" spans="1:17" ht="18" x14ac:dyDescent="0.25">
      <c r="A170" s="106" t="str">
        <f>VLOOKUP(E170,'LISTADO ATM'!$A$2:$C$899,3,0)</f>
        <v>NORTE</v>
      </c>
      <c r="B170" s="122" t="s">
        <v>2543</v>
      </c>
      <c r="C170" s="136">
        <v>44248.663159722222</v>
      </c>
      <c r="D170" s="106" t="s">
        <v>2190</v>
      </c>
      <c r="E170" s="112">
        <v>172</v>
      </c>
      <c r="F170" s="106" t="str">
        <f>VLOOKUP(E170,VIP!$A$2:$O11450,2,0)</f>
        <v>DRBR172</v>
      </c>
      <c r="G170" s="106" t="str">
        <f>VLOOKUP(E170,'LISTADO ATM'!$A$2:$B$898,2,0)</f>
        <v xml:space="preserve">ATM UNP Guaucí </v>
      </c>
      <c r="H170" s="106" t="str">
        <f>VLOOKUP(E170,VIP!$A$2:$O16371,7,FALSE)</f>
        <v>Si</v>
      </c>
      <c r="I170" s="106" t="str">
        <f>VLOOKUP(E170,VIP!$A$2:$O8336,8,FALSE)</f>
        <v>Si</v>
      </c>
      <c r="J170" s="106" t="str">
        <f>VLOOKUP(E170,VIP!$A$2:$O8286,8,FALSE)</f>
        <v>Si</v>
      </c>
      <c r="K170" s="106" t="str">
        <f>VLOOKUP(E170,VIP!$A$2:$O11860,6,0)</f>
        <v>NO</v>
      </c>
      <c r="L170" s="137" t="s">
        <v>2498</v>
      </c>
      <c r="M170" s="139" t="s">
        <v>2627</v>
      </c>
      <c r="N170" s="138" t="s">
        <v>2477</v>
      </c>
      <c r="O170" s="106" t="s">
        <v>2500</v>
      </c>
      <c r="P170" s="139"/>
      <c r="Q170" s="141">
        <v>44249.625694444447</v>
      </c>
    </row>
    <row r="171" spans="1:17" ht="18" x14ac:dyDescent="0.25">
      <c r="A171" s="106" t="str">
        <f>VLOOKUP(E171,'LISTADO ATM'!$A$2:$C$899,3,0)</f>
        <v>SUR</v>
      </c>
      <c r="B171" s="122" t="s">
        <v>2570</v>
      </c>
      <c r="C171" s="136">
        <v>44248.670497685183</v>
      </c>
      <c r="D171" s="106" t="s">
        <v>2473</v>
      </c>
      <c r="E171" s="112">
        <v>733</v>
      </c>
      <c r="F171" s="106" t="str">
        <f>VLOOKUP(E171,VIP!$A$2:$O11473,2,0)</f>
        <v>DRBR484</v>
      </c>
      <c r="G171" s="106" t="str">
        <f>VLOOKUP(E171,'LISTADO ATM'!$A$2:$B$898,2,0)</f>
        <v xml:space="preserve">ATM Zona Franca Perdenales </v>
      </c>
      <c r="H171" s="106" t="str">
        <f>VLOOKUP(E171,VIP!$A$2:$O16394,7,FALSE)</f>
        <v>Si</v>
      </c>
      <c r="I171" s="106" t="str">
        <f>VLOOKUP(E171,VIP!$A$2:$O8359,8,FALSE)</f>
        <v>Si</v>
      </c>
      <c r="J171" s="106" t="str">
        <f>VLOOKUP(E171,VIP!$A$2:$O8309,8,FALSE)</f>
        <v>Si</v>
      </c>
      <c r="K171" s="106" t="str">
        <f>VLOOKUP(E171,VIP!$A$2:$O11883,6,0)</f>
        <v>NO</v>
      </c>
      <c r="L171" s="137" t="s">
        <v>2430</v>
      </c>
      <c r="M171" s="139" t="s">
        <v>2627</v>
      </c>
      <c r="N171" s="138" t="s">
        <v>2477</v>
      </c>
      <c r="O171" s="106" t="s">
        <v>2478</v>
      </c>
      <c r="P171" s="139"/>
      <c r="Q171" s="141">
        <v>44249.554861111108</v>
      </c>
    </row>
    <row r="172" spans="1:17" ht="18" x14ac:dyDescent="0.25">
      <c r="A172" s="106" t="str">
        <f>VLOOKUP(E172,'LISTADO ATM'!$A$2:$C$899,3,0)</f>
        <v>NORTE</v>
      </c>
      <c r="B172" s="122" t="s">
        <v>2569</v>
      </c>
      <c r="C172" s="136">
        <v>44248.678020833337</v>
      </c>
      <c r="D172" s="106" t="s">
        <v>2535</v>
      </c>
      <c r="E172" s="112">
        <v>775</v>
      </c>
      <c r="F172" s="106" t="str">
        <f>VLOOKUP(E172,VIP!$A$2:$O11472,2,0)</f>
        <v>DRBR450</v>
      </c>
      <c r="G172" s="106" t="str">
        <f>VLOOKUP(E172,'LISTADO ATM'!$A$2:$B$898,2,0)</f>
        <v xml:space="preserve">ATM S/M Lilo (Montecristi) </v>
      </c>
      <c r="H172" s="106" t="str">
        <f>VLOOKUP(E172,VIP!$A$2:$O16393,7,FALSE)</f>
        <v>Si</v>
      </c>
      <c r="I172" s="106" t="str">
        <f>VLOOKUP(E172,VIP!$A$2:$O8358,8,FALSE)</f>
        <v>Si</v>
      </c>
      <c r="J172" s="106" t="str">
        <f>VLOOKUP(E172,VIP!$A$2:$O8308,8,FALSE)</f>
        <v>Si</v>
      </c>
      <c r="K172" s="106" t="str">
        <f>VLOOKUP(E172,VIP!$A$2:$O11882,6,0)</f>
        <v>NO</v>
      </c>
      <c r="L172" s="137" t="s">
        <v>2430</v>
      </c>
      <c r="M172" s="139" t="s">
        <v>2627</v>
      </c>
      <c r="N172" s="138" t="s">
        <v>2477</v>
      </c>
      <c r="O172" s="106" t="s">
        <v>2536</v>
      </c>
      <c r="P172" s="139"/>
      <c r="Q172" s="141">
        <v>44249.785636574074</v>
      </c>
    </row>
    <row r="173" spans="1:17" ht="18" x14ac:dyDescent="0.25">
      <c r="A173" s="106" t="str">
        <f>VLOOKUP(E173,'LISTADO ATM'!$A$2:$C$899,3,0)</f>
        <v>DISTRITO NACIONAL</v>
      </c>
      <c r="B173" s="122" t="s">
        <v>2567</v>
      </c>
      <c r="C173" s="136">
        <v>44248.682962962965</v>
      </c>
      <c r="D173" s="106" t="s">
        <v>2473</v>
      </c>
      <c r="E173" s="112">
        <v>815</v>
      </c>
      <c r="F173" s="106" t="str">
        <f>VLOOKUP(E173,VIP!$A$2:$O11470,2,0)</f>
        <v>DRBR24A</v>
      </c>
      <c r="G173" s="106" t="str">
        <f>VLOOKUP(E173,'LISTADO ATM'!$A$2:$B$898,2,0)</f>
        <v xml:space="preserve">ATM Oficina Atalaya del Mar </v>
      </c>
      <c r="H173" s="106" t="str">
        <f>VLOOKUP(E173,VIP!$A$2:$O16391,7,FALSE)</f>
        <v>Si</v>
      </c>
      <c r="I173" s="106" t="str">
        <f>VLOOKUP(E173,VIP!$A$2:$O8356,8,FALSE)</f>
        <v>Si</v>
      </c>
      <c r="J173" s="106" t="str">
        <f>VLOOKUP(E173,VIP!$A$2:$O8306,8,FALSE)</f>
        <v>Si</v>
      </c>
      <c r="K173" s="106" t="str">
        <f>VLOOKUP(E173,VIP!$A$2:$O11880,6,0)</f>
        <v>SI</v>
      </c>
      <c r="L173" s="137" t="s">
        <v>2430</v>
      </c>
      <c r="M173" s="139" t="s">
        <v>2627</v>
      </c>
      <c r="N173" s="138" t="s">
        <v>2477</v>
      </c>
      <c r="O173" s="106" t="s">
        <v>2478</v>
      </c>
      <c r="P173" s="139"/>
      <c r="Q173" s="141">
        <v>44249.559027777781</v>
      </c>
    </row>
    <row r="174" spans="1:17" ht="18" x14ac:dyDescent="0.25">
      <c r="A174" s="106" t="str">
        <f>VLOOKUP(E174,'LISTADO ATM'!$A$2:$C$899,3,0)</f>
        <v>DISTRITO NACIONAL</v>
      </c>
      <c r="B174" s="122" t="s">
        <v>2566</v>
      </c>
      <c r="C174" s="136">
        <v>44248.687291666669</v>
      </c>
      <c r="D174" s="106" t="s">
        <v>2473</v>
      </c>
      <c r="E174" s="112">
        <v>931</v>
      </c>
      <c r="F174" s="106" t="str">
        <f>VLOOKUP(E174,VIP!$A$2:$O11469,2,0)</f>
        <v>DRBR24N</v>
      </c>
      <c r="G174" s="106" t="str">
        <f>VLOOKUP(E174,'LISTADO ATM'!$A$2:$B$898,2,0)</f>
        <v xml:space="preserve">ATM Autobanco Luperón I </v>
      </c>
      <c r="H174" s="106" t="str">
        <f>VLOOKUP(E174,VIP!$A$2:$O16390,7,FALSE)</f>
        <v>Si</v>
      </c>
      <c r="I174" s="106" t="str">
        <f>VLOOKUP(E174,VIP!$A$2:$O8355,8,FALSE)</f>
        <v>Si</v>
      </c>
      <c r="J174" s="106" t="str">
        <f>VLOOKUP(E174,VIP!$A$2:$O8305,8,FALSE)</f>
        <v>Si</v>
      </c>
      <c r="K174" s="106" t="str">
        <f>VLOOKUP(E174,VIP!$A$2:$O11879,6,0)</f>
        <v>NO</v>
      </c>
      <c r="L174" s="137" t="s">
        <v>2463</v>
      </c>
      <c r="M174" s="139" t="s">
        <v>2627</v>
      </c>
      <c r="N174" s="138" t="s">
        <v>2477</v>
      </c>
      <c r="O174" s="106" t="s">
        <v>2478</v>
      </c>
      <c r="P174" s="139"/>
      <c r="Q174" s="141">
        <v>44249.556250000001</v>
      </c>
    </row>
    <row r="175" spans="1:17" ht="18" x14ac:dyDescent="0.25">
      <c r="A175" s="106" t="str">
        <f>VLOOKUP(E175,'LISTADO ATM'!$A$2:$C$899,3,0)</f>
        <v>NORTE</v>
      </c>
      <c r="B175" s="122" t="s">
        <v>2565</v>
      </c>
      <c r="C175" s="136">
        <v>44248.689444444448</v>
      </c>
      <c r="D175" s="106" t="s">
        <v>2535</v>
      </c>
      <c r="E175" s="112">
        <v>136</v>
      </c>
      <c r="F175" s="106" t="str">
        <f>VLOOKUP(E175,VIP!$A$2:$O11468,2,0)</f>
        <v>DRBR136</v>
      </c>
      <c r="G175" s="106" t="str">
        <f>VLOOKUP(E175,'LISTADO ATM'!$A$2:$B$898,2,0)</f>
        <v>ATM S/M Xtra (Santiago)</v>
      </c>
      <c r="H175" s="106" t="str">
        <f>VLOOKUP(E175,VIP!$A$2:$O16389,7,FALSE)</f>
        <v>Si</v>
      </c>
      <c r="I175" s="106" t="str">
        <f>VLOOKUP(E175,VIP!$A$2:$O8354,8,FALSE)</f>
        <v>Si</v>
      </c>
      <c r="J175" s="106" t="str">
        <f>VLOOKUP(E175,VIP!$A$2:$O8304,8,FALSE)</f>
        <v>Si</v>
      </c>
      <c r="K175" s="106" t="str">
        <f>VLOOKUP(E175,VIP!$A$2:$O11878,6,0)</f>
        <v>NO</v>
      </c>
      <c r="L175" s="137" t="s">
        <v>2430</v>
      </c>
      <c r="M175" s="139" t="s">
        <v>2627</v>
      </c>
      <c r="N175" s="138" t="s">
        <v>2477</v>
      </c>
      <c r="O175" s="106" t="s">
        <v>2536</v>
      </c>
      <c r="P175" s="139"/>
      <c r="Q175" s="141">
        <v>44249.556944444441</v>
      </c>
    </row>
    <row r="176" spans="1:17" ht="18" x14ac:dyDescent="0.25">
      <c r="A176" s="106" t="str">
        <f>VLOOKUP(E176,'LISTADO ATM'!$A$2:$C$899,3,0)</f>
        <v>DISTRITO NACIONAL</v>
      </c>
      <c r="B176" s="122" t="s">
        <v>2564</v>
      </c>
      <c r="C176" s="136">
        <v>44248.691469907404</v>
      </c>
      <c r="D176" s="106" t="s">
        <v>2473</v>
      </c>
      <c r="E176" s="112">
        <v>424</v>
      </c>
      <c r="F176" s="106" t="str">
        <f>VLOOKUP(E176,VIP!$A$2:$O11467,2,0)</f>
        <v>DRBR424</v>
      </c>
      <c r="G176" s="106" t="str">
        <f>VLOOKUP(E176,'LISTADO ATM'!$A$2:$B$898,2,0)</f>
        <v xml:space="preserve">ATM UNP Jumbo Luperón I </v>
      </c>
      <c r="H176" s="106" t="str">
        <f>VLOOKUP(E176,VIP!$A$2:$O16388,7,FALSE)</f>
        <v>Si</v>
      </c>
      <c r="I176" s="106" t="str">
        <f>VLOOKUP(E176,VIP!$A$2:$O8353,8,FALSE)</f>
        <v>Si</v>
      </c>
      <c r="J176" s="106" t="str">
        <f>VLOOKUP(E176,VIP!$A$2:$O8303,8,FALSE)</f>
        <v>Si</v>
      </c>
      <c r="K176" s="106" t="str">
        <f>VLOOKUP(E176,VIP!$A$2:$O11877,6,0)</f>
        <v>NO</v>
      </c>
      <c r="L176" s="137" t="s">
        <v>2430</v>
      </c>
      <c r="M176" s="139" t="s">
        <v>2627</v>
      </c>
      <c r="N176" s="138" t="s">
        <v>2477</v>
      </c>
      <c r="O176" s="106" t="s">
        <v>2478</v>
      </c>
      <c r="P176" s="139"/>
      <c r="Q176" s="141">
        <v>44249.55972222222</v>
      </c>
    </row>
    <row r="177" spans="1:17" ht="18" x14ac:dyDescent="0.25">
      <c r="A177" s="106" t="str">
        <f>VLOOKUP(E177,'LISTADO ATM'!$A$2:$C$899,3,0)</f>
        <v>NORTE</v>
      </c>
      <c r="B177" s="122" t="s">
        <v>2563</v>
      </c>
      <c r="C177" s="136">
        <v>44248.695706018516</v>
      </c>
      <c r="D177" s="106" t="s">
        <v>2488</v>
      </c>
      <c r="E177" s="112">
        <v>98</v>
      </c>
      <c r="F177" s="106" t="str">
        <f>VLOOKUP(E177,VIP!$A$2:$O11466,2,0)</f>
        <v>DRBR098</v>
      </c>
      <c r="G177" s="106" t="str">
        <f>VLOOKUP(E177,'LISTADO ATM'!$A$2:$B$898,2,0)</f>
        <v xml:space="preserve">ATM UNP Pimentel </v>
      </c>
      <c r="H177" s="106" t="str">
        <f>VLOOKUP(E177,VIP!$A$2:$O16387,7,FALSE)</f>
        <v>Si</v>
      </c>
      <c r="I177" s="106" t="str">
        <f>VLOOKUP(E177,VIP!$A$2:$O8352,8,FALSE)</f>
        <v>Si</v>
      </c>
      <c r="J177" s="106" t="str">
        <f>VLOOKUP(E177,VIP!$A$2:$O8302,8,FALSE)</f>
        <v>Si</v>
      </c>
      <c r="K177" s="106" t="str">
        <f>VLOOKUP(E177,VIP!$A$2:$O11876,6,0)</f>
        <v>NO</v>
      </c>
      <c r="L177" s="137" t="s">
        <v>2463</v>
      </c>
      <c r="M177" s="139" t="s">
        <v>2627</v>
      </c>
      <c r="N177" s="138" t="s">
        <v>2477</v>
      </c>
      <c r="O177" s="106" t="s">
        <v>2571</v>
      </c>
      <c r="P177" s="139"/>
      <c r="Q177" s="141">
        <v>44249.60833333333</v>
      </c>
    </row>
    <row r="178" spans="1:17" ht="18" x14ac:dyDescent="0.25">
      <c r="A178" s="106" t="str">
        <f>VLOOKUP(E178,'LISTADO ATM'!$A$2:$C$899,3,0)</f>
        <v>NORTE</v>
      </c>
      <c r="B178" s="122" t="s">
        <v>2562</v>
      </c>
      <c r="C178" s="136">
        <v>44248.699374999997</v>
      </c>
      <c r="D178" s="106" t="s">
        <v>2488</v>
      </c>
      <c r="E178" s="112">
        <v>119</v>
      </c>
      <c r="F178" s="106" t="str">
        <f>VLOOKUP(E178,VIP!$A$2:$O11465,2,0)</f>
        <v>DRBR119</v>
      </c>
      <c r="G178" s="106" t="str">
        <f>VLOOKUP(E178,'LISTADO ATM'!$A$2:$B$898,2,0)</f>
        <v>ATM Oficina La Barranquita</v>
      </c>
      <c r="H178" s="106" t="str">
        <f>VLOOKUP(E178,VIP!$A$2:$O16386,7,FALSE)</f>
        <v>N/A</v>
      </c>
      <c r="I178" s="106" t="str">
        <f>VLOOKUP(E178,VIP!$A$2:$O8351,8,FALSE)</f>
        <v>N/A</v>
      </c>
      <c r="J178" s="106" t="str">
        <f>VLOOKUP(E178,VIP!$A$2:$O8301,8,FALSE)</f>
        <v>N/A</v>
      </c>
      <c r="K178" s="106" t="str">
        <f>VLOOKUP(E178,VIP!$A$2:$O11875,6,0)</f>
        <v>N/A</v>
      </c>
      <c r="L178" s="137" t="s">
        <v>2430</v>
      </c>
      <c r="M178" s="139" t="s">
        <v>2627</v>
      </c>
      <c r="N178" s="138" t="s">
        <v>2477</v>
      </c>
      <c r="O178" s="106" t="s">
        <v>2571</v>
      </c>
      <c r="P178" s="139"/>
      <c r="Q178" s="141">
        <v>44249.553472222222</v>
      </c>
    </row>
    <row r="179" spans="1:17" ht="18" x14ac:dyDescent="0.25">
      <c r="A179" s="106" t="str">
        <f>VLOOKUP(E179,'LISTADO ATM'!$A$2:$C$899,3,0)</f>
        <v>DISTRITO NACIONAL</v>
      </c>
      <c r="B179" s="122" t="s">
        <v>2561</v>
      </c>
      <c r="C179" s="136">
        <v>44248.701863425929</v>
      </c>
      <c r="D179" s="106" t="s">
        <v>2473</v>
      </c>
      <c r="E179" s="112">
        <v>555</v>
      </c>
      <c r="F179" s="106" t="str">
        <f>VLOOKUP(E179,VIP!$A$2:$O11464,2,0)</f>
        <v>DRBR24P</v>
      </c>
      <c r="G179" s="106" t="str">
        <f>VLOOKUP(E179,'LISTADO ATM'!$A$2:$B$898,2,0)</f>
        <v xml:space="preserve">ATM Estación Shell Las Praderas </v>
      </c>
      <c r="H179" s="106" t="str">
        <f>VLOOKUP(E179,VIP!$A$2:$O16385,7,FALSE)</f>
        <v>Si</v>
      </c>
      <c r="I179" s="106" t="str">
        <f>VLOOKUP(E179,VIP!$A$2:$O8350,8,FALSE)</f>
        <v>Si</v>
      </c>
      <c r="J179" s="106" t="str">
        <f>VLOOKUP(E179,VIP!$A$2:$O8300,8,FALSE)</f>
        <v>Si</v>
      </c>
      <c r="K179" s="106" t="str">
        <f>VLOOKUP(E179,VIP!$A$2:$O11874,6,0)</f>
        <v>NO</v>
      </c>
      <c r="L179" s="137" t="s">
        <v>2430</v>
      </c>
      <c r="M179" s="139" t="s">
        <v>2627</v>
      </c>
      <c r="N179" s="138" t="s">
        <v>2477</v>
      </c>
      <c r="O179" s="106" t="s">
        <v>2478</v>
      </c>
      <c r="P179" s="139"/>
      <c r="Q179" s="141">
        <v>44249.557638888888</v>
      </c>
    </row>
    <row r="180" spans="1:17" ht="18" x14ac:dyDescent="0.25">
      <c r="A180" s="106" t="str">
        <f>VLOOKUP(E180,'LISTADO ATM'!$A$2:$C$899,3,0)</f>
        <v>DISTRITO NACIONAL</v>
      </c>
      <c r="B180" s="122" t="s">
        <v>2560</v>
      </c>
      <c r="C180" s="136">
        <v>44248.704675925925</v>
      </c>
      <c r="D180" s="106" t="s">
        <v>2473</v>
      </c>
      <c r="E180" s="112">
        <v>267</v>
      </c>
      <c r="F180" s="106" t="str">
        <f>VLOOKUP(E180,VIP!$A$2:$O11463,2,0)</f>
        <v>DRBR267</v>
      </c>
      <c r="G180" s="106" t="str">
        <f>VLOOKUP(E180,'LISTADO ATM'!$A$2:$B$898,2,0)</f>
        <v xml:space="preserve">ATM Centro de Caja México </v>
      </c>
      <c r="H180" s="106" t="str">
        <f>VLOOKUP(E180,VIP!$A$2:$O16384,7,FALSE)</f>
        <v>Si</v>
      </c>
      <c r="I180" s="106" t="str">
        <f>VLOOKUP(E180,VIP!$A$2:$O8349,8,FALSE)</f>
        <v>Si</v>
      </c>
      <c r="J180" s="106" t="str">
        <f>VLOOKUP(E180,VIP!$A$2:$O8299,8,FALSE)</f>
        <v>Si</v>
      </c>
      <c r="K180" s="106" t="str">
        <f>VLOOKUP(E180,VIP!$A$2:$O11873,6,0)</f>
        <v>NO</v>
      </c>
      <c r="L180" s="137" t="s">
        <v>2463</v>
      </c>
      <c r="M180" s="139" t="s">
        <v>2627</v>
      </c>
      <c r="N180" s="138" t="s">
        <v>2477</v>
      </c>
      <c r="O180" s="106" t="s">
        <v>2478</v>
      </c>
      <c r="P180" s="139"/>
      <c r="Q180" s="141">
        <v>44249.550694444442</v>
      </c>
    </row>
    <row r="181" spans="1:17" ht="18" x14ac:dyDescent="0.25">
      <c r="A181" s="106" t="str">
        <f>VLOOKUP(E181,'LISTADO ATM'!$A$2:$C$899,3,0)</f>
        <v>NORTE</v>
      </c>
      <c r="B181" s="122" t="s">
        <v>2559</v>
      </c>
      <c r="C181" s="136">
        <v>44248.738032407404</v>
      </c>
      <c r="D181" s="106" t="s">
        <v>2190</v>
      </c>
      <c r="E181" s="112">
        <v>411</v>
      </c>
      <c r="F181" s="106" t="str">
        <f>VLOOKUP(E181,VIP!$A$2:$O11462,2,0)</f>
        <v>DRBR411</v>
      </c>
      <c r="G181" s="106" t="str">
        <f>VLOOKUP(E181,'LISTADO ATM'!$A$2:$B$898,2,0)</f>
        <v xml:space="preserve">ATM UNP Piedra Blanca </v>
      </c>
      <c r="H181" s="106" t="str">
        <f>VLOOKUP(E181,VIP!$A$2:$O16383,7,FALSE)</f>
        <v>Si</v>
      </c>
      <c r="I181" s="106" t="str">
        <f>VLOOKUP(E181,VIP!$A$2:$O8348,8,FALSE)</f>
        <v>Si</v>
      </c>
      <c r="J181" s="106" t="str">
        <f>VLOOKUP(E181,VIP!$A$2:$O8298,8,FALSE)</f>
        <v>Si</v>
      </c>
      <c r="K181" s="106" t="str">
        <f>VLOOKUP(E181,VIP!$A$2:$O11872,6,0)</f>
        <v>NO</v>
      </c>
      <c r="L181" s="137" t="s">
        <v>2254</v>
      </c>
      <c r="M181" s="142" t="s">
        <v>2627</v>
      </c>
      <c r="N181" s="138" t="s">
        <v>2477</v>
      </c>
      <c r="O181" s="106" t="s">
        <v>2497</v>
      </c>
      <c r="P181" s="139"/>
      <c r="Q181" s="141">
        <v>44249.456250000003</v>
      </c>
    </row>
    <row r="182" spans="1:17" ht="18" x14ac:dyDescent="0.25">
      <c r="A182" s="106" t="str">
        <f>VLOOKUP(E182,'LISTADO ATM'!$A$2:$C$899,3,0)</f>
        <v>NORTE</v>
      </c>
      <c r="B182" s="122" t="s">
        <v>2558</v>
      </c>
      <c r="C182" s="136">
        <v>44248.739594907405</v>
      </c>
      <c r="D182" s="106" t="s">
        <v>2190</v>
      </c>
      <c r="E182" s="112">
        <v>636</v>
      </c>
      <c r="F182" s="106" t="str">
        <f>VLOOKUP(E182,VIP!$A$2:$O11461,2,0)</f>
        <v>DRBR110</v>
      </c>
      <c r="G182" s="106" t="str">
        <f>VLOOKUP(E182,'LISTADO ATM'!$A$2:$B$898,2,0)</f>
        <v xml:space="preserve">ATM Oficina Tamboríl </v>
      </c>
      <c r="H182" s="106" t="str">
        <f>VLOOKUP(E182,VIP!$A$2:$O16382,7,FALSE)</f>
        <v>Si</v>
      </c>
      <c r="I182" s="106" t="str">
        <f>VLOOKUP(E182,VIP!$A$2:$O8347,8,FALSE)</f>
        <v>Si</v>
      </c>
      <c r="J182" s="106" t="str">
        <f>VLOOKUP(E182,VIP!$A$2:$O8297,8,FALSE)</f>
        <v>Si</v>
      </c>
      <c r="K182" s="106" t="str">
        <f>VLOOKUP(E182,VIP!$A$2:$O11871,6,0)</f>
        <v>SI</v>
      </c>
      <c r="L182" s="137" t="s">
        <v>2435</v>
      </c>
      <c r="M182" s="142" t="s">
        <v>2627</v>
      </c>
      <c r="N182" s="138" t="s">
        <v>2477</v>
      </c>
      <c r="O182" s="106" t="s">
        <v>2497</v>
      </c>
      <c r="P182" s="139"/>
      <c r="Q182" s="141">
        <v>44249.454861111109</v>
      </c>
    </row>
    <row r="183" spans="1:17" ht="18" x14ac:dyDescent="0.25">
      <c r="A183" s="106" t="str">
        <f>VLOOKUP(E183,'LISTADO ATM'!$A$2:$C$899,3,0)</f>
        <v>NORTE</v>
      </c>
      <c r="B183" s="122" t="s">
        <v>2557</v>
      </c>
      <c r="C183" s="136">
        <v>44248.740613425929</v>
      </c>
      <c r="D183" s="106" t="s">
        <v>2190</v>
      </c>
      <c r="E183" s="112">
        <v>754</v>
      </c>
      <c r="F183" s="106" t="str">
        <f>VLOOKUP(E183,VIP!$A$2:$O11460,2,0)</f>
        <v>DRBR754</v>
      </c>
      <c r="G183" s="106" t="str">
        <f>VLOOKUP(E183,'LISTADO ATM'!$A$2:$B$898,2,0)</f>
        <v xml:space="preserve">ATM Autobanco Oficina Licey al Medio </v>
      </c>
      <c r="H183" s="106" t="str">
        <f>VLOOKUP(E183,VIP!$A$2:$O16381,7,FALSE)</f>
        <v>Si</v>
      </c>
      <c r="I183" s="106" t="str">
        <f>VLOOKUP(E183,VIP!$A$2:$O8346,8,FALSE)</f>
        <v>Si</v>
      </c>
      <c r="J183" s="106" t="str">
        <f>VLOOKUP(E183,VIP!$A$2:$O8296,8,FALSE)</f>
        <v>Si</v>
      </c>
      <c r="K183" s="106" t="str">
        <f>VLOOKUP(E183,VIP!$A$2:$O11870,6,0)</f>
        <v>NO</v>
      </c>
      <c r="L183" s="137" t="s">
        <v>2228</v>
      </c>
      <c r="M183" s="139" t="s">
        <v>2627</v>
      </c>
      <c r="N183" s="138" t="s">
        <v>2477</v>
      </c>
      <c r="O183" s="106" t="s">
        <v>2499</v>
      </c>
      <c r="P183" s="139"/>
      <c r="Q183" s="141">
        <v>44249.610648148147</v>
      </c>
    </row>
    <row r="184" spans="1:17" ht="18" x14ac:dyDescent="0.25">
      <c r="A184" s="106" t="str">
        <f>VLOOKUP(E184,'LISTADO ATM'!$A$2:$C$899,3,0)</f>
        <v>NORTE</v>
      </c>
      <c r="B184" s="122" t="s">
        <v>2556</v>
      </c>
      <c r="C184" s="136">
        <v>44248.741932870369</v>
      </c>
      <c r="D184" s="106" t="s">
        <v>2190</v>
      </c>
      <c r="E184" s="112">
        <v>142</v>
      </c>
      <c r="F184" s="106" t="str">
        <f>VLOOKUP(E184,VIP!$A$2:$O11459,2,0)</f>
        <v>DRBR142</v>
      </c>
      <c r="G184" s="106" t="str">
        <f>VLOOKUP(E184,'LISTADO ATM'!$A$2:$B$898,2,0)</f>
        <v xml:space="preserve">ATM Centro de Caja Galerías Bonao </v>
      </c>
      <c r="H184" s="106" t="str">
        <f>VLOOKUP(E184,VIP!$A$2:$O16380,7,FALSE)</f>
        <v>Si</v>
      </c>
      <c r="I184" s="106" t="str">
        <f>VLOOKUP(E184,VIP!$A$2:$O8345,8,FALSE)</f>
        <v>Si</v>
      </c>
      <c r="J184" s="106" t="str">
        <f>VLOOKUP(E184,VIP!$A$2:$O8295,8,FALSE)</f>
        <v>Si</v>
      </c>
      <c r="K184" s="106" t="str">
        <f>VLOOKUP(E184,VIP!$A$2:$O11869,6,0)</f>
        <v>SI</v>
      </c>
      <c r="L184" s="137" t="s">
        <v>2228</v>
      </c>
      <c r="M184" s="142" t="s">
        <v>2627</v>
      </c>
      <c r="N184" s="138" t="s">
        <v>2477</v>
      </c>
      <c r="O184" s="106" t="s">
        <v>2499</v>
      </c>
      <c r="P184" s="139"/>
      <c r="Q184" s="141">
        <v>44249.456944444442</v>
      </c>
    </row>
    <row r="185" spans="1:17" ht="18" x14ac:dyDescent="0.25">
      <c r="A185" s="106" t="str">
        <f>VLOOKUP(E185,'LISTADO ATM'!$A$2:$C$899,3,0)</f>
        <v>DISTRITO NACIONAL</v>
      </c>
      <c r="B185" s="122" t="s">
        <v>2555</v>
      </c>
      <c r="C185" s="136">
        <v>44248.742650462962</v>
      </c>
      <c r="D185" s="106" t="s">
        <v>2189</v>
      </c>
      <c r="E185" s="112">
        <v>769</v>
      </c>
      <c r="F185" s="106" t="str">
        <f>VLOOKUP(E185,VIP!$A$2:$O11458,2,0)</f>
        <v>DRBR769</v>
      </c>
      <c r="G185" s="106" t="str">
        <f>VLOOKUP(E185,'LISTADO ATM'!$A$2:$B$898,2,0)</f>
        <v>ATM UNP Pablo Mella Morales</v>
      </c>
      <c r="H185" s="106" t="str">
        <f>VLOOKUP(E185,VIP!$A$2:$O16379,7,FALSE)</f>
        <v>Si</v>
      </c>
      <c r="I185" s="106" t="str">
        <f>VLOOKUP(E185,VIP!$A$2:$O8344,8,FALSE)</f>
        <v>Si</v>
      </c>
      <c r="J185" s="106" t="str">
        <f>VLOOKUP(E185,VIP!$A$2:$O8294,8,FALSE)</f>
        <v>Si</v>
      </c>
      <c r="K185" s="106" t="str">
        <f>VLOOKUP(E185,VIP!$A$2:$O11868,6,0)</f>
        <v>NO</v>
      </c>
      <c r="L185" s="137" t="s">
        <v>2228</v>
      </c>
      <c r="M185" s="139" t="s">
        <v>2627</v>
      </c>
      <c r="N185" s="138" t="s">
        <v>2477</v>
      </c>
      <c r="O185" s="106" t="s">
        <v>2479</v>
      </c>
      <c r="P185" s="139"/>
      <c r="Q185" s="141">
        <v>44249.784479166665</v>
      </c>
    </row>
    <row r="186" spans="1:17" ht="18" x14ac:dyDescent="0.25">
      <c r="A186" s="106" t="str">
        <f>VLOOKUP(E186,'LISTADO ATM'!$A$2:$C$899,3,0)</f>
        <v>NORTE</v>
      </c>
      <c r="B186" s="122" t="s">
        <v>2553</v>
      </c>
      <c r="C186" s="136">
        <v>44248.74459490741</v>
      </c>
      <c r="D186" s="106" t="s">
        <v>2190</v>
      </c>
      <c r="E186" s="112">
        <v>936</v>
      </c>
      <c r="F186" s="106" t="str">
        <f>VLOOKUP(E186,VIP!$A$2:$O11456,2,0)</f>
        <v>DRBR936</v>
      </c>
      <c r="G186" s="106" t="str">
        <f>VLOOKUP(E186,'LISTADO ATM'!$A$2:$B$898,2,0)</f>
        <v xml:space="preserve">ATM Autobanco Oficina La Vega I </v>
      </c>
      <c r="H186" s="106" t="str">
        <f>VLOOKUP(E186,VIP!$A$2:$O16377,7,FALSE)</f>
        <v>Si</v>
      </c>
      <c r="I186" s="106" t="str">
        <f>VLOOKUP(E186,VIP!$A$2:$O8342,8,FALSE)</f>
        <v>Si</v>
      </c>
      <c r="J186" s="106" t="str">
        <f>VLOOKUP(E186,VIP!$A$2:$O8292,8,FALSE)</f>
        <v>Si</v>
      </c>
      <c r="K186" s="106" t="str">
        <f>VLOOKUP(E186,VIP!$A$2:$O11866,6,0)</f>
        <v>NO</v>
      </c>
      <c r="L186" s="137" t="s">
        <v>2498</v>
      </c>
      <c r="M186" s="142" t="s">
        <v>2627</v>
      </c>
      <c r="N186" s="138" t="s">
        <v>2477</v>
      </c>
      <c r="O186" s="106" t="s">
        <v>2499</v>
      </c>
      <c r="P186" s="139"/>
      <c r="Q186" s="141">
        <v>44249.457638888889</v>
      </c>
    </row>
    <row r="187" spans="1:17" ht="18" x14ac:dyDescent="0.25">
      <c r="A187" s="106" t="str">
        <f>VLOOKUP(E187,'LISTADO ATM'!$A$2:$C$899,3,0)</f>
        <v>NORTE</v>
      </c>
      <c r="B187" s="122" t="s">
        <v>2552</v>
      </c>
      <c r="C187" s="136">
        <v>44248.745243055557</v>
      </c>
      <c r="D187" s="106" t="s">
        <v>2190</v>
      </c>
      <c r="E187" s="112">
        <v>138</v>
      </c>
      <c r="F187" s="106" t="str">
        <f>VLOOKUP(E187,VIP!$A$2:$O11455,2,0)</f>
        <v>DRBR138</v>
      </c>
      <c r="G187" s="106" t="str">
        <f>VLOOKUP(E187,'LISTADO ATM'!$A$2:$B$898,2,0)</f>
        <v xml:space="preserve">ATM UNP Fantino </v>
      </c>
      <c r="H187" s="106" t="str">
        <f>VLOOKUP(E187,VIP!$A$2:$O16376,7,FALSE)</f>
        <v>Si</v>
      </c>
      <c r="I187" s="106" t="str">
        <f>VLOOKUP(E187,VIP!$A$2:$O8341,8,FALSE)</f>
        <v>Si</v>
      </c>
      <c r="J187" s="106" t="str">
        <f>VLOOKUP(E187,VIP!$A$2:$O8291,8,FALSE)</f>
        <v>Si</v>
      </c>
      <c r="K187" s="106" t="str">
        <f>VLOOKUP(E187,VIP!$A$2:$O11865,6,0)</f>
        <v>NO</v>
      </c>
      <c r="L187" s="137" t="s">
        <v>2498</v>
      </c>
      <c r="M187" s="139" t="s">
        <v>2627</v>
      </c>
      <c r="N187" s="138" t="s">
        <v>2477</v>
      </c>
      <c r="O187" s="106" t="s">
        <v>2499</v>
      </c>
      <c r="P187" s="139"/>
      <c r="Q187" s="141">
        <v>44249.456250000003</v>
      </c>
    </row>
    <row r="188" spans="1:17" ht="18" x14ac:dyDescent="0.25">
      <c r="A188" s="106" t="str">
        <f>VLOOKUP(E188,'LISTADO ATM'!$A$2:$C$899,3,0)</f>
        <v>NORTE</v>
      </c>
      <c r="B188" s="122" t="s">
        <v>2551</v>
      </c>
      <c r="C188" s="136">
        <v>44248.745810185188</v>
      </c>
      <c r="D188" s="106" t="s">
        <v>2190</v>
      </c>
      <c r="E188" s="112">
        <v>691</v>
      </c>
      <c r="F188" s="106" t="str">
        <f>VLOOKUP(E188,VIP!$A$2:$O11454,2,0)</f>
        <v>DRBR691</v>
      </c>
      <c r="G188" s="106" t="str">
        <f>VLOOKUP(E188,'LISTADO ATM'!$A$2:$B$898,2,0)</f>
        <v>ATM Eco Petroleo Manzanillo</v>
      </c>
      <c r="H188" s="106" t="str">
        <f>VLOOKUP(E188,VIP!$A$2:$O16375,7,FALSE)</f>
        <v>Si</v>
      </c>
      <c r="I188" s="106" t="str">
        <f>VLOOKUP(E188,VIP!$A$2:$O8340,8,FALSE)</f>
        <v>Si</v>
      </c>
      <c r="J188" s="106" t="str">
        <f>VLOOKUP(E188,VIP!$A$2:$O8290,8,FALSE)</f>
        <v>Si</v>
      </c>
      <c r="K188" s="106" t="str">
        <f>VLOOKUP(E188,VIP!$A$2:$O11864,6,0)</f>
        <v>NO</v>
      </c>
      <c r="L188" s="137" t="s">
        <v>2498</v>
      </c>
      <c r="M188" s="139" t="s">
        <v>2627</v>
      </c>
      <c r="N188" s="138" t="s">
        <v>2477</v>
      </c>
      <c r="O188" s="106" t="s">
        <v>2499</v>
      </c>
      <c r="P188" s="139"/>
      <c r="Q188" s="141">
        <v>44249.450694444444</v>
      </c>
    </row>
    <row r="189" spans="1:17" ht="18" x14ac:dyDescent="0.25">
      <c r="A189" s="106" t="str">
        <f>VLOOKUP(E189,'LISTADO ATM'!$A$2:$C$899,3,0)</f>
        <v>NORTE</v>
      </c>
      <c r="B189" s="122" t="s">
        <v>2550</v>
      </c>
      <c r="C189" s="136">
        <v>44248.750648148147</v>
      </c>
      <c r="D189" s="106" t="s">
        <v>2488</v>
      </c>
      <c r="E189" s="112">
        <v>808</v>
      </c>
      <c r="F189" s="106" t="str">
        <f>VLOOKUP(E189,VIP!$A$2:$O11453,2,0)</f>
        <v>DRBR808</v>
      </c>
      <c r="G189" s="106" t="str">
        <f>VLOOKUP(E189,'LISTADO ATM'!$A$2:$B$898,2,0)</f>
        <v xml:space="preserve">ATM Oficina Castillo </v>
      </c>
      <c r="H189" s="106" t="str">
        <f>VLOOKUP(E189,VIP!$A$2:$O16374,7,FALSE)</f>
        <v>Si</v>
      </c>
      <c r="I189" s="106" t="str">
        <f>VLOOKUP(E189,VIP!$A$2:$O8339,8,FALSE)</f>
        <v>Si</v>
      </c>
      <c r="J189" s="106" t="str">
        <f>VLOOKUP(E189,VIP!$A$2:$O8289,8,FALSE)</f>
        <v>Si</v>
      </c>
      <c r="K189" s="106" t="str">
        <f>VLOOKUP(E189,VIP!$A$2:$O11863,6,0)</f>
        <v>NO</v>
      </c>
      <c r="L189" s="137" t="s">
        <v>2430</v>
      </c>
      <c r="M189" s="142" t="s">
        <v>2627</v>
      </c>
      <c r="N189" s="138" t="s">
        <v>2477</v>
      </c>
      <c r="O189" s="106" t="s">
        <v>2491</v>
      </c>
      <c r="P189" s="139"/>
      <c r="Q189" s="141">
        <v>44249.455555555556</v>
      </c>
    </row>
    <row r="190" spans="1:17" ht="18" x14ac:dyDescent="0.25">
      <c r="A190" s="106" t="str">
        <f>VLOOKUP(E190,'LISTADO ATM'!$A$2:$C$899,3,0)</f>
        <v>SUR</v>
      </c>
      <c r="B190" s="122" t="s">
        <v>2549</v>
      </c>
      <c r="C190" s="136">
        <v>44248.751446759263</v>
      </c>
      <c r="D190" s="106" t="s">
        <v>2488</v>
      </c>
      <c r="E190" s="112">
        <v>881</v>
      </c>
      <c r="F190" s="106" t="str">
        <f>VLOOKUP(E190,VIP!$A$2:$O11452,2,0)</f>
        <v>DRBR881</v>
      </c>
      <c r="G190" s="106" t="str">
        <f>VLOOKUP(E190,'LISTADO ATM'!$A$2:$B$898,2,0)</f>
        <v xml:space="preserve">ATM UNP Yaguate (San Cristóbal) </v>
      </c>
      <c r="H190" s="106" t="str">
        <f>VLOOKUP(E190,VIP!$A$2:$O16373,7,FALSE)</f>
        <v>Si</v>
      </c>
      <c r="I190" s="106" t="str">
        <f>VLOOKUP(E190,VIP!$A$2:$O8338,8,FALSE)</f>
        <v>Si</v>
      </c>
      <c r="J190" s="106" t="str">
        <f>VLOOKUP(E190,VIP!$A$2:$O8288,8,FALSE)</f>
        <v>Si</v>
      </c>
      <c r="K190" s="106" t="str">
        <f>VLOOKUP(E190,VIP!$A$2:$O11862,6,0)</f>
        <v>NO</v>
      </c>
      <c r="L190" s="137" t="s">
        <v>2430</v>
      </c>
      <c r="M190" s="139" t="s">
        <v>2627</v>
      </c>
      <c r="N190" s="138" t="s">
        <v>2477</v>
      </c>
      <c r="O190" s="106" t="s">
        <v>2491</v>
      </c>
      <c r="P190" s="139"/>
      <c r="Q190" s="141">
        <v>44249.561111111114</v>
      </c>
    </row>
    <row r="191" spans="1:17" ht="18" x14ac:dyDescent="0.25">
      <c r="A191" s="106" t="str">
        <f>VLOOKUP(E191,'[1]LISTADO ATM'!$A$2:$C$898,3,0)</f>
        <v>NORTE</v>
      </c>
      <c r="B191" s="122" t="s">
        <v>2575</v>
      </c>
      <c r="C191" s="136">
        <v>44248.909525462965</v>
      </c>
      <c r="D191" s="106" t="s">
        <v>2190</v>
      </c>
      <c r="E191" s="112">
        <v>687</v>
      </c>
      <c r="F191" s="106" t="str">
        <f>VLOOKUP(E191,[1]VIP!$A$2:$O11437,2,0)</f>
        <v>DRBR687</v>
      </c>
      <c r="G191" s="106" t="str">
        <f>VLOOKUP(E191,'[1]LISTADO ATM'!$A$2:$B$897,2,0)</f>
        <v>ATM Oficina Monterrico II</v>
      </c>
      <c r="H191" s="106" t="str">
        <f>VLOOKUP(E191,[1]VIP!$A$2:$O16358,7,FALSE)</f>
        <v>NO</v>
      </c>
      <c r="I191" s="106" t="str">
        <f>VLOOKUP(E191,[1]VIP!$A$2:$O8323,8,FALSE)</f>
        <v>NO</v>
      </c>
      <c r="J191" s="106" t="str">
        <f>VLOOKUP(E191,[1]VIP!$A$2:$O8273,8,FALSE)</f>
        <v>NO</v>
      </c>
      <c r="K191" s="106" t="str">
        <f>VLOOKUP(E191,[1]VIP!$A$2:$O11847,6,0)</f>
        <v>SI</v>
      </c>
      <c r="L191" s="137" t="s">
        <v>2435</v>
      </c>
      <c r="M191" s="139" t="s">
        <v>2627</v>
      </c>
      <c r="N191" s="138" t="s">
        <v>2477</v>
      </c>
      <c r="O191" s="106" t="s">
        <v>2497</v>
      </c>
      <c r="P191" s="139"/>
      <c r="Q191" s="141">
        <v>44249.786296296297</v>
      </c>
    </row>
    <row r="192" spans="1:17" ht="18" x14ac:dyDescent="0.25">
      <c r="A192" s="106" t="str">
        <f>VLOOKUP(E192,'[1]LISTADO ATM'!$A$2:$C$898,3,0)</f>
        <v>NORTE</v>
      </c>
      <c r="B192" s="122" t="s">
        <v>2631</v>
      </c>
      <c r="C192" s="136">
        <v>44249.027638888889</v>
      </c>
      <c r="D192" s="106" t="s">
        <v>2488</v>
      </c>
      <c r="E192" s="112">
        <v>854</v>
      </c>
      <c r="F192" s="106" t="str">
        <f>VLOOKUP(E192,[1]VIP!$A$2:$O11439,2,0)</f>
        <v>DRBR854</v>
      </c>
      <c r="G192" s="106" t="str">
        <f>VLOOKUP(E192,'[1]LISTADO ATM'!$A$2:$B$897,2,0)</f>
        <v xml:space="preserve">ATM Centro Comercial Blanco Batista </v>
      </c>
      <c r="H192" s="106" t="str">
        <f>VLOOKUP(E192,[1]VIP!$A$2:$O16360,7,FALSE)</f>
        <v>Si</v>
      </c>
      <c r="I192" s="106" t="str">
        <f>VLOOKUP(E192,[1]VIP!$A$2:$O8325,8,FALSE)</f>
        <v>Si</v>
      </c>
      <c r="J192" s="106" t="str">
        <f>VLOOKUP(E192,[1]VIP!$A$2:$O8275,8,FALSE)</f>
        <v>Si</v>
      </c>
      <c r="K192" s="106" t="str">
        <f>VLOOKUP(E192,[1]VIP!$A$2:$O11849,6,0)</f>
        <v>NO</v>
      </c>
      <c r="L192" s="137" t="s">
        <v>2626</v>
      </c>
      <c r="M192" s="139" t="s">
        <v>2627</v>
      </c>
      <c r="N192" s="139" t="s">
        <v>2632</v>
      </c>
      <c r="O192" s="106" t="s">
        <v>2491</v>
      </c>
      <c r="P192" s="139" t="s">
        <v>2628</v>
      </c>
      <c r="Q192" s="141">
        <v>44249.46597222222</v>
      </c>
    </row>
    <row r="193" spans="1:17" ht="18" x14ac:dyDescent="0.25">
      <c r="A193" s="106" t="str">
        <f>VLOOKUP(E193,'[1]LISTADO ATM'!$A$2:$C$898,3,0)</f>
        <v>NORTE</v>
      </c>
      <c r="B193" s="122" t="s">
        <v>2581</v>
      </c>
      <c r="C193" s="136">
        <v>44249.029363425929</v>
      </c>
      <c r="D193" s="106" t="s">
        <v>2535</v>
      </c>
      <c r="E193" s="112">
        <v>633</v>
      </c>
      <c r="F193" s="106" t="str">
        <f>VLOOKUP(E193,[1]VIP!$A$2:$O11449,2,0)</f>
        <v>DRBR260</v>
      </c>
      <c r="G193" s="106" t="str">
        <f>VLOOKUP(E193,'[1]LISTADO ATM'!$A$2:$B$897,2,0)</f>
        <v xml:space="preserve">ATM Autobanco Las Colinas </v>
      </c>
      <c r="H193" s="106" t="str">
        <f>VLOOKUP(E193,[1]VIP!$A$2:$O16370,7,FALSE)</f>
        <v>Si</v>
      </c>
      <c r="I193" s="106" t="str">
        <f>VLOOKUP(E193,[1]VIP!$A$2:$O8335,8,FALSE)</f>
        <v>Si</v>
      </c>
      <c r="J193" s="106" t="str">
        <f>VLOOKUP(E193,[1]VIP!$A$2:$O8285,8,FALSE)</f>
        <v>Si</v>
      </c>
      <c r="K193" s="106" t="str">
        <f>VLOOKUP(E193,[1]VIP!$A$2:$O11859,6,0)</f>
        <v>SI</v>
      </c>
      <c r="L193" s="137" t="s">
        <v>2430</v>
      </c>
      <c r="M193" s="139" t="s">
        <v>2627</v>
      </c>
      <c r="N193" s="138" t="s">
        <v>2477</v>
      </c>
      <c r="O193" s="106" t="s">
        <v>2536</v>
      </c>
      <c r="P193" s="139"/>
      <c r="Q193" s="141">
        <v>44249.558333333334</v>
      </c>
    </row>
    <row r="194" spans="1:17" ht="18" x14ac:dyDescent="0.25">
      <c r="A194" s="106" t="str">
        <f>VLOOKUP(E194,'[1]LISTADO ATM'!$A$2:$C$898,3,0)</f>
        <v>DISTRITO NACIONAL</v>
      </c>
      <c r="B194" s="122" t="s">
        <v>2580</v>
      </c>
      <c r="C194" s="136">
        <v>44249.033194444448</v>
      </c>
      <c r="D194" s="106" t="s">
        <v>2473</v>
      </c>
      <c r="E194" s="112">
        <v>717</v>
      </c>
      <c r="F194" s="106" t="str">
        <f>VLOOKUP(E194,[1]VIP!$A$2:$O11448,2,0)</f>
        <v>DRBR24K</v>
      </c>
      <c r="G194" s="106" t="str">
        <f>VLOOKUP(E194,'[1]LISTADO ATM'!$A$2:$B$897,2,0)</f>
        <v xml:space="preserve">ATM Oficina Los Alcarrizos </v>
      </c>
      <c r="H194" s="106" t="str">
        <f>VLOOKUP(E194,[1]VIP!$A$2:$O16369,7,FALSE)</f>
        <v>Si</v>
      </c>
      <c r="I194" s="106" t="str">
        <f>VLOOKUP(E194,[1]VIP!$A$2:$O8334,8,FALSE)</f>
        <v>Si</v>
      </c>
      <c r="J194" s="106" t="str">
        <f>VLOOKUP(E194,[1]VIP!$A$2:$O8284,8,FALSE)</f>
        <v>Si</v>
      </c>
      <c r="K194" s="106" t="str">
        <f>VLOOKUP(E194,[1]VIP!$A$2:$O11858,6,0)</f>
        <v>SI</v>
      </c>
      <c r="L194" s="137" t="s">
        <v>2430</v>
      </c>
      <c r="M194" s="139" t="s">
        <v>2627</v>
      </c>
      <c r="N194" s="138" t="s">
        <v>2477</v>
      </c>
      <c r="O194" s="106" t="s">
        <v>2478</v>
      </c>
      <c r="P194" s="139"/>
      <c r="Q194" s="141">
        <v>44249.561805555553</v>
      </c>
    </row>
    <row r="195" spans="1:17" ht="18" x14ac:dyDescent="0.25">
      <c r="A195" s="106" t="str">
        <f>VLOOKUP(E195,'[1]LISTADO ATM'!$A$2:$C$898,3,0)</f>
        <v>ESTE</v>
      </c>
      <c r="B195" s="122" t="s">
        <v>2579</v>
      </c>
      <c r="C195" s="136">
        <v>44249.035752314812</v>
      </c>
      <c r="D195" s="106" t="s">
        <v>2488</v>
      </c>
      <c r="E195" s="112">
        <v>772</v>
      </c>
      <c r="F195" s="106" t="str">
        <f>VLOOKUP(E195,[1]VIP!$A$2:$O11447,2,0)</f>
        <v>DRBR215</v>
      </c>
      <c r="G195" s="106" t="str">
        <f>VLOOKUP(E195,'[1]LISTADO ATM'!$A$2:$B$897,2,0)</f>
        <v xml:space="preserve">ATM UNP Yamasá </v>
      </c>
      <c r="H195" s="106" t="str">
        <f>VLOOKUP(E195,[1]VIP!$A$2:$O16368,7,FALSE)</f>
        <v>Si</v>
      </c>
      <c r="I195" s="106" t="str">
        <f>VLOOKUP(E195,[1]VIP!$A$2:$O8333,8,FALSE)</f>
        <v>Si</v>
      </c>
      <c r="J195" s="106" t="str">
        <f>VLOOKUP(E195,[1]VIP!$A$2:$O8283,8,FALSE)</f>
        <v>Si</v>
      </c>
      <c r="K195" s="106" t="str">
        <f>VLOOKUP(E195,[1]VIP!$A$2:$O11857,6,0)</f>
        <v>NO</v>
      </c>
      <c r="L195" s="137" t="s">
        <v>2463</v>
      </c>
      <c r="M195" s="142" t="s">
        <v>2627</v>
      </c>
      <c r="N195" s="138" t="s">
        <v>2477</v>
      </c>
      <c r="O195" s="106" t="s">
        <v>2491</v>
      </c>
      <c r="P195" s="139"/>
      <c r="Q195" s="141">
        <v>44249.459027777775</v>
      </c>
    </row>
    <row r="196" spans="1:17" ht="18" x14ac:dyDescent="0.25">
      <c r="A196" s="106" t="str">
        <f>VLOOKUP(E196,'[1]LISTADO ATM'!$A$2:$C$898,3,0)</f>
        <v>DISTRITO NACIONAL</v>
      </c>
      <c r="B196" s="122" t="s">
        <v>2578</v>
      </c>
      <c r="C196" s="136">
        <v>44249.071747685186</v>
      </c>
      <c r="D196" s="106" t="s">
        <v>2473</v>
      </c>
      <c r="E196" s="112">
        <v>548</v>
      </c>
      <c r="F196" s="106" t="str">
        <f>VLOOKUP(E196,[1]VIP!$A$2:$O11446,2,0)</f>
        <v>DRBR130</v>
      </c>
      <c r="G196" s="106" t="str">
        <f>VLOOKUP(E196,'[1]LISTADO ATM'!$A$2:$B$897,2,0)</f>
        <v xml:space="preserve">ATM AMET </v>
      </c>
      <c r="H196" s="106" t="str">
        <f>VLOOKUP(E196,[1]VIP!$A$2:$O16367,7,FALSE)</f>
        <v>Si</v>
      </c>
      <c r="I196" s="106" t="str">
        <f>VLOOKUP(E196,[1]VIP!$A$2:$O8332,8,FALSE)</f>
        <v>Si</v>
      </c>
      <c r="J196" s="106" t="str">
        <f>VLOOKUP(E196,[1]VIP!$A$2:$O8282,8,FALSE)</f>
        <v>Si</v>
      </c>
      <c r="K196" s="106" t="str">
        <f>VLOOKUP(E196,[1]VIP!$A$2:$O11856,6,0)</f>
        <v>NO</v>
      </c>
      <c r="L196" s="137" t="s">
        <v>2463</v>
      </c>
      <c r="M196" s="139" t="s">
        <v>2627</v>
      </c>
      <c r="N196" s="138" t="s">
        <v>2477</v>
      </c>
      <c r="O196" s="106" t="s">
        <v>2478</v>
      </c>
      <c r="P196" s="139"/>
      <c r="Q196" s="141">
        <v>44249.616666666669</v>
      </c>
    </row>
    <row r="197" spans="1:17" ht="18" x14ac:dyDescent="0.25">
      <c r="A197" s="106" t="str">
        <f>VLOOKUP(E197,'[1]LISTADO ATM'!$A$2:$C$898,3,0)</f>
        <v>NORTE</v>
      </c>
      <c r="B197" s="122" t="s">
        <v>2577</v>
      </c>
      <c r="C197" s="136">
        <v>44249.098217592589</v>
      </c>
      <c r="D197" s="106" t="s">
        <v>2190</v>
      </c>
      <c r="E197" s="112">
        <v>64</v>
      </c>
      <c r="F197" s="106" t="str">
        <f>VLOOKUP(E197,[1]VIP!$A$2:$O11436,2,0)</f>
        <v>DRBR064</v>
      </c>
      <c r="G197" s="106" t="str">
        <f>VLOOKUP(E197,'[1]LISTADO ATM'!$A$2:$B$897,2,0)</f>
        <v xml:space="preserve">ATM COOPALINA (Cotuí) </v>
      </c>
      <c r="H197" s="106" t="str">
        <f>VLOOKUP(E197,[1]VIP!$A$2:$O16357,7,FALSE)</f>
        <v>Si</v>
      </c>
      <c r="I197" s="106" t="str">
        <f>VLOOKUP(E197,[1]VIP!$A$2:$O8322,8,FALSE)</f>
        <v>Si</v>
      </c>
      <c r="J197" s="106" t="str">
        <f>VLOOKUP(E197,[1]VIP!$A$2:$O8272,8,FALSE)</f>
        <v>Si</v>
      </c>
      <c r="K197" s="106" t="str">
        <f>VLOOKUP(E197,[1]VIP!$A$2:$O11846,6,0)</f>
        <v>NO</v>
      </c>
      <c r="L197" s="137" t="s">
        <v>2254</v>
      </c>
      <c r="M197" s="139" t="s">
        <v>2627</v>
      </c>
      <c r="N197" s="138" t="s">
        <v>2477</v>
      </c>
      <c r="O197" s="106" t="s">
        <v>2500</v>
      </c>
      <c r="P197" s="139"/>
      <c r="Q197" s="141">
        <v>44249.536111111112</v>
      </c>
    </row>
    <row r="198" spans="1:17" ht="18" x14ac:dyDescent="0.25">
      <c r="A198" s="106" t="str">
        <f>VLOOKUP(E198,'[1]LISTADO ATM'!$A$2:$C$898,3,0)</f>
        <v>NORTE</v>
      </c>
      <c r="B198" s="122" t="s">
        <v>2576</v>
      </c>
      <c r="C198" s="136">
        <v>44249.225451388891</v>
      </c>
      <c r="D198" s="106" t="s">
        <v>2190</v>
      </c>
      <c r="E198" s="112">
        <v>601</v>
      </c>
      <c r="F198" s="106" t="str">
        <f>VLOOKUP(E198,[1]VIP!$A$2:$O11435,2,0)</f>
        <v>DRBR255</v>
      </c>
      <c r="G198" s="106" t="str">
        <f>VLOOKUP(E198,'[1]LISTADO ATM'!$A$2:$B$897,2,0)</f>
        <v xml:space="preserve">ATM Plaza Haché (Santiago) </v>
      </c>
      <c r="H198" s="106" t="str">
        <f>VLOOKUP(E198,[1]VIP!$A$2:$O16356,7,FALSE)</f>
        <v>Si</v>
      </c>
      <c r="I198" s="106" t="str">
        <f>VLOOKUP(E198,[1]VIP!$A$2:$O8321,8,FALSE)</f>
        <v>Si</v>
      </c>
      <c r="J198" s="106" t="str">
        <f>VLOOKUP(E198,[1]VIP!$A$2:$O8271,8,FALSE)</f>
        <v>Si</v>
      </c>
      <c r="K198" s="106" t="str">
        <f>VLOOKUP(E198,[1]VIP!$A$2:$O11845,6,0)</f>
        <v>NO</v>
      </c>
      <c r="L198" s="137" t="s">
        <v>2254</v>
      </c>
      <c r="M198" s="142" t="s">
        <v>2627</v>
      </c>
      <c r="N198" s="138" t="s">
        <v>2477</v>
      </c>
      <c r="O198" s="106" t="s">
        <v>2500</v>
      </c>
      <c r="P198" s="139"/>
      <c r="Q198" s="141">
        <v>44249.459722222222</v>
      </c>
    </row>
    <row r="199" spans="1:17" ht="18" x14ac:dyDescent="0.25">
      <c r="A199" s="106" t="str">
        <f>VLOOKUP(E199,'[1]LISTADO ATM'!$A$2:$C$898,3,0)</f>
        <v>NORTE</v>
      </c>
      <c r="B199" s="122" t="s">
        <v>2602</v>
      </c>
      <c r="C199" s="136">
        <v>44249.287997685184</v>
      </c>
      <c r="D199" s="106" t="s">
        <v>2189</v>
      </c>
      <c r="E199" s="112">
        <v>894</v>
      </c>
      <c r="F199" s="106" t="str">
        <f>VLOOKUP(E199,[1]VIP!$A$2:$O11456,2,0)</f>
        <v>DRBR894</v>
      </c>
      <c r="G199" s="106" t="str">
        <f>VLOOKUP(E199,'[1]LISTADO ATM'!$A$2:$B$897,2,0)</f>
        <v>ATM Eco Petroleo Estero Hondo</v>
      </c>
      <c r="H199" s="106" t="str">
        <f>VLOOKUP(E199,[1]VIP!$A$2:$O16377,7,FALSE)</f>
        <v>NO</v>
      </c>
      <c r="I199" s="106" t="str">
        <f>VLOOKUP(E199,[1]VIP!$A$2:$O8342,8,FALSE)</f>
        <v>NO</v>
      </c>
      <c r="J199" s="106" t="str">
        <f>VLOOKUP(E199,[1]VIP!$A$2:$O8292,8,FALSE)</f>
        <v>NO</v>
      </c>
      <c r="K199" s="106" t="str">
        <f>VLOOKUP(E199,[1]VIP!$A$2:$O11866,6,0)</f>
        <v>NO</v>
      </c>
      <c r="L199" s="137" t="s">
        <v>2228</v>
      </c>
      <c r="M199" s="142" t="s">
        <v>2627</v>
      </c>
      <c r="N199" s="138" t="s">
        <v>2477</v>
      </c>
      <c r="O199" s="106" t="s">
        <v>2479</v>
      </c>
      <c r="P199" s="139"/>
      <c r="Q199" s="141">
        <v>44249.432638888888</v>
      </c>
    </row>
    <row r="200" spans="1:17" ht="18" x14ac:dyDescent="0.25">
      <c r="A200" s="106" t="str">
        <f>VLOOKUP(E200,'[1]LISTADO ATM'!$A$2:$C$898,3,0)</f>
        <v>NORTE</v>
      </c>
      <c r="B200" s="122" t="s">
        <v>2601</v>
      </c>
      <c r="C200" s="136">
        <v>44249.288425925923</v>
      </c>
      <c r="D200" s="106" t="s">
        <v>2190</v>
      </c>
      <c r="E200" s="112">
        <v>88</v>
      </c>
      <c r="F200" s="106" t="str">
        <f>VLOOKUP(E200,[1]VIP!$A$2:$O11455,2,0)</f>
        <v>DRBR088</v>
      </c>
      <c r="G200" s="106" t="str">
        <f>VLOOKUP(E200,'[1]LISTADO ATM'!$A$2:$B$897,2,0)</f>
        <v xml:space="preserve">ATM S/M La Fuente (Santiago) </v>
      </c>
      <c r="H200" s="106" t="str">
        <f>VLOOKUP(E200,[1]VIP!$A$2:$O16376,7,FALSE)</f>
        <v>Si</v>
      </c>
      <c r="I200" s="106" t="str">
        <f>VLOOKUP(E200,[1]VIP!$A$2:$O8341,8,FALSE)</f>
        <v>Si</v>
      </c>
      <c r="J200" s="106" t="str">
        <f>VLOOKUP(E200,[1]VIP!$A$2:$O8291,8,FALSE)</f>
        <v>Si</v>
      </c>
      <c r="K200" s="106" t="str">
        <f>VLOOKUP(E200,[1]VIP!$A$2:$O11865,6,0)</f>
        <v>NO</v>
      </c>
      <c r="L200" s="137" t="s">
        <v>2228</v>
      </c>
      <c r="M200" s="142" t="s">
        <v>2627</v>
      </c>
      <c r="N200" s="138" t="s">
        <v>2477</v>
      </c>
      <c r="O200" s="106" t="s">
        <v>2499</v>
      </c>
      <c r="P200" s="139"/>
      <c r="Q200" s="141">
        <v>44249.458333333336</v>
      </c>
    </row>
    <row r="201" spans="1:17" ht="18" x14ac:dyDescent="0.25">
      <c r="A201" s="106" t="str">
        <f>VLOOKUP(E201,'[1]LISTADO ATM'!$A$2:$C$898,3,0)</f>
        <v>DISTRITO NACIONAL</v>
      </c>
      <c r="B201" s="122" t="s">
        <v>2598</v>
      </c>
      <c r="C201" s="136">
        <v>44249.297673611109</v>
      </c>
      <c r="D201" s="106" t="s">
        <v>2189</v>
      </c>
      <c r="E201" s="112">
        <v>915</v>
      </c>
      <c r="F201" s="106" t="str">
        <f>VLOOKUP(E201,[1]VIP!$A$2:$O11452,2,0)</f>
        <v>DRBR24F</v>
      </c>
      <c r="G201" s="106" t="str">
        <f>VLOOKUP(E201,'[1]LISTADO ATM'!$A$2:$B$897,2,0)</f>
        <v xml:space="preserve">ATM Multicentro La Sirena Aut. Duarte </v>
      </c>
      <c r="H201" s="106" t="str">
        <f>VLOOKUP(E201,[1]VIP!$A$2:$O16373,7,FALSE)</f>
        <v>Si</v>
      </c>
      <c r="I201" s="106" t="str">
        <f>VLOOKUP(E201,[1]VIP!$A$2:$O8338,8,FALSE)</f>
        <v>Si</v>
      </c>
      <c r="J201" s="106" t="str">
        <f>VLOOKUP(E201,[1]VIP!$A$2:$O8288,8,FALSE)</f>
        <v>Si</v>
      </c>
      <c r="K201" s="106" t="str">
        <f>VLOOKUP(E201,[1]VIP!$A$2:$O11862,6,0)</f>
        <v>SI</v>
      </c>
      <c r="L201" s="137" t="s">
        <v>2228</v>
      </c>
      <c r="M201" s="139" t="s">
        <v>2627</v>
      </c>
      <c r="N201" s="138" t="s">
        <v>2477</v>
      </c>
      <c r="O201" s="106" t="s">
        <v>2479</v>
      </c>
      <c r="P201" s="139"/>
      <c r="Q201" s="141">
        <v>44249.647268518522</v>
      </c>
    </row>
    <row r="202" spans="1:17" ht="18" x14ac:dyDescent="0.25">
      <c r="A202" s="106" t="str">
        <f>VLOOKUP(E202,'[1]LISTADO ATM'!$A$2:$C$898,3,0)</f>
        <v>DISTRITO NACIONAL</v>
      </c>
      <c r="B202" s="122" t="s">
        <v>2597</v>
      </c>
      <c r="C202" s="136">
        <v>44249.298101851855</v>
      </c>
      <c r="D202" s="106" t="s">
        <v>2189</v>
      </c>
      <c r="E202" s="112">
        <v>919</v>
      </c>
      <c r="F202" s="106" t="str">
        <f>VLOOKUP(E202,[1]VIP!$A$2:$O11451,2,0)</f>
        <v>DRBR16F</v>
      </c>
      <c r="G202" s="106" t="str">
        <f>VLOOKUP(E202,'[1]LISTADO ATM'!$A$2:$B$897,2,0)</f>
        <v xml:space="preserve">ATM S/M La Cadena Sarasota </v>
      </c>
      <c r="H202" s="106" t="str">
        <f>VLOOKUP(E202,[1]VIP!$A$2:$O16372,7,FALSE)</f>
        <v>Si</v>
      </c>
      <c r="I202" s="106" t="str">
        <f>VLOOKUP(E202,[1]VIP!$A$2:$O8337,8,FALSE)</f>
        <v>Si</v>
      </c>
      <c r="J202" s="106" t="str">
        <f>VLOOKUP(E202,[1]VIP!$A$2:$O8287,8,FALSE)</f>
        <v>Si</v>
      </c>
      <c r="K202" s="106" t="str">
        <f>VLOOKUP(E202,[1]VIP!$A$2:$O11861,6,0)</f>
        <v>SI</v>
      </c>
      <c r="L202" s="137" t="s">
        <v>2228</v>
      </c>
      <c r="M202" s="139" t="s">
        <v>2627</v>
      </c>
      <c r="N202" s="138" t="s">
        <v>2477</v>
      </c>
      <c r="O202" s="106" t="s">
        <v>2479</v>
      </c>
      <c r="P202" s="139"/>
      <c r="Q202" s="141">
        <v>44249.55</v>
      </c>
    </row>
    <row r="203" spans="1:17" ht="18" x14ac:dyDescent="0.25">
      <c r="A203" s="106" t="str">
        <f>VLOOKUP(E203,'[1]LISTADO ATM'!$A$2:$C$898,3,0)</f>
        <v>DISTRITO NACIONAL</v>
      </c>
      <c r="B203" s="122" t="s">
        <v>2596</v>
      </c>
      <c r="C203" s="136">
        <v>44249.298645833333</v>
      </c>
      <c r="D203" s="106" t="s">
        <v>2189</v>
      </c>
      <c r="E203" s="112">
        <v>35</v>
      </c>
      <c r="F203" s="106" t="str">
        <f>VLOOKUP(E203,[1]VIP!$A$2:$O11450,2,0)</f>
        <v>DRBR035</v>
      </c>
      <c r="G203" s="106" t="str">
        <f>VLOOKUP(E203,'[1]LISTADO ATM'!$A$2:$B$897,2,0)</f>
        <v xml:space="preserve">ATM Dirección General de Aduanas I </v>
      </c>
      <c r="H203" s="106" t="str">
        <f>VLOOKUP(E203,[1]VIP!$A$2:$O16371,7,FALSE)</f>
        <v>Si</v>
      </c>
      <c r="I203" s="106" t="str">
        <f>VLOOKUP(E203,[1]VIP!$A$2:$O8336,8,FALSE)</f>
        <v>Si</v>
      </c>
      <c r="J203" s="106" t="str">
        <f>VLOOKUP(E203,[1]VIP!$A$2:$O8286,8,FALSE)</f>
        <v>Si</v>
      </c>
      <c r="K203" s="106" t="str">
        <f>VLOOKUP(E203,[1]VIP!$A$2:$O11860,6,0)</f>
        <v>NO</v>
      </c>
      <c r="L203" s="137" t="s">
        <v>2228</v>
      </c>
      <c r="M203" s="142" t="s">
        <v>2627</v>
      </c>
      <c r="N203" s="138" t="s">
        <v>2477</v>
      </c>
      <c r="O203" s="106" t="s">
        <v>2479</v>
      </c>
      <c r="P203" s="139"/>
      <c r="Q203" s="141">
        <v>44249.460416666669</v>
      </c>
    </row>
    <row r="204" spans="1:17" ht="18" x14ac:dyDescent="0.25">
      <c r="A204" s="106" t="str">
        <f>VLOOKUP(E204,'[1]LISTADO ATM'!$A$2:$C$898,3,0)</f>
        <v>NORTE</v>
      </c>
      <c r="B204" s="122" t="s">
        <v>2595</v>
      </c>
      <c r="C204" s="136">
        <v>44249.299039351848</v>
      </c>
      <c r="D204" s="106" t="s">
        <v>2190</v>
      </c>
      <c r="E204" s="112">
        <v>95</v>
      </c>
      <c r="F204" s="106" t="str">
        <f>VLOOKUP(E204,[1]VIP!$A$2:$O11449,2,0)</f>
        <v>DRBR095</v>
      </c>
      <c r="G204" s="106" t="str">
        <f>VLOOKUP(E204,'[1]LISTADO ATM'!$A$2:$B$897,2,0)</f>
        <v xml:space="preserve">ATM Oficina Tenares </v>
      </c>
      <c r="H204" s="106" t="str">
        <f>VLOOKUP(E204,[1]VIP!$A$2:$O16370,7,FALSE)</f>
        <v>Si</v>
      </c>
      <c r="I204" s="106" t="str">
        <f>VLOOKUP(E204,[1]VIP!$A$2:$O8335,8,FALSE)</f>
        <v>Si</v>
      </c>
      <c r="J204" s="106" t="str">
        <f>VLOOKUP(E204,[1]VIP!$A$2:$O8285,8,FALSE)</f>
        <v>Si</v>
      </c>
      <c r="K204" s="106" t="str">
        <f>VLOOKUP(E204,[1]VIP!$A$2:$O11859,6,0)</f>
        <v>SI</v>
      </c>
      <c r="L204" s="137" t="s">
        <v>2228</v>
      </c>
      <c r="M204" s="139" t="s">
        <v>2627</v>
      </c>
      <c r="N204" s="138" t="s">
        <v>2477</v>
      </c>
      <c r="O204" s="106" t="s">
        <v>2499</v>
      </c>
      <c r="P204" s="139"/>
      <c r="Q204" s="141">
        <v>44249.548611111109</v>
      </c>
    </row>
    <row r="205" spans="1:17" ht="18" x14ac:dyDescent="0.25">
      <c r="A205" s="106" t="str">
        <f>VLOOKUP(E205,'[1]LISTADO ATM'!$A$2:$C$898,3,0)</f>
        <v>DISTRITO NACIONAL</v>
      </c>
      <c r="B205" s="122" t="s">
        <v>2594</v>
      </c>
      <c r="C205" s="136">
        <v>44249.29954861111</v>
      </c>
      <c r="D205" s="106" t="s">
        <v>2189</v>
      </c>
      <c r="E205" s="112">
        <v>115</v>
      </c>
      <c r="F205" s="106" t="str">
        <f>VLOOKUP(E205,[1]VIP!$A$2:$O11448,2,0)</f>
        <v>DRBR115</v>
      </c>
      <c r="G205" s="106" t="str">
        <f>VLOOKUP(E205,'[1]LISTADO ATM'!$A$2:$B$897,2,0)</f>
        <v xml:space="preserve">ATM Oficina Megacentro I </v>
      </c>
      <c r="H205" s="106" t="str">
        <f>VLOOKUP(E205,[1]VIP!$A$2:$O16369,7,FALSE)</f>
        <v>Si</v>
      </c>
      <c r="I205" s="106" t="str">
        <f>VLOOKUP(E205,[1]VIP!$A$2:$O8334,8,FALSE)</f>
        <v>Si</v>
      </c>
      <c r="J205" s="106" t="str">
        <f>VLOOKUP(E205,[1]VIP!$A$2:$O8284,8,FALSE)</f>
        <v>Si</v>
      </c>
      <c r="K205" s="106" t="str">
        <f>VLOOKUP(E205,[1]VIP!$A$2:$O11858,6,0)</f>
        <v>SI</v>
      </c>
      <c r="L205" s="137" t="s">
        <v>2228</v>
      </c>
      <c r="M205" s="139" t="s">
        <v>2627</v>
      </c>
      <c r="N205" s="138" t="s">
        <v>2477</v>
      </c>
      <c r="O205" s="106" t="s">
        <v>2479</v>
      </c>
      <c r="P205" s="139"/>
      <c r="Q205" s="141">
        <v>44249.466666666667</v>
      </c>
    </row>
    <row r="206" spans="1:17" ht="18" x14ac:dyDescent="0.25">
      <c r="A206" s="106" t="str">
        <f>VLOOKUP(E206,'[1]LISTADO ATM'!$A$2:$C$898,3,0)</f>
        <v>DISTRITO NACIONAL</v>
      </c>
      <c r="B206" s="122" t="s">
        <v>2593</v>
      </c>
      <c r="C206" s="136">
        <v>44249.300115740742</v>
      </c>
      <c r="D206" s="106" t="s">
        <v>2189</v>
      </c>
      <c r="E206" s="112">
        <v>225</v>
      </c>
      <c r="F206" s="106" t="str">
        <f>VLOOKUP(E206,[1]VIP!$A$2:$O11447,2,0)</f>
        <v>DRBR225</v>
      </c>
      <c r="G206" s="106" t="str">
        <f>VLOOKUP(E206,'[1]LISTADO ATM'!$A$2:$B$897,2,0)</f>
        <v xml:space="preserve">ATM S/M Nacional Arroyo Hondo </v>
      </c>
      <c r="H206" s="106" t="str">
        <f>VLOOKUP(E206,[1]VIP!$A$2:$O16368,7,FALSE)</f>
        <v>Si</v>
      </c>
      <c r="I206" s="106" t="str">
        <f>VLOOKUP(E206,[1]VIP!$A$2:$O8333,8,FALSE)</f>
        <v>Si</v>
      </c>
      <c r="J206" s="106" t="str">
        <f>VLOOKUP(E206,[1]VIP!$A$2:$O8283,8,FALSE)</f>
        <v>Si</v>
      </c>
      <c r="K206" s="106" t="str">
        <f>VLOOKUP(E206,[1]VIP!$A$2:$O11857,6,0)</f>
        <v>NO</v>
      </c>
      <c r="L206" s="137" t="s">
        <v>2228</v>
      </c>
      <c r="M206" s="139" t="s">
        <v>2627</v>
      </c>
      <c r="N206" s="138" t="s">
        <v>2477</v>
      </c>
      <c r="O206" s="106" t="s">
        <v>2479</v>
      </c>
      <c r="P206" s="139"/>
      <c r="Q206" s="141">
        <v>44249.506944444445</v>
      </c>
    </row>
    <row r="207" spans="1:17" ht="18" x14ac:dyDescent="0.25">
      <c r="A207" s="106" t="str">
        <f>VLOOKUP(E207,'[1]LISTADO ATM'!$A$2:$C$898,3,0)</f>
        <v>DISTRITO NACIONAL</v>
      </c>
      <c r="B207" s="122" t="s">
        <v>2592</v>
      </c>
      <c r="C207" s="136">
        <v>44249.300474537034</v>
      </c>
      <c r="D207" s="106" t="s">
        <v>2189</v>
      </c>
      <c r="E207" s="112">
        <v>232</v>
      </c>
      <c r="F207" s="106" t="str">
        <f>VLOOKUP(E207,[1]VIP!$A$2:$O11446,2,0)</f>
        <v>DRBR232</v>
      </c>
      <c r="G207" s="106" t="str">
        <f>VLOOKUP(E207,'[1]LISTADO ATM'!$A$2:$B$897,2,0)</f>
        <v xml:space="preserve">ATM S/M Nacional Charles de Gaulle </v>
      </c>
      <c r="H207" s="106" t="str">
        <f>VLOOKUP(E207,[1]VIP!$A$2:$O16367,7,FALSE)</f>
        <v>Si</v>
      </c>
      <c r="I207" s="106" t="str">
        <f>VLOOKUP(E207,[1]VIP!$A$2:$O8332,8,FALSE)</f>
        <v>Si</v>
      </c>
      <c r="J207" s="106" t="str">
        <f>VLOOKUP(E207,[1]VIP!$A$2:$O8282,8,FALSE)</f>
        <v>Si</v>
      </c>
      <c r="K207" s="106" t="str">
        <f>VLOOKUP(E207,[1]VIP!$A$2:$O11856,6,0)</f>
        <v>SI</v>
      </c>
      <c r="L207" s="137" t="s">
        <v>2228</v>
      </c>
      <c r="M207" s="139" t="s">
        <v>2627</v>
      </c>
      <c r="N207" s="138" t="s">
        <v>2477</v>
      </c>
      <c r="O207" s="106" t="s">
        <v>2479</v>
      </c>
      <c r="P207" s="139"/>
      <c r="Q207" s="141">
        <v>44249.788136574076</v>
      </c>
    </row>
    <row r="208" spans="1:17" ht="18" x14ac:dyDescent="0.25">
      <c r="A208" s="106" t="str">
        <f>VLOOKUP(E208,'[1]LISTADO ATM'!$A$2:$C$898,3,0)</f>
        <v>DISTRITO NACIONAL</v>
      </c>
      <c r="B208" s="122" t="s">
        <v>2590</v>
      </c>
      <c r="C208" s="136">
        <v>44249.301238425927</v>
      </c>
      <c r="D208" s="106" t="s">
        <v>2189</v>
      </c>
      <c r="E208" s="112">
        <v>264</v>
      </c>
      <c r="F208" s="106" t="str">
        <f>VLOOKUP(E208,[1]VIP!$A$2:$O11444,2,0)</f>
        <v>DRBR264</v>
      </c>
      <c r="G208" s="106" t="str">
        <f>VLOOKUP(E208,'[1]LISTADO ATM'!$A$2:$B$897,2,0)</f>
        <v xml:space="preserve">ATM S/M Nacional Independencia </v>
      </c>
      <c r="H208" s="106" t="str">
        <f>VLOOKUP(E208,[1]VIP!$A$2:$O16365,7,FALSE)</f>
        <v>Si</v>
      </c>
      <c r="I208" s="106" t="str">
        <f>VLOOKUP(E208,[1]VIP!$A$2:$O8330,8,FALSE)</f>
        <v>Si</v>
      </c>
      <c r="J208" s="106" t="str">
        <f>VLOOKUP(E208,[1]VIP!$A$2:$O8280,8,FALSE)</f>
        <v>Si</v>
      </c>
      <c r="K208" s="106" t="str">
        <f>VLOOKUP(E208,[1]VIP!$A$2:$O11854,6,0)</f>
        <v>SI</v>
      </c>
      <c r="L208" s="137" t="s">
        <v>2228</v>
      </c>
      <c r="M208" s="139" t="s">
        <v>2627</v>
      </c>
      <c r="N208" s="138" t="s">
        <v>2477</v>
      </c>
      <c r="O208" s="106" t="s">
        <v>2479</v>
      </c>
      <c r="P208" s="139"/>
      <c r="Q208" s="141">
        <v>44249.610648148147</v>
      </c>
    </row>
    <row r="209" spans="1:17" ht="18" x14ac:dyDescent="0.25">
      <c r="A209" s="106" t="str">
        <f>VLOOKUP(E209,'[1]LISTADO ATM'!$A$2:$C$898,3,0)</f>
        <v>DISTRITO NACIONAL</v>
      </c>
      <c r="B209" s="122" t="s">
        <v>2589</v>
      </c>
      <c r="C209" s="136">
        <v>44249.301782407405</v>
      </c>
      <c r="D209" s="106" t="s">
        <v>2189</v>
      </c>
      <c r="E209" s="112">
        <v>517</v>
      </c>
      <c r="F209" s="106" t="str">
        <f>VLOOKUP(E209,[1]VIP!$A$2:$O11443,2,0)</f>
        <v>DRBR517</v>
      </c>
      <c r="G209" s="106" t="str">
        <f>VLOOKUP(E209,'[1]LISTADO ATM'!$A$2:$B$897,2,0)</f>
        <v xml:space="preserve">ATM Autobanco Oficina Sans Soucí </v>
      </c>
      <c r="H209" s="106" t="str">
        <f>VLOOKUP(E209,[1]VIP!$A$2:$O16364,7,FALSE)</f>
        <v>Si</v>
      </c>
      <c r="I209" s="106" t="str">
        <f>VLOOKUP(E209,[1]VIP!$A$2:$O8329,8,FALSE)</f>
        <v>Si</v>
      </c>
      <c r="J209" s="106" t="str">
        <f>VLOOKUP(E209,[1]VIP!$A$2:$O8279,8,FALSE)</f>
        <v>Si</v>
      </c>
      <c r="K209" s="106" t="str">
        <f>VLOOKUP(E209,[1]VIP!$A$2:$O11853,6,0)</f>
        <v>SI</v>
      </c>
      <c r="L209" s="137" t="s">
        <v>2228</v>
      </c>
      <c r="M209" s="139" t="s">
        <v>2627</v>
      </c>
      <c r="N209" s="138" t="s">
        <v>2477</v>
      </c>
      <c r="O209" s="106" t="s">
        <v>2479</v>
      </c>
      <c r="P209" s="139"/>
      <c r="Q209" s="141">
        <v>44249.550694444442</v>
      </c>
    </row>
    <row r="210" spans="1:17" ht="18" x14ac:dyDescent="0.25">
      <c r="A210" s="106" t="str">
        <f>VLOOKUP(E210,'[1]LISTADO ATM'!$A$2:$C$898,3,0)</f>
        <v>NORTE</v>
      </c>
      <c r="B210" s="122" t="s">
        <v>2588</v>
      </c>
      <c r="C210" s="136">
        <v>44249.30228009259</v>
      </c>
      <c r="D210" s="106" t="s">
        <v>2190</v>
      </c>
      <c r="E210" s="112">
        <v>518</v>
      </c>
      <c r="F210" s="106" t="str">
        <f>VLOOKUP(E210,[1]VIP!$A$2:$O11442,2,0)</f>
        <v>DRBR518</v>
      </c>
      <c r="G210" s="106" t="str">
        <f>VLOOKUP(E210,'[1]LISTADO ATM'!$A$2:$B$897,2,0)</f>
        <v xml:space="preserve">ATM Autobanco Los Alamos </v>
      </c>
      <c r="H210" s="106" t="str">
        <f>VLOOKUP(E210,[1]VIP!$A$2:$O16363,7,FALSE)</f>
        <v>Si</v>
      </c>
      <c r="I210" s="106" t="str">
        <f>VLOOKUP(E210,[1]VIP!$A$2:$O8328,8,FALSE)</f>
        <v>Si</v>
      </c>
      <c r="J210" s="106" t="str">
        <f>VLOOKUP(E210,[1]VIP!$A$2:$O8278,8,FALSE)</f>
        <v>Si</v>
      </c>
      <c r="K210" s="106" t="str">
        <f>VLOOKUP(E210,[1]VIP!$A$2:$O11852,6,0)</f>
        <v>NO</v>
      </c>
      <c r="L210" s="137" t="s">
        <v>2228</v>
      </c>
      <c r="M210" s="142" t="s">
        <v>2627</v>
      </c>
      <c r="N210" s="138" t="s">
        <v>2477</v>
      </c>
      <c r="O210" s="106" t="s">
        <v>2499</v>
      </c>
      <c r="P210" s="139"/>
      <c r="Q210" s="141">
        <v>44249.462500000001</v>
      </c>
    </row>
    <row r="211" spans="1:17" ht="18" x14ac:dyDescent="0.25">
      <c r="A211" s="106" t="str">
        <f>VLOOKUP(E211,'[1]LISTADO ATM'!$A$2:$C$898,3,0)</f>
        <v>NORTE</v>
      </c>
      <c r="B211" s="122" t="s">
        <v>2587</v>
      </c>
      <c r="C211" s="136">
        <v>44249.302708333336</v>
      </c>
      <c r="D211" s="106" t="s">
        <v>2190</v>
      </c>
      <c r="E211" s="112">
        <v>520</v>
      </c>
      <c r="F211" s="106" t="str">
        <f>VLOOKUP(E211,[1]VIP!$A$2:$O11441,2,0)</f>
        <v>DRBR520</v>
      </c>
      <c r="G211" s="106" t="str">
        <f>VLOOKUP(E211,'[1]LISTADO ATM'!$A$2:$B$897,2,0)</f>
        <v xml:space="preserve">ATM Cooperativa Navarrete (COOPNAVA) </v>
      </c>
      <c r="H211" s="106" t="str">
        <f>VLOOKUP(E211,[1]VIP!$A$2:$O16362,7,FALSE)</f>
        <v>Si</v>
      </c>
      <c r="I211" s="106" t="str">
        <f>VLOOKUP(E211,[1]VIP!$A$2:$O8327,8,FALSE)</f>
        <v>Si</v>
      </c>
      <c r="J211" s="106" t="str">
        <f>VLOOKUP(E211,[1]VIP!$A$2:$O8277,8,FALSE)</f>
        <v>Si</v>
      </c>
      <c r="K211" s="106" t="str">
        <f>VLOOKUP(E211,[1]VIP!$A$2:$O11851,6,0)</f>
        <v>NO</v>
      </c>
      <c r="L211" s="137" t="s">
        <v>2228</v>
      </c>
      <c r="M211" s="142" t="s">
        <v>2627</v>
      </c>
      <c r="N211" s="138" t="s">
        <v>2477</v>
      </c>
      <c r="O211" s="106" t="s">
        <v>2499</v>
      </c>
      <c r="P211" s="139"/>
      <c r="Q211" s="141">
        <v>44249.459722222222</v>
      </c>
    </row>
    <row r="212" spans="1:17" ht="18" x14ac:dyDescent="0.25">
      <c r="A212" s="106" t="str">
        <f>VLOOKUP(E212,'[1]LISTADO ATM'!$A$2:$C$898,3,0)</f>
        <v>DISTRITO NACIONAL</v>
      </c>
      <c r="B212" s="122" t="s">
        <v>2586</v>
      </c>
      <c r="C212" s="136">
        <v>44249.303472222222</v>
      </c>
      <c r="D212" s="106" t="s">
        <v>2189</v>
      </c>
      <c r="E212" s="112">
        <v>722</v>
      </c>
      <c r="F212" s="106" t="str">
        <f>VLOOKUP(E212,[1]VIP!$A$2:$O11440,2,0)</f>
        <v>DRBR393</v>
      </c>
      <c r="G212" s="106" t="str">
        <f>VLOOKUP(E212,'[1]LISTADO ATM'!$A$2:$B$897,2,0)</f>
        <v xml:space="preserve">ATM Oficina Charles de Gaulle III </v>
      </c>
      <c r="H212" s="106" t="str">
        <f>VLOOKUP(E212,[1]VIP!$A$2:$O16361,7,FALSE)</f>
        <v>Si</v>
      </c>
      <c r="I212" s="106" t="str">
        <f>VLOOKUP(E212,[1]VIP!$A$2:$O8326,8,FALSE)</f>
        <v>Si</v>
      </c>
      <c r="J212" s="106" t="str">
        <f>VLOOKUP(E212,[1]VIP!$A$2:$O8276,8,FALSE)</f>
        <v>Si</v>
      </c>
      <c r="K212" s="106" t="str">
        <f>VLOOKUP(E212,[1]VIP!$A$2:$O11850,6,0)</f>
        <v>SI</v>
      </c>
      <c r="L212" s="137" t="s">
        <v>2228</v>
      </c>
      <c r="M212" s="142" t="s">
        <v>2627</v>
      </c>
      <c r="N212" s="138" t="s">
        <v>2477</v>
      </c>
      <c r="O212" s="106" t="s">
        <v>2479</v>
      </c>
      <c r="P212" s="139"/>
      <c r="Q212" s="141">
        <v>44249.436805555553</v>
      </c>
    </row>
    <row r="213" spans="1:17" ht="18" x14ac:dyDescent="0.25">
      <c r="A213" s="106" t="str">
        <f>VLOOKUP(E213,'[1]LISTADO ATM'!$A$2:$C$898,3,0)</f>
        <v>SUR</v>
      </c>
      <c r="B213" s="122" t="s">
        <v>2585</v>
      </c>
      <c r="C213" s="136">
        <v>44249.304189814815</v>
      </c>
      <c r="D213" s="106" t="s">
        <v>2189</v>
      </c>
      <c r="E213" s="112">
        <v>296</v>
      </c>
      <c r="F213" s="106" t="str">
        <f>VLOOKUP(E213,[1]VIP!$A$2:$O11439,2,0)</f>
        <v>DRBR296</v>
      </c>
      <c r="G213" s="106" t="str">
        <f>VLOOKUP(E213,'[1]LISTADO ATM'!$A$2:$B$897,2,0)</f>
        <v>ATM Estación BANICOMB (Baní)  ECO Petroleo</v>
      </c>
      <c r="H213" s="106" t="str">
        <f>VLOOKUP(E213,[1]VIP!$A$2:$O16360,7,FALSE)</f>
        <v>Si</v>
      </c>
      <c r="I213" s="106" t="str">
        <f>VLOOKUP(E213,[1]VIP!$A$2:$O8325,8,FALSE)</f>
        <v>Si</v>
      </c>
      <c r="J213" s="106" t="str">
        <f>VLOOKUP(E213,[1]VIP!$A$2:$O8275,8,FALSE)</f>
        <v>Si</v>
      </c>
      <c r="K213" s="106" t="str">
        <f>VLOOKUP(E213,[1]VIP!$A$2:$O11849,6,0)</f>
        <v>NO</v>
      </c>
      <c r="L213" s="137" t="s">
        <v>2228</v>
      </c>
      <c r="M213" s="139" t="s">
        <v>2627</v>
      </c>
      <c r="N213" s="138" t="s">
        <v>2477</v>
      </c>
      <c r="O213" s="106" t="s">
        <v>2479</v>
      </c>
      <c r="P213" s="139"/>
      <c r="Q213" s="141">
        <v>44249.544444444444</v>
      </c>
    </row>
    <row r="214" spans="1:17" ht="18" x14ac:dyDescent="0.25">
      <c r="A214" s="106" t="str">
        <f>VLOOKUP(E214,'[1]LISTADO ATM'!$A$2:$C$898,3,0)</f>
        <v>DISTRITO NACIONAL</v>
      </c>
      <c r="B214" s="122" t="s">
        <v>2584</v>
      </c>
      <c r="C214" s="136">
        <v>44249.304629629631</v>
      </c>
      <c r="D214" s="106" t="s">
        <v>2189</v>
      </c>
      <c r="E214" s="112">
        <v>623</v>
      </c>
      <c r="F214" s="106" t="str">
        <f>VLOOKUP(E214,[1]VIP!$A$2:$O11438,2,0)</f>
        <v>DRBR623</v>
      </c>
      <c r="G214" s="106" t="str">
        <f>VLOOKUP(E214,'[1]LISTADO ATM'!$A$2:$B$897,2,0)</f>
        <v xml:space="preserve">ATM Operaciones Especiales (Manoguayabo) </v>
      </c>
      <c r="H214" s="106" t="str">
        <f>VLOOKUP(E214,[1]VIP!$A$2:$O16359,7,FALSE)</f>
        <v>Si</v>
      </c>
      <c r="I214" s="106" t="str">
        <f>VLOOKUP(E214,[1]VIP!$A$2:$O8324,8,FALSE)</f>
        <v>Si</v>
      </c>
      <c r="J214" s="106" t="str">
        <f>VLOOKUP(E214,[1]VIP!$A$2:$O8274,8,FALSE)</f>
        <v>Si</v>
      </c>
      <c r="K214" s="106" t="str">
        <f>VLOOKUP(E214,[1]VIP!$A$2:$O11848,6,0)</f>
        <v>No</v>
      </c>
      <c r="L214" s="137" t="s">
        <v>2228</v>
      </c>
      <c r="M214" s="142" t="s">
        <v>2627</v>
      </c>
      <c r="N214" s="138" t="s">
        <v>2477</v>
      </c>
      <c r="O214" s="106" t="s">
        <v>2479</v>
      </c>
      <c r="P214" s="139"/>
      <c r="Q214" s="141">
        <v>44249.452777777777</v>
      </c>
    </row>
    <row r="215" spans="1:17" ht="18" x14ac:dyDescent="0.25">
      <c r="A215" s="106" t="str">
        <f>VLOOKUP(E215,'[1]LISTADO ATM'!$A$2:$C$898,3,0)</f>
        <v>ESTE</v>
      </c>
      <c r="B215" s="122" t="s">
        <v>2583</v>
      </c>
      <c r="C215" s="136">
        <v>44249.306574074071</v>
      </c>
      <c r="D215" s="106" t="s">
        <v>2189</v>
      </c>
      <c r="E215" s="112">
        <v>268</v>
      </c>
      <c r="F215" s="106" t="str">
        <f>VLOOKUP(E215,[1]VIP!$A$2:$O11437,2,0)</f>
        <v>DRBR268</v>
      </c>
      <c r="G215" s="106" t="str">
        <f>VLOOKUP(E215,'[1]LISTADO ATM'!$A$2:$B$897,2,0)</f>
        <v xml:space="preserve">ATM Autobanco La Altagracia (Higuey) </v>
      </c>
      <c r="H215" s="106" t="str">
        <f>VLOOKUP(E215,[1]VIP!$A$2:$O16358,7,FALSE)</f>
        <v>Si</v>
      </c>
      <c r="I215" s="106" t="str">
        <f>VLOOKUP(E215,[1]VIP!$A$2:$O8323,8,FALSE)</f>
        <v>Si</v>
      </c>
      <c r="J215" s="106" t="str">
        <f>VLOOKUP(E215,[1]VIP!$A$2:$O8273,8,FALSE)</f>
        <v>Si</v>
      </c>
      <c r="K215" s="106" t="str">
        <f>VLOOKUP(E215,[1]VIP!$A$2:$O11847,6,0)</f>
        <v>NO</v>
      </c>
      <c r="L215" s="137" t="s">
        <v>2228</v>
      </c>
      <c r="M215" s="139" t="s">
        <v>2627</v>
      </c>
      <c r="N215" s="138" t="s">
        <v>2477</v>
      </c>
      <c r="O215" s="106" t="s">
        <v>2479</v>
      </c>
      <c r="P215" s="139"/>
      <c r="Q215" s="141">
        <v>44249.785138888888</v>
      </c>
    </row>
    <row r="216" spans="1:17" ht="18" x14ac:dyDescent="0.25">
      <c r="A216" s="106" t="str">
        <f>VLOOKUP(E216,'[1]LISTADO ATM'!$A$2:$C$898,3,0)</f>
        <v>NORTE</v>
      </c>
      <c r="B216" s="122" t="s">
        <v>2582</v>
      </c>
      <c r="C216" s="136">
        <v>44249.30704861111</v>
      </c>
      <c r="D216" s="106" t="s">
        <v>2190</v>
      </c>
      <c r="E216" s="112">
        <v>500</v>
      </c>
      <c r="F216" s="106" t="str">
        <f>VLOOKUP(E216,[1]VIP!$A$2:$O11436,2,0)</f>
        <v>DRBR500</v>
      </c>
      <c r="G216" s="106" t="str">
        <f>VLOOKUP(E216,'[1]LISTADO ATM'!$A$2:$B$897,2,0)</f>
        <v xml:space="preserve">ATM UNP Cutupú </v>
      </c>
      <c r="H216" s="106" t="str">
        <f>VLOOKUP(E216,[1]VIP!$A$2:$O16357,7,FALSE)</f>
        <v>Si</v>
      </c>
      <c r="I216" s="106" t="str">
        <f>VLOOKUP(E216,[1]VIP!$A$2:$O8322,8,FALSE)</f>
        <v>Si</v>
      </c>
      <c r="J216" s="106" t="str">
        <f>VLOOKUP(E216,[1]VIP!$A$2:$O8272,8,FALSE)</f>
        <v>Si</v>
      </c>
      <c r="K216" s="106" t="str">
        <f>VLOOKUP(E216,[1]VIP!$A$2:$O11846,6,0)</f>
        <v>NO</v>
      </c>
      <c r="L216" s="137" t="s">
        <v>2498</v>
      </c>
      <c r="M216" s="139" t="s">
        <v>2627</v>
      </c>
      <c r="N216" s="138" t="s">
        <v>2477</v>
      </c>
      <c r="O216" s="106" t="s">
        <v>2499</v>
      </c>
      <c r="P216" s="139"/>
      <c r="Q216" s="141">
        <v>44249.56527777778</v>
      </c>
    </row>
    <row r="217" spans="1:17" ht="18" x14ac:dyDescent="0.25">
      <c r="A217" s="106" t="str">
        <f>VLOOKUP(E217,'[1]LISTADO ATM'!$A$2:$C$898,3,0)</f>
        <v>DISTRITO NACIONAL</v>
      </c>
      <c r="B217" s="122" t="s">
        <v>2625</v>
      </c>
      <c r="C217" s="136">
        <v>44249.353576388887</v>
      </c>
      <c r="D217" s="106" t="s">
        <v>2189</v>
      </c>
      <c r="E217" s="112">
        <v>979</v>
      </c>
      <c r="F217" s="106" t="str">
        <f>VLOOKUP(E217,[1]VIP!$A$2:$O11459,2,0)</f>
        <v>DRBR979</v>
      </c>
      <c r="G217" s="106" t="str">
        <f>VLOOKUP(E217,'[1]LISTADO ATM'!$A$2:$B$897,2,0)</f>
        <v xml:space="preserve">ATM Oficina Luperón I </v>
      </c>
      <c r="H217" s="106" t="str">
        <f>VLOOKUP(E217,[1]VIP!$A$2:$O16380,7,FALSE)</f>
        <v>Si</v>
      </c>
      <c r="I217" s="106" t="str">
        <f>VLOOKUP(E217,[1]VIP!$A$2:$O8345,8,FALSE)</f>
        <v>Si</v>
      </c>
      <c r="J217" s="106" t="str">
        <f>VLOOKUP(E217,[1]VIP!$A$2:$O8295,8,FALSE)</f>
        <v>Si</v>
      </c>
      <c r="K217" s="106" t="str">
        <f>VLOOKUP(E217,[1]VIP!$A$2:$O11869,6,0)</f>
        <v>NO</v>
      </c>
      <c r="L217" s="137" t="s">
        <v>2503</v>
      </c>
      <c r="M217" s="139" t="s">
        <v>2627</v>
      </c>
      <c r="N217" s="138" t="s">
        <v>2477</v>
      </c>
      <c r="O217" s="106" t="s">
        <v>2479</v>
      </c>
      <c r="P217" s="139"/>
      <c r="Q217" s="143">
        <v>44249.775023148148</v>
      </c>
    </row>
    <row r="218" spans="1:17" ht="18" x14ac:dyDescent="0.25">
      <c r="A218" s="106" t="str">
        <f>VLOOKUP(E218,'[1]LISTADO ATM'!$A$2:$C$898,3,0)</f>
        <v>SUR</v>
      </c>
      <c r="B218" s="122" t="s">
        <v>2624</v>
      </c>
      <c r="C218" s="136">
        <v>44249.361597222225</v>
      </c>
      <c r="D218" s="106" t="s">
        <v>2488</v>
      </c>
      <c r="E218" s="112">
        <v>131</v>
      </c>
      <c r="F218" s="106" t="str">
        <f>VLOOKUP(E218,[1]VIP!$A$2:$O11458,2,0)</f>
        <v>DRBR131</v>
      </c>
      <c r="G218" s="106" t="str">
        <f>VLOOKUP(E218,'[1]LISTADO ATM'!$A$2:$B$897,2,0)</f>
        <v xml:space="preserve">ATM Oficina Baní I </v>
      </c>
      <c r="H218" s="106" t="str">
        <f>VLOOKUP(E218,[1]VIP!$A$2:$O16379,7,FALSE)</f>
        <v>Si</v>
      </c>
      <c r="I218" s="106" t="str">
        <f>VLOOKUP(E218,[1]VIP!$A$2:$O8344,8,FALSE)</f>
        <v>Si</v>
      </c>
      <c r="J218" s="106" t="str">
        <f>VLOOKUP(E218,[1]VIP!$A$2:$O8294,8,FALSE)</f>
        <v>Si</v>
      </c>
      <c r="K218" s="106" t="str">
        <f>VLOOKUP(E218,[1]VIP!$A$2:$O11868,6,0)</f>
        <v>NO</v>
      </c>
      <c r="L218" s="137" t="s">
        <v>2463</v>
      </c>
      <c r="M218" s="142" t="s">
        <v>2627</v>
      </c>
      <c r="N218" s="138" t="s">
        <v>2477</v>
      </c>
      <c r="O218" s="106" t="s">
        <v>2491</v>
      </c>
      <c r="P218" s="139"/>
      <c r="Q218" s="143">
        <v>44249.463194444441</v>
      </c>
    </row>
    <row r="219" spans="1:17" ht="18" x14ac:dyDescent="0.25">
      <c r="A219" s="106" t="str">
        <f>VLOOKUP(E219,'[1]LISTADO ATM'!$A$2:$C$898,3,0)</f>
        <v>NORTE</v>
      </c>
      <c r="B219" s="122" t="s">
        <v>2623</v>
      </c>
      <c r="C219" s="136">
        <v>44249.362500000003</v>
      </c>
      <c r="D219" s="106" t="s">
        <v>2488</v>
      </c>
      <c r="E219" s="112">
        <v>511</v>
      </c>
      <c r="F219" s="106" t="str">
        <f>VLOOKUP(E219,[1]VIP!$A$2:$O11457,2,0)</f>
        <v>DRBR511</v>
      </c>
      <c r="G219" s="106" t="str">
        <f>VLOOKUP(E219,'[1]LISTADO ATM'!$A$2:$B$897,2,0)</f>
        <v xml:space="preserve">ATM UNP Río San Juan (Nagua) </v>
      </c>
      <c r="H219" s="106" t="str">
        <f>VLOOKUP(E219,[1]VIP!$A$2:$O16378,7,FALSE)</f>
        <v>Si</v>
      </c>
      <c r="I219" s="106" t="str">
        <f>VLOOKUP(E219,[1]VIP!$A$2:$O8343,8,FALSE)</f>
        <v>Si</v>
      </c>
      <c r="J219" s="106" t="str">
        <f>VLOOKUP(E219,[1]VIP!$A$2:$O8293,8,FALSE)</f>
        <v>Si</v>
      </c>
      <c r="K219" s="106" t="str">
        <f>VLOOKUP(E219,[1]VIP!$A$2:$O11867,6,0)</f>
        <v>NO</v>
      </c>
      <c r="L219" s="137" t="s">
        <v>2463</v>
      </c>
      <c r="M219" s="142" t="s">
        <v>2627</v>
      </c>
      <c r="N219" s="138" t="s">
        <v>2477</v>
      </c>
      <c r="O219" s="106" t="s">
        <v>2491</v>
      </c>
      <c r="P219" s="139"/>
      <c r="Q219" s="143">
        <v>44249</v>
      </c>
    </row>
    <row r="220" spans="1:17" ht="18" x14ac:dyDescent="0.25">
      <c r="A220" s="106" t="str">
        <f>VLOOKUP(E220,'[1]LISTADO ATM'!$A$2:$C$898,3,0)</f>
        <v>DISTRITO NACIONAL</v>
      </c>
      <c r="B220" s="122" t="s">
        <v>2622</v>
      </c>
      <c r="C220" s="136">
        <v>44249.363263888888</v>
      </c>
      <c r="D220" s="106" t="s">
        <v>2488</v>
      </c>
      <c r="E220" s="112">
        <v>930</v>
      </c>
      <c r="F220" s="106" t="str">
        <f>VLOOKUP(E220,[1]VIP!$A$2:$O11456,2,0)</f>
        <v>DRBR930</v>
      </c>
      <c r="G220" s="106" t="str">
        <f>VLOOKUP(E220,'[1]LISTADO ATM'!$A$2:$B$897,2,0)</f>
        <v>ATM Oficina Plaza Spring Center</v>
      </c>
      <c r="H220" s="106" t="str">
        <f>VLOOKUP(E220,[1]VIP!$A$2:$O16377,7,FALSE)</f>
        <v>Si</v>
      </c>
      <c r="I220" s="106" t="str">
        <f>VLOOKUP(E220,[1]VIP!$A$2:$O8342,8,FALSE)</f>
        <v>Si</v>
      </c>
      <c r="J220" s="106" t="str">
        <f>VLOOKUP(E220,[1]VIP!$A$2:$O8292,8,FALSE)</f>
        <v>Si</v>
      </c>
      <c r="K220" s="106" t="str">
        <f>VLOOKUP(E220,[1]VIP!$A$2:$O11866,6,0)</f>
        <v>NO</v>
      </c>
      <c r="L220" s="137" t="s">
        <v>2430</v>
      </c>
      <c r="M220" s="142" t="s">
        <v>2627</v>
      </c>
      <c r="N220" s="138" t="s">
        <v>2477</v>
      </c>
      <c r="O220" s="106" t="s">
        <v>2491</v>
      </c>
      <c r="P220" s="139"/>
      <c r="Q220" s="141">
        <v>44249.460416666669</v>
      </c>
    </row>
    <row r="221" spans="1:17" ht="18" x14ac:dyDescent="0.25">
      <c r="A221" s="106" t="str">
        <f>VLOOKUP(E221,'[1]LISTADO ATM'!$A$2:$C$898,3,0)</f>
        <v>DISTRITO NACIONAL</v>
      </c>
      <c r="B221" s="122" t="s">
        <v>2621</v>
      </c>
      <c r="C221" s="136">
        <v>44249.367997685185</v>
      </c>
      <c r="D221" s="106" t="s">
        <v>2189</v>
      </c>
      <c r="E221" s="112">
        <v>707</v>
      </c>
      <c r="F221" s="106" t="str">
        <f>VLOOKUP(E221,[1]VIP!$A$2:$O11455,2,0)</f>
        <v>DRBR707</v>
      </c>
      <c r="G221" s="106" t="str">
        <f>VLOOKUP(E221,'[1]LISTADO ATM'!$A$2:$B$897,2,0)</f>
        <v xml:space="preserve">ATM IAD </v>
      </c>
      <c r="H221" s="106" t="str">
        <f>VLOOKUP(E221,[1]VIP!$A$2:$O16376,7,FALSE)</f>
        <v>No</v>
      </c>
      <c r="I221" s="106" t="str">
        <f>VLOOKUP(E221,[1]VIP!$A$2:$O8341,8,FALSE)</f>
        <v>No</v>
      </c>
      <c r="J221" s="106" t="str">
        <f>VLOOKUP(E221,[1]VIP!$A$2:$O8291,8,FALSE)</f>
        <v>No</v>
      </c>
      <c r="K221" s="106" t="str">
        <f>VLOOKUP(E221,[1]VIP!$A$2:$O11865,6,0)</f>
        <v>NO</v>
      </c>
      <c r="L221" s="137" t="s">
        <v>2228</v>
      </c>
      <c r="M221" s="139" t="s">
        <v>2627</v>
      </c>
      <c r="N221" s="138" t="s">
        <v>2477</v>
      </c>
      <c r="O221" s="106" t="s">
        <v>2479</v>
      </c>
      <c r="P221" s="139"/>
      <c r="Q221" s="143">
        <v>44249.645138888889</v>
      </c>
    </row>
    <row r="222" spans="1:17" ht="18" x14ac:dyDescent="0.25">
      <c r="A222" s="106" t="str">
        <f>VLOOKUP(E222,'[1]LISTADO ATM'!$A$2:$C$898,3,0)</f>
        <v>ESTE</v>
      </c>
      <c r="B222" s="122" t="s">
        <v>2630</v>
      </c>
      <c r="C222" s="136">
        <v>44249.368657407409</v>
      </c>
      <c r="D222" s="106" t="s">
        <v>2488</v>
      </c>
      <c r="E222" s="112">
        <v>222</v>
      </c>
      <c r="F222" s="106" t="str">
        <f>VLOOKUP(E222,[1]VIP!$A$2:$O11438,2,0)</f>
        <v>DRBR222</v>
      </c>
      <c r="G222" s="106" t="str">
        <f>VLOOKUP(E222,'[1]LISTADO ATM'!$A$2:$B$897,2,0)</f>
        <v xml:space="preserve">ATM UNP Dominicus (La Romana) </v>
      </c>
      <c r="H222" s="106" t="str">
        <f>VLOOKUP(E222,[1]VIP!$A$2:$O16359,7,FALSE)</f>
        <v>Si</v>
      </c>
      <c r="I222" s="106" t="str">
        <f>VLOOKUP(E222,[1]VIP!$A$2:$O8324,8,FALSE)</f>
        <v>Si</v>
      </c>
      <c r="J222" s="106" t="str">
        <f>VLOOKUP(E222,[1]VIP!$A$2:$O8274,8,FALSE)</f>
        <v>Si</v>
      </c>
      <c r="K222" s="106" t="str">
        <f>VLOOKUP(E222,[1]VIP!$A$2:$O11848,6,0)</f>
        <v>NO</v>
      </c>
      <c r="L222" s="137" t="s">
        <v>2626</v>
      </c>
      <c r="M222" s="139" t="s">
        <v>2627</v>
      </c>
      <c r="N222" s="139" t="s">
        <v>2632</v>
      </c>
      <c r="O222" s="106" t="s">
        <v>2633</v>
      </c>
      <c r="P222" s="139" t="s">
        <v>2628</v>
      </c>
      <c r="Q222" s="141">
        <v>44249.46597222222</v>
      </c>
    </row>
    <row r="223" spans="1:17" ht="18" x14ac:dyDescent="0.25">
      <c r="A223" s="106" t="str">
        <f>VLOOKUP(E223,'[1]LISTADO ATM'!$A$2:$C$898,3,0)</f>
        <v>DISTRITO NACIONAL</v>
      </c>
      <c r="B223" s="122" t="s">
        <v>2619</v>
      </c>
      <c r="C223" s="136">
        <v>44249.371412037035</v>
      </c>
      <c r="D223" s="106" t="s">
        <v>2189</v>
      </c>
      <c r="E223" s="112">
        <v>194</v>
      </c>
      <c r="F223" s="106" t="str">
        <f>VLOOKUP(E223,[1]VIP!$A$2:$O11453,2,0)</f>
        <v>DRBR194</v>
      </c>
      <c r="G223" s="106" t="str">
        <f>VLOOKUP(E223,'[1]LISTADO ATM'!$A$2:$B$897,2,0)</f>
        <v xml:space="preserve">ATM UNP Pantoja </v>
      </c>
      <c r="H223" s="106" t="str">
        <f>VLOOKUP(E223,[1]VIP!$A$2:$O16374,7,FALSE)</f>
        <v>Si</v>
      </c>
      <c r="I223" s="106" t="str">
        <f>VLOOKUP(E223,[1]VIP!$A$2:$O8339,8,FALSE)</f>
        <v>No</v>
      </c>
      <c r="J223" s="106" t="str">
        <f>VLOOKUP(E223,[1]VIP!$A$2:$O8289,8,FALSE)</f>
        <v>No</v>
      </c>
      <c r="K223" s="106" t="str">
        <f>VLOOKUP(E223,[1]VIP!$A$2:$O11863,6,0)</f>
        <v>NO</v>
      </c>
      <c r="L223" s="137" t="s">
        <v>2228</v>
      </c>
      <c r="M223" s="142" t="s">
        <v>2627</v>
      </c>
      <c r="N223" s="138" t="s">
        <v>2477</v>
      </c>
      <c r="O223" s="106" t="s">
        <v>2479</v>
      </c>
      <c r="P223" s="139"/>
      <c r="Q223" s="141">
        <v>44249.458333333336</v>
      </c>
    </row>
    <row r="224" spans="1:17" ht="18" x14ac:dyDescent="0.25">
      <c r="A224" s="106" t="str">
        <f>VLOOKUP(E224,'[1]LISTADO ATM'!$A$2:$C$898,3,0)</f>
        <v>DISTRITO NACIONAL</v>
      </c>
      <c r="B224" s="122" t="s">
        <v>2618</v>
      </c>
      <c r="C224" s="136">
        <v>44249.372569444444</v>
      </c>
      <c r="D224" s="106" t="s">
        <v>2189</v>
      </c>
      <c r="E224" s="112">
        <v>836</v>
      </c>
      <c r="F224" s="106" t="str">
        <f>VLOOKUP(E224,[1]VIP!$A$2:$O11452,2,0)</f>
        <v>DRBR836</v>
      </c>
      <c r="G224" s="106" t="str">
        <f>VLOOKUP(E224,'[1]LISTADO ATM'!$A$2:$B$897,2,0)</f>
        <v xml:space="preserve">ATM UNP Plaza Luperón </v>
      </c>
      <c r="H224" s="106" t="str">
        <f>VLOOKUP(E224,[1]VIP!$A$2:$O16373,7,FALSE)</f>
        <v>Si</v>
      </c>
      <c r="I224" s="106" t="str">
        <f>VLOOKUP(E224,[1]VIP!$A$2:$O8338,8,FALSE)</f>
        <v>Si</v>
      </c>
      <c r="J224" s="106" t="str">
        <f>VLOOKUP(E224,[1]VIP!$A$2:$O8288,8,FALSE)</f>
        <v>Si</v>
      </c>
      <c r="K224" s="106" t="str">
        <f>VLOOKUP(E224,[1]VIP!$A$2:$O11862,6,0)</f>
        <v>NO</v>
      </c>
      <c r="L224" s="137" t="s">
        <v>2441</v>
      </c>
      <c r="M224" s="139" t="s">
        <v>2627</v>
      </c>
      <c r="N224" s="138" t="s">
        <v>2477</v>
      </c>
      <c r="O224" s="106" t="s">
        <v>2479</v>
      </c>
      <c r="P224" s="139"/>
      <c r="Q224" s="141">
        <v>44249.557638888888</v>
      </c>
    </row>
    <row r="225" spans="1:17" ht="18" x14ac:dyDescent="0.25">
      <c r="A225" s="106" t="str">
        <f>VLOOKUP(E225,'[1]LISTADO ATM'!$A$2:$C$898,3,0)</f>
        <v>ESTE</v>
      </c>
      <c r="B225" s="122" t="s">
        <v>2617</v>
      </c>
      <c r="C225" s="136">
        <v>44249.373576388891</v>
      </c>
      <c r="D225" s="106" t="s">
        <v>2189</v>
      </c>
      <c r="E225" s="112">
        <v>121</v>
      </c>
      <c r="F225" s="106" t="str">
        <f>VLOOKUP(E225,[1]VIP!$A$2:$O11451,2,0)</f>
        <v>DRBR121</v>
      </c>
      <c r="G225" s="106" t="str">
        <f>VLOOKUP(E225,'[1]LISTADO ATM'!$A$2:$B$897,2,0)</f>
        <v xml:space="preserve">ATM Oficina Bayaguana </v>
      </c>
      <c r="H225" s="106" t="str">
        <f>VLOOKUP(E225,[1]VIP!$A$2:$O16372,7,FALSE)</f>
        <v>Si</v>
      </c>
      <c r="I225" s="106" t="str">
        <f>VLOOKUP(E225,[1]VIP!$A$2:$O8337,8,FALSE)</f>
        <v>Si</v>
      </c>
      <c r="J225" s="106" t="str">
        <f>VLOOKUP(E225,[1]VIP!$A$2:$O8287,8,FALSE)</f>
        <v>Si</v>
      </c>
      <c r="K225" s="106" t="str">
        <f>VLOOKUP(E225,[1]VIP!$A$2:$O11861,6,0)</f>
        <v>SI</v>
      </c>
      <c r="L225" s="137" t="s">
        <v>2435</v>
      </c>
      <c r="M225" s="139" t="s">
        <v>2627</v>
      </c>
      <c r="N225" s="138" t="s">
        <v>2477</v>
      </c>
      <c r="O225" s="106" t="s">
        <v>2479</v>
      </c>
      <c r="P225" s="139"/>
      <c r="Q225" s="141">
        <v>44249.789050925923</v>
      </c>
    </row>
    <row r="226" spans="1:17" ht="18" x14ac:dyDescent="0.25">
      <c r="A226" s="106" t="str">
        <f>VLOOKUP(E226,'[1]LISTADO ATM'!$A$2:$C$898,3,0)</f>
        <v>DISTRITO NACIONAL</v>
      </c>
      <c r="B226" s="122" t="s">
        <v>2616</v>
      </c>
      <c r="C226" s="136">
        <v>44249.375497685185</v>
      </c>
      <c r="D226" s="106" t="s">
        <v>2189</v>
      </c>
      <c r="E226" s="112">
        <v>26</v>
      </c>
      <c r="F226" s="106" t="str">
        <f>VLOOKUP(E226,[1]VIP!$A$2:$O11450,2,0)</f>
        <v>DRBR221</v>
      </c>
      <c r="G226" s="106" t="str">
        <f>VLOOKUP(E226,'[1]LISTADO ATM'!$A$2:$B$897,2,0)</f>
        <v>ATM S/M Jumbo San Isidro</v>
      </c>
      <c r="H226" s="106" t="str">
        <f>VLOOKUP(E226,[1]VIP!$A$2:$O16371,7,FALSE)</f>
        <v>Si</v>
      </c>
      <c r="I226" s="106" t="str">
        <f>VLOOKUP(E226,[1]VIP!$A$2:$O8336,8,FALSE)</f>
        <v>Si</v>
      </c>
      <c r="J226" s="106" t="str">
        <f>VLOOKUP(E226,[1]VIP!$A$2:$O8286,8,FALSE)</f>
        <v>Si</v>
      </c>
      <c r="K226" s="106" t="str">
        <f>VLOOKUP(E226,[1]VIP!$A$2:$O11860,6,0)</f>
        <v>NO</v>
      </c>
      <c r="L226" s="137" t="s">
        <v>2228</v>
      </c>
      <c r="M226" s="139" t="s">
        <v>2627</v>
      </c>
      <c r="N226" s="138" t="s">
        <v>2477</v>
      </c>
      <c r="O226" s="106" t="s">
        <v>2479</v>
      </c>
      <c r="P226" s="139"/>
      <c r="Q226" s="141">
        <v>44249.541666666664</v>
      </c>
    </row>
    <row r="227" spans="1:17" ht="18" x14ac:dyDescent="0.25">
      <c r="A227" s="106" t="str">
        <f>VLOOKUP(E227,'[1]LISTADO ATM'!$A$2:$C$898,3,0)</f>
        <v>ESTE</v>
      </c>
      <c r="B227" s="122" t="s">
        <v>2615</v>
      </c>
      <c r="C227" s="136">
        <v>44249.387141203704</v>
      </c>
      <c r="D227" s="106" t="s">
        <v>2488</v>
      </c>
      <c r="E227" s="112">
        <v>795</v>
      </c>
      <c r="F227" s="106" t="str">
        <f>VLOOKUP(E227,[1]VIP!$A$2:$O11449,2,0)</f>
        <v>DRBR795</v>
      </c>
      <c r="G227" s="106" t="str">
        <f>VLOOKUP(E227,'[1]LISTADO ATM'!$A$2:$B$897,2,0)</f>
        <v xml:space="preserve">ATM UNP Guaymate (La Romana) </v>
      </c>
      <c r="H227" s="106" t="str">
        <f>VLOOKUP(E227,[1]VIP!$A$2:$O16370,7,FALSE)</f>
        <v>Si</v>
      </c>
      <c r="I227" s="106" t="str">
        <f>VLOOKUP(E227,[1]VIP!$A$2:$O8335,8,FALSE)</f>
        <v>Si</v>
      </c>
      <c r="J227" s="106" t="str">
        <f>VLOOKUP(E227,[1]VIP!$A$2:$O8285,8,FALSE)</f>
        <v>Si</v>
      </c>
      <c r="K227" s="106" t="str">
        <f>VLOOKUP(E227,[1]VIP!$A$2:$O11859,6,0)</f>
        <v>NO</v>
      </c>
      <c r="L227" s="137" t="s">
        <v>2463</v>
      </c>
      <c r="M227" s="139" t="s">
        <v>2627</v>
      </c>
      <c r="N227" s="138" t="s">
        <v>2477</v>
      </c>
      <c r="O227" s="106" t="s">
        <v>2491</v>
      </c>
      <c r="P227" s="139"/>
      <c r="Q227" s="141">
        <v>44249.552777777775</v>
      </c>
    </row>
    <row r="228" spans="1:17" ht="18" x14ac:dyDescent="0.25">
      <c r="A228" s="106" t="str">
        <f>VLOOKUP(E228,'[1]LISTADO ATM'!$A$2:$C$898,3,0)</f>
        <v>NORTE</v>
      </c>
      <c r="B228" s="122" t="s">
        <v>2614</v>
      </c>
      <c r="C228" s="136">
        <v>44249.391006944446</v>
      </c>
      <c r="D228" s="106" t="s">
        <v>2488</v>
      </c>
      <c r="E228" s="112">
        <v>749</v>
      </c>
      <c r="F228" s="106" t="str">
        <f>VLOOKUP(E228,[1]VIP!$A$2:$O11448,2,0)</f>
        <v>DRBR251</v>
      </c>
      <c r="G228" s="106" t="str">
        <f>VLOOKUP(E228,'[1]LISTADO ATM'!$A$2:$B$897,2,0)</f>
        <v xml:space="preserve">ATM Oficina Yaque </v>
      </c>
      <c r="H228" s="106" t="str">
        <f>VLOOKUP(E228,[1]VIP!$A$2:$O16369,7,FALSE)</f>
        <v>Si</v>
      </c>
      <c r="I228" s="106" t="str">
        <f>VLOOKUP(E228,[1]VIP!$A$2:$O8334,8,FALSE)</f>
        <v>Si</v>
      </c>
      <c r="J228" s="106" t="str">
        <f>VLOOKUP(E228,[1]VIP!$A$2:$O8284,8,FALSE)</f>
        <v>Si</v>
      </c>
      <c r="K228" s="106" t="str">
        <f>VLOOKUP(E228,[1]VIP!$A$2:$O11858,6,0)</f>
        <v>NO</v>
      </c>
      <c r="L228" s="137" t="s">
        <v>2463</v>
      </c>
      <c r="M228" s="139" t="s">
        <v>2627</v>
      </c>
      <c r="N228" s="138" t="s">
        <v>2477</v>
      </c>
      <c r="O228" s="106" t="s">
        <v>2491</v>
      </c>
      <c r="P228" s="139"/>
      <c r="Q228" s="141">
        <v>44249.618055555555</v>
      </c>
    </row>
    <row r="229" spans="1:17" ht="18" x14ac:dyDescent="0.25">
      <c r="A229" s="106" t="str">
        <f>VLOOKUP(E229,'[1]LISTADO ATM'!$A$2:$C$898,3,0)</f>
        <v>NORTE</v>
      </c>
      <c r="B229" s="122" t="s">
        <v>2613</v>
      </c>
      <c r="C229" s="136">
        <v>44249.393043981479</v>
      </c>
      <c r="D229" s="106" t="s">
        <v>2190</v>
      </c>
      <c r="E229" s="112">
        <v>383</v>
      </c>
      <c r="F229" s="106" t="str">
        <f>VLOOKUP(E229,[1]VIP!$A$2:$O11447,2,0)</f>
        <v>DRBR383</v>
      </c>
      <c r="G229" s="106" t="str">
        <f>VLOOKUP(E229,'[1]LISTADO ATM'!$A$2:$B$897,2,0)</f>
        <v>ATM S/M Daniel (Dajabón)</v>
      </c>
      <c r="H229" s="106" t="str">
        <f>VLOOKUP(E229,[1]VIP!$A$2:$O16368,7,FALSE)</f>
        <v>N/A</v>
      </c>
      <c r="I229" s="106" t="str">
        <f>VLOOKUP(E229,[1]VIP!$A$2:$O8333,8,FALSE)</f>
        <v>N/A</v>
      </c>
      <c r="J229" s="106" t="str">
        <f>VLOOKUP(E229,[1]VIP!$A$2:$O8283,8,FALSE)</f>
        <v>N/A</v>
      </c>
      <c r="K229" s="106" t="str">
        <f>VLOOKUP(E229,[1]VIP!$A$2:$O11857,6,0)</f>
        <v>N/A</v>
      </c>
      <c r="L229" s="137" t="s">
        <v>2503</v>
      </c>
      <c r="M229" s="139" t="s">
        <v>2627</v>
      </c>
      <c r="N229" s="138" t="s">
        <v>2477</v>
      </c>
      <c r="O229" s="106" t="s">
        <v>2499</v>
      </c>
      <c r="P229" s="139"/>
      <c r="Q229" s="141">
        <v>44249.788831018515</v>
      </c>
    </row>
    <row r="230" spans="1:17" ht="18" x14ac:dyDescent="0.25">
      <c r="A230" s="106" t="str">
        <f>VLOOKUP(E230,'[1]LISTADO ATM'!$A$2:$C$898,3,0)</f>
        <v>DISTRITO NACIONAL</v>
      </c>
      <c r="B230" s="122" t="s">
        <v>2612</v>
      </c>
      <c r="C230" s="136">
        <v>44249.393657407411</v>
      </c>
      <c r="D230" s="106" t="s">
        <v>2473</v>
      </c>
      <c r="E230" s="112">
        <v>461</v>
      </c>
      <c r="F230" s="106" t="str">
        <f>VLOOKUP(E230,[1]VIP!$A$2:$O11446,2,0)</f>
        <v>DRBR461</v>
      </c>
      <c r="G230" s="106" t="str">
        <f>VLOOKUP(E230,'[1]LISTADO ATM'!$A$2:$B$897,2,0)</f>
        <v xml:space="preserve">ATM Autobanco Sarasota I </v>
      </c>
      <c r="H230" s="106" t="str">
        <f>VLOOKUP(E230,[1]VIP!$A$2:$O16367,7,FALSE)</f>
        <v>Si</v>
      </c>
      <c r="I230" s="106" t="str">
        <f>VLOOKUP(E230,[1]VIP!$A$2:$O8332,8,FALSE)</f>
        <v>Si</v>
      </c>
      <c r="J230" s="106" t="str">
        <f>VLOOKUP(E230,[1]VIP!$A$2:$O8282,8,FALSE)</f>
        <v>Si</v>
      </c>
      <c r="K230" s="106" t="str">
        <f>VLOOKUP(E230,[1]VIP!$A$2:$O11856,6,0)</f>
        <v>SI</v>
      </c>
      <c r="L230" s="137" t="s">
        <v>2430</v>
      </c>
      <c r="M230" s="142" t="s">
        <v>2627</v>
      </c>
      <c r="N230" s="138" t="s">
        <v>2477</v>
      </c>
      <c r="O230" s="106" t="s">
        <v>2478</v>
      </c>
      <c r="P230" s="139"/>
      <c r="Q230" s="141">
        <v>44249.463888888888</v>
      </c>
    </row>
    <row r="231" spans="1:17" ht="18" x14ac:dyDescent="0.25">
      <c r="A231" s="106" t="str">
        <f>VLOOKUP(E231,'[1]LISTADO ATM'!$A$2:$C$898,3,0)</f>
        <v>ESTE</v>
      </c>
      <c r="B231" s="122" t="s">
        <v>2611</v>
      </c>
      <c r="C231" s="136">
        <v>44249.395046296297</v>
      </c>
      <c r="D231" s="106" t="s">
        <v>2488</v>
      </c>
      <c r="E231" s="112">
        <v>776</v>
      </c>
      <c r="F231" s="106" t="str">
        <f>VLOOKUP(E231,[1]VIP!$A$2:$O11445,2,0)</f>
        <v>DRBR03D</v>
      </c>
      <c r="G231" s="106" t="str">
        <f>VLOOKUP(E231,'[1]LISTADO ATM'!$A$2:$B$897,2,0)</f>
        <v xml:space="preserve">ATM Oficina Monte Plata </v>
      </c>
      <c r="H231" s="106" t="str">
        <f>VLOOKUP(E231,[1]VIP!$A$2:$O16366,7,FALSE)</f>
        <v>Si</v>
      </c>
      <c r="I231" s="106" t="str">
        <f>VLOOKUP(E231,[1]VIP!$A$2:$O8331,8,FALSE)</f>
        <v>Si</v>
      </c>
      <c r="J231" s="106" t="str">
        <f>VLOOKUP(E231,[1]VIP!$A$2:$O8281,8,FALSE)</f>
        <v>Si</v>
      </c>
      <c r="K231" s="106" t="str">
        <f>VLOOKUP(E231,[1]VIP!$A$2:$O11855,6,0)</f>
        <v>SI</v>
      </c>
      <c r="L231" s="137" t="s">
        <v>2430</v>
      </c>
      <c r="M231" s="142" t="s">
        <v>2627</v>
      </c>
      <c r="N231" s="138" t="s">
        <v>2477</v>
      </c>
      <c r="O231" s="106" t="s">
        <v>2491</v>
      </c>
      <c r="P231" s="139"/>
      <c r="Q231" s="141">
        <v>44249.465277777781</v>
      </c>
    </row>
    <row r="232" spans="1:17" ht="18" x14ac:dyDescent="0.25">
      <c r="A232" s="106" t="str">
        <f>VLOOKUP(E232,'[1]LISTADO ATM'!$A$2:$C$898,3,0)</f>
        <v>NORTE</v>
      </c>
      <c r="B232" s="122" t="s">
        <v>2610</v>
      </c>
      <c r="C232" s="136">
        <v>44249.396458333336</v>
      </c>
      <c r="D232" s="106" t="s">
        <v>2488</v>
      </c>
      <c r="E232" s="112">
        <v>350</v>
      </c>
      <c r="F232" s="106" t="str">
        <f>VLOOKUP(E232,[1]VIP!$A$2:$O11444,2,0)</f>
        <v>DRBR350</v>
      </c>
      <c r="G232" s="106" t="str">
        <f>VLOOKUP(E232,'[1]LISTADO ATM'!$A$2:$B$897,2,0)</f>
        <v xml:space="preserve">ATM Oficina Villa Tapia </v>
      </c>
      <c r="H232" s="106" t="str">
        <f>VLOOKUP(E232,[1]VIP!$A$2:$O16365,7,FALSE)</f>
        <v>Si</v>
      </c>
      <c r="I232" s="106" t="str">
        <f>VLOOKUP(E232,[1]VIP!$A$2:$O8330,8,FALSE)</f>
        <v>Si</v>
      </c>
      <c r="J232" s="106" t="str">
        <f>VLOOKUP(E232,[1]VIP!$A$2:$O8280,8,FALSE)</f>
        <v>Si</v>
      </c>
      <c r="K232" s="106" t="str">
        <f>VLOOKUP(E232,[1]VIP!$A$2:$O11854,6,0)</f>
        <v>NO</v>
      </c>
      <c r="L232" s="137" t="s">
        <v>2430</v>
      </c>
      <c r="M232" s="142" t="s">
        <v>2627</v>
      </c>
      <c r="N232" s="138" t="s">
        <v>2477</v>
      </c>
      <c r="O232" s="106" t="s">
        <v>2491</v>
      </c>
      <c r="P232" s="139"/>
      <c r="Q232" s="141">
        <v>44249.465277777781</v>
      </c>
    </row>
    <row r="233" spans="1:17" ht="18" x14ac:dyDescent="0.25">
      <c r="A233" s="106" t="str">
        <f>VLOOKUP(E233,'[1]LISTADO ATM'!$A$2:$C$898,3,0)</f>
        <v>NORTE</v>
      </c>
      <c r="B233" s="122" t="s">
        <v>2609</v>
      </c>
      <c r="C233" s="136">
        <v>44249.398009259261</v>
      </c>
      <c r="D233" s="106" t="s">
        <v>2190</v>
      </c>
      <c r="E233" s="112">
        <v>62</v>
      </c>
      <c r="F233" s="106" t="str">
        <f>VLOOKUP(E233,[1]VIP!$A$2:$O11443,2,0)</f>
        <v>DRBR062</v>
      </c>
      <c r="G233" s="106" t="str">
        <f>VLOOKUP(E233,'[1]LISTADO ATM'!$A$2:$B$897,2,0)</f>
        <v xml:space="preserve">ATM Oficina Dajabón </v>
      </c>
      <c r="H233" s="106" t="str">
        <f>VLOOKUP(E233,[1]VIP!$A$2:$O16364,7,FALSE)</f>
        <v>Si</v>
      </c>
      <c r="I233" s="106" t="str">
        <f>VLOOKUP(E233,[1]VIP!$A$2:$O8329,8,FALSE)</f>
        <v>Si</v>
      </c>
      <c r="J233" s="106" t="str">
        <f>VLOOKUP(E233,[1]VIP!$A$2:$O8279,8,FALSE)</f>
        <v>Si</v>
      </c>
      <c r="K233" s="106" t="str">
        <f>VLOOKUP(E233,[1]VIP!$A$2:$O11853,6,0)</f>
        <v>SI</v>
      </c>
      <c r="L233" s="137" t="s">
        <v>2228</v>
      </c>
      <c r="M233" s="142" t="s">
        <v>2627</v>
      </c>
      <c r="N233" s="138" t="s">
        <v>2477</v>
      </c>
      <c r="O233" s="106" t="s">
        <v>2499</v>
      </c>
      <c r="P233" s="139"/>
      <c r="Q233" s="141">
        <v>44249.462500000001</v>
      </c>
    </row>
    <row r="234" spans="1:17" s="108" customFormat="1" ht="18" x14ac:dyDescent="0.25">
      <c r="A234" s="106" t="str">
        <f>VLOOKUP(E234,'[1]LISTADO ATM'!$A$2:$C$898,3,0)</f>
        <v>ESTE</v>
      </c>
      <c r="B234" s="122" t="s">
        <v>2606</v>
      </c>
      <c r="C234" s="136">
        <v>44249.400312500002</v>
      </c>
      <c r="D234" s="106" t="s">
        <v>2189</v>
      </c>
      <c r="E234" s="112">
        <v>867</v>
      </c>
      <c r="F234" s="106" t="str">
        <f>VLOOKUP(E234,[1]VIP!$A$2:$O11440,2,0)</f>
        <v>DRBR867</v>
      </c>
      <c r="G234" s="106" t="str">
        <f>VLOOKUP(E234,'[1]LISTADO ATM'!$A$2:$B$897,2,0)</f>
        <v xml:space="preserve">ATM Estación Combustible Autopista El Coral </v>
      </c>
      <c r="H234" s="106" t="str">
        <f>VLOOKUP(E234,[1]VIP!$A$2:$O16361,7,FALSE)</f>
        <v>Si</v>
      </c>
      <c r="I234" s="106" t="str">
        <f>VLOOKUP(E234,[1]VIP!$A$2:$O8326,8,FALSE)</f>
        <v>Si</v>
      </c>
      <c r="J234" s="106" t="str">
        <f>VLOOKUP(E234,[1]VIP!$A$2:$O8276,8,FALSE)</f>
        <v>Si</v>
      </c>
      <c r="K234" s="106" t="str">
        <f>VLOOKUP(E234,[1]VIP!$A$2:$O11850,6,0)</f>
        <v>NO</v>
      </c>
      <c r="L234" s="137" t="s">
        <v>2228</v>
      </c>
      <c r="M234" s="142" t="s">
        <v>2627</v>
      </c>
      <c r="N234" s="138" t="s">
        <v>2477</v>
      </c>
      <c r="O234" s="106" t="s">
        <v>2479</v>
      </c>
      <c r="P234" s="139"/>
      <c r="Q234" s="143">
        <v>44249</v>
      </c>
    </row>
    <row r="235" spans="1:17" s="108" customFormat="1" ht="18" x14ac:dyDescent="0.25">
      <c r="A235" s="106" t="str">
        <f>VLOOKUP(E235,'[1]LISTADO ATM'!$A$2:$C$898,3,0)</f>
        <v>SUR</v>
      </c>
      <c r="B235" s="122" t="s">
        <v>2605</v>
      </c>
      <c r="C235" s="136">
        <v>44249.421956018516</v>
      </c>
      <c r="D235" s="106" t="s">
        <v>2488</v>
      </c>
      <c r="E235" s="112">
        <v>584</v>
      </c>
      <c r="F235" s="106" t="str">
        <f>VLOOKUP(E235,[1]VIP!$A$2:$O11459,2,0)</f>
        <v>DRBR404</v>
      </c>
      <c r="G235" s="106" t="str">
        <f>VLOOKUP(E235,'[1]LISTADO ATM'!$A$2:$B$897,2,0)</f>
        <v xml:space="preserve">ATM Oficina San Cristóbal I </v>
      </c>
      <c r="H235" s="106" t="str">
        <f>VLOOKUP(E235,[1]VIP!$A$2:$O16380,7,FALSE)</f>
        <v>Si</v>
      </c>
      <c r="I235" s="106" t="str">
        <f>VLOOKUP(E235,[1]VIP!$A$2:$O8345,8,FALSE)</f>
        <v>Si</v>
      </c>
      <c r="J235" s="106" t="str">
        <f>VLOOKUP(E235,[1]VIP!$A$2:$O8295,8,FALSE)</f>
        <v>Si</v>
      </c>
      <c r="K235" s="106" t="str">
        <f>VLOOKUP(E235,[1]VIP!$A$2:$O11869,6,0)</f>
        <v>SI</v>
      </c>
      <c r="L235" s="137" t="s">
        <v>2687</v>
      </c>
      <c r="M235" s="139" t="s">
        <v>2627</v>
      </c>
      <c r="N235" s="139" t="s">
        <v>2632</v>
      </c>
      <c r="O235" s="106" t="s">
        <v>2491</v>
      </c>
      <c r="P235" s="139" t="s">
        <v>2628</v>
      </c>
      <c r="Q235" s="143">
        <v>44249.610648148147</v>
      </c>
    </row>
    <row r="236" spans="1:17" s="108" customFormat="1" ht="18" x14ac:dyDescent="0.25">
      <c r="A236" s="106" t="str">
        <f>VLOOKUP(E236,'[1]LISTADO ATM'!$A$2:$C$898,3,0)</f>
        <v>DISTRITO NACIONAL</v>
      </c>
      <c r="B236" s="122" t="s">
        <v>2604</v>
      </c>
      <c r="C236" s="136">
        <v>44249.425266203703</v>
      </c>
      <c r="D236" s="106" t="s">
        <v>2189</v>
      </c>
      <c r="E236" s="112">
        <v>515</v>
      </c>
      <c r="F236" s="106" t="str">
        <f>VLOOKUP(E236,[1]VIP!$A$2:$O11438,2,0)</f>
        <v>DRBR515</v>
      </c>
      <c r="G236" s="106" t="str">
        <f>VLOOKUP(E236,'[1]LISTADO ATM'!$A$2:$B$897,2,0)</f>
        <v xml:space="preserve">ATM Oficina Agora Mall I </v>
      </c>
      <c r="H236" s="106" t="str">
        <f>VLOOKUP(E236,[1]VIP!$A$2:$O16359,7,FALSE)</f>
        <v>Si</v>
      </c>
      <c r="I236" s="106" t="str">
        <f>VLOOKUP(E236,[1]VIP!$A$2:$O8324,8,FALSE)</f>
        <v>Si</v>
      </c>
      <c r="J236" s="106" t="str">
        <f>VLOOKUP(E236,[1]VIP!$A$2:$O8274,8,FALSE)</f>
        <v>Si</v>
      </c>
      <c r="K236" s="106" t="str">
        <f>VLOOKUP(E236,[1]VIP!$A$2:$O11848,6,0)</f>
        <v>SI</v>
      </c>
      <c r="L236" s="137" t="s">
        <v>2498</v>
      </c>
      <c r="M236" s="139" t="s">
        <v>2627</v>
      </c>
      <c r="N236" s="138" t="s">
        <v>2477</v>
      </c>
      <c r="O236" s="106" t="s">
        <v>2479</v>
      </c>
      <c r="P236" s="139"/>
      <c r="Q236" s="143">
        <v>44249.46597222222</v>
      </c>
    </row>
    <row r="237" spans="1:17" s="108" customFormat="1" ht="18" x14ac:dyDescent="0.25">
      <c r="A237" s="106" t="str">
        <f>VLOOKUP(E237,'[1]LISTADO ATM'!$A$2:$C$898,3,0)</f>
        <v>NORTE</v>
      </c>
      <c r="B237" s="122" t="s">
        <v>2629</v>
      </c>
      <c r="C237" s="136">
        <v>44249.42690972222</v>
      </c>
      <c r="D237" s="106" t="s">
        <v>2488</v>
      </c>
      <c r="E237" s="112">
        <v>985</v>
      </c>
      <c r="F237" s="106" t="str">
        <f>VLOOKUP(E237,[1]VIP!$A$2:$O11437,2,0)</f>
        <v>DRBR985</v>
      </c>
      <c r="G237" s="106" t="str">
        <f>VLOOKUP(E237,'[1]LISTADO ATM'!$A$2:$B$897,2,0)</f>
        <v xml:space="preserve">ATM Oficina Dajabón II </v>
      </c>
      <c r="H237" s="106" t="str">
        <f>VLOOKUP(E237,[1]VIP!$A$2:$O16358,7,FALSE)</f>
        <v>Si</v>
      </c>
      <c r="I237" s="106" t="str">
        <f>VLOOKUP(E237,[1]VIP!$A$2:$O8323,8,FALSE)</f>
        <v>Si</v>
      </c>
      <c r="J237" s="106" t="str">
        <f>VLOOKUP(E237,[1]VIP!$A$2:$O8273,8,FALSE)</f>
        <v>Si</v>
      </c>
      <c r="K237" s="106" t="str">
        <f>VLOOKUP(E237,[1]VIP!$A$2:$O11847,6,0)</f>
        <v>NO</v>
      </c>
      <c r="L237" s="137" t="s">
        <v>2626</v>
      </c>
      <c r="M237" s="139" t="s">
        <v>2627</v>
      </c>
      <c r="N237" s="139" t="s">
        <v>2632</v>
      </c>
      <c r="O237" s="106" t="s">
        <v>2491</v>
      </c>
      <c r="P237" s="139" t="s">
        <v>2628</v>
      </c>
      <c r="Q237" s="143">
        <v>44249.46597222222</v>
      </c>
    </row>
    <row r="238" spans="1:17" s="108" customFormat="1" ht="18" x14ac:dyDescent="0.25">
      <c r="A238" s="106" t="str">
        <f>VLOOKUP(E238,'[1]LISTADO ATM'!$A$2:$C$898,3,0)</f>
        <v>ESTE</v>
      </c>
      <c r="B238" s="122" t="s">
        <v>2603</v>
      </c>
      <c r="C238" s="136">
        <v>44249.428124999999</v>
      </c>
      <c r="D238" s="106" t="s">
        <v>2189</v>
      </c>
      <c r="E238" s="112">
        <v>608</v>
      </c>
      <c r="F238" s="106" t="str">
        <f>VLOOKUP(E238,[1]VIP!$A$2:$O11437,2,0)</f>
        <v>DRBR305</v>
      </c>
      <c r="G238" s="106" t="str">
        <f>VLOOKUP(E238,'[1]LISTADO ATM'!$A$2:$B$897,2,0)</f>
        <v xml:space="preserve">ATM Oficina Jumbo (San Pedro) </v>
      </c>
      <c r="H238" s="106" t="str">
        <f>VLOOKUP(E238,[1]VIP!$A$2:$O16358,7,FALSE)</f>
        <v>Si</v>
      </c>
      <c r="I238" s="106" t="str">
        <f>VLOOKUP(E238,[1]VIP!$A$2:$O8323,8,FALSE)</f>
        <v>Si</v>
      </c>
      <c r="J238" s="106" t="str">
        <f>VLOOKUP(E238,[1]VIP!$A$2:$O8273,8,FALSE)</f>
        <v>Si</v>
      </c>
      <c r="K238" s="106" t="str">
        <f>VLOOKUP(E238,[1]VIP!$A$2:$O11847,6,0)</f>
        <v>SI</v>
      </c>
      <c r="L238" s="137" t="s">
        <v>2503</v>
      </c>
      <c r="M238" s="142" t="s">
        <v>2627</v>
      </c>
      <c r="N238" s="138" t="s">
        <v>2477</v>
      </c>
      <c r="O238" s="106" t="s">
        <v>2479</v>
      </c>
      <c r="P238" s="139"/>
      <c r="Q238" s="143">
        <v>44249</v>
      </c>
    </row>
    <row r="239" spans="1:17" s="108" customFormat="1" ht="18" x14ac:dyDescent="0.25">
      <c r="A239" s="106" t="str">
        <f>VLOOKUP(E239,'[1]LISTADO ATM'!$A$2:$C$898,3,0)</f>
        <v>ESTE</v>
      </c>
      <c r="B239" s="122" t="s">
        <v>2662</v>
      </c>
      <c r="C239" s="136">
        <v>44249.439085648148</v>
      </c>
      <c r="D239" s="106" t="s">
        <v>2189</v>
      </c>
      <c r="E239" s="112">
        <v>90</v>
      </c>
      <c r="F239" s="106" t="str">
        <f>VLOOKUP(E239,[1]VIP!$A$2:$O11466,2,0)</f>
        <v>DRBR090</v>
      </c>
      <c r="G239" s="106" t="str">
        <f>VLOOKUP(E239,'[1]LISTADO ATM'!$A$2:$B$897,2,0)</f>
        <v xml:space="preserve">ATM Hotel Dreams Punta Cana I </v>
      </c>
      <c r="H239" s="106" t="str">
        <f>VLOOKUP(E239,[1]VIP!$A$2:$O16387,7,FALSE)</f>
        <v>Si</v>
      </c>
      <c r="I239" s="106" t="str">
        <f>VLOOKUP(E239,[1]VIP!$A$2:$O8352,8,FALSE)</f>
        <v>Si</v>
      </c>
      <c r="J239" s="106" t="str">
        <f>VLOOKUP(E239,[1]VIP!$A$2:$O8302,8,FALSE)</f>
        <v>Si</v>
      </c>
      <c r="K239" s="106" t="str">
        <f>VLOOKUP(E239,[1]VIP!$A$2:$O11876,6,0)</f>
        <v>NO</v>
      </c>
      <c r="L239" s="137" t="s">
        <v>2254</v>
      </c>
      <c r="M239" s="142" t="s">
        <v>2627</v>
      </c>
      <c r="N239" s="138" t="s">
        <v>2477</v>
      </c>
      <c r="O239" s="106" t="s">
        <v>2479</v>
      </c>
      <c r="P239" s="139"/>
      <c r="Q239" s="143">
        <v>44249.378472222219</v>
      </c>
    </row>
    <row r="240" spans="1:17" s="108" customFormat="1" ht="18" x14ac:dyDescent="0.25">
      <c r="A240" s="106" t="str">
        <f>VLOOKUP(E240,'[1]LISTADO ATM'!$A$2:$C$898,3,0)</f>
        <v>NORTE</v>
      </c>
      <c r="B240" s="122" t="s">
        <v>2661</v>
      </c>
      <c r="C240" s="136">
        <v>44249.46434027778</v>
      </c>
      <c r="D240" s="106" t="s">
        <v>2190</v>
      </c>
      <c r="E240" s="112">
        <v>511</v>
      </c>
      <c r="F240" s="106" t="str">
        <f>VLOOKUP(E240,[1]VIP!$A$2:$O11465,2,0)</f>
        <v>DRBR511</v>
      </c>
      <c r="G240" s="106" t="str">
        <f>VLOOKUP(E240,'[1]LISTADO ATM'!$A$2:$B$897,2,0)</f>
        <v xml:space="preserve">ATM UNP Río San Juan (Nagua) </v>
      </c>
      <c r="H240" s="106" t="str">
        <f>VLOOKUP(E240,[1]VIP!$A$2:$O16386,7,FALSE)</f>
        <v>Si</v>
      </c>
      <c r="I240" s="106" t="str">
        <f>VLOOKUP(E240,[1]VIP!$A$2:$O8351,8,FALSE)</f>
        <v>Si</v>
      </c>
      <c r="J240" s="106" t="str">
        <f>VLOOKUP(E240,[1]VIP!$A$2:$O8301,8,FALSE)</f>
        <v>Si</v>
      </c>
      <c r="K240" s="106" t="str">
        <f>VLOOKUP(E240,[1]VIP!$A$2:$O11875,6,0)</f>
        <v>NO</v>
      </c>
      <c r="L240" s="137" t="s">
        <v>2228</v>
      </c>
      <c r="M240" s="139" t="s">
        <v>2627</v>
      </c>
      <c r="N240" s="138" t="s">
        <v>2477</v>
      </c>
      <c r="O240" s="106" t="s">
        <v>2499</v>
      </c>
      <c r="P240" s="139"/>
      <c r="Q240" s="143">
        <v>44249.787256944444</v>
      </c>
    </row>
    <row r="241" spans="1:17" s="108" customFormat="1" ht="18" x14ac:dyDescent="0.25">
      <c r="A241" s="106" t="str">
        <f>VLOOKUP(E241,'[1]LISTADO ATM'!$A$2:$C$898,3,0)</f>
        <v>DISTRITO NACIONAL</v>
      </c>
      <c r="B241" s="122" t="s">
        <v>2686</v>
      </c>
      <c r="C241" s="136">
        <v>44249.485069444447</v>
      </c>
      <c r="D241" s="106" t="s">
        <v>2488</v>
      </c>
      <c r="E241" s="112">
        <v>623</v>
      </c>
      <c r="F241" s="106" t="str">
        <f>VLOOKUP(E241,[1]VIP!$A$2:$O11460,2,0)</f>
        <v>DRBR623</v>
      </c>
      <c r="G241" s="106" t="str">
        <f>VLOOKUP(E241,'[1]LISTADO ATM'!$A$2:$B$897,2,0)</f>
        <v xml:space="preserve">ATM Operaciones Especiales (Manoguayabo) </v>
      </c>
      <c r="H241" s="106" t="str">
        <f>VLOOKUP(E241,[1]VIP!$A$2:$O16381,7,FALSE)</f>
        <v>Si</v>
      </c>
      <c r="I241" s="106" t="str">
        <f>VLOOKUP(E241,[1]VIP!$A$2:$O8346,8,FALSE)</f>
        <v>Si</v>
      </c>
      <c r="J241" s="106" t="str">
        <f>VLOOKUP(E241,[1]VIP!$A$2:$O8296,8,FALSE)</f>
        <v>Si</v>
      </c>
      <c r="K241" s="106" t="str">
        <f>VLOOKUP(E241,[1]VIP!$A$2:$O11870,6,0)</f>
        <v>No</v>
      </c>
      <c r="L241" s="137" t="s">
        <v>2228</v>
      </c>
      <c r="M241" s="139" t="s">
        <v>2627</v>
      </c>
      <c r="N241" s="139" t="s">
        <v>2632</v>
      </c>
      <c r="O241" s="106" t="s">
        <v>2633</v>
      </c>
      <c r="P241" s="139" t="s">
        <v>2688</v>
      </c>
      <c r="Q241" s="143">
        <v>44249.603703703702</v>
      </c>
    </row>
    <row r="242" spans="1:17" s="108" customFormat="1" ht="18" x14ac:dyDescent="0.25">
      <c r="A242" s="106" t="str">
        <f>VLOOKUP(E242,'[1]LISTADO ATM'!$A$2:$C$898,3,0)</f>
        <v>DISTRITO NACIONAL</v>
      </c>
      <c r="B242" s="122" t="s">
        <v>2653</v>
      </c>
      <c r="C242" s="136">
        <v>44249.496087962965</v>
      </c>
      <c r="D242" s="106" t="s">
        <v>2473</v>
      </c>
      <c r="E242" s="112">
        <v>507</v>
      </c>
      <c r="F242" s="106" t="str">
        <f>VLOOKUP(E242,[1]VIP!$A$2:$O11457,2,0)</f>
        <v>DRBR507</v>
      </c>
      <c r="G242" s="106" t="str">
        <f>VLOOKUP(E242,'[1]LISTADO ATM'!$A$2:$B$897,2,0)</f>
        <v>ATM Estación Sigma Boca Chica</v>
      </c>
      <c r="H242" s="106" t="str">
        <f>VLOOKUP(E242,[1]VIP!$A$2:$O16378,7,FALSE)</f>
        <v>Si</v>
      </c>
      <c r="I242" s="106" t="str">
        <f>VLOOKUP(E242,[1]VIP!$A$2:$O8343,8,FALSE)</f>
        <v>Si</v>
      </c>
      <c r="J242" s="106" t="str">
        <f>VLOOKUP(E242,[1]VIP!$A$2:$O8293,8,FALSE)</f>
        <v>Si</v>
      </c>
      <c r="K242" s="106" t="str">
        <f>VLOOKUP(E242,[1]VIP!$A$2:$O11867,6,0)</f>
        <v>NO</v>
      </c>
      <c r="L242" s="137" t="s">
        <v>2463</v>
      </c>
      <c r="M242" s="139" t="s">
        <v>2627</v>
      </c>
      <c r="N242" s="138" t="s">
        <v>2477</v>
      </c>
      <c r="O242" s="106" t="s">
        <v>2478</v>
      </c>
      <c r="P242" s="139"/>
      <c r="Q242" s="143">
        <v>44249.621527777781</v>
      </c>
    </row>
    <row r="243" spans="1:17" s="108" customFormat="1" ht="18" x14ac:dyDescent="0.25">
      <c r="A243" s="106" t="str">
        <f>VLOOKUP(E243,'[1]LISTADO ATM'!$A$2:$C$898,3,0)</f>
        <v>ESTE</v>
      </c>
      <c r="B243" s="122" t="s">
        <v>2652</v>
      </c>
      <c r="C243" s="136">
        <v>44249.498344907406</v>
      </c>
      <c r="D243" s="106" t="s">
        <v>2473</v>
      </c>
      <c r="E243" s="112">
        <v>104</v>
      </c>
      <c r="F243" s="106" t="str">
        <f>VLOOKUP(E243,[1]VIP!$A$2:$O11456,2,0)</f>
        <v>DRBR104</v>
      </c>
      <c r="G243" s="106" t="str">
        <f>VLOOKUP(E243,'[1]LISTADO ATM'!$A$2:$B$897,2,0)</f>
        <v xml:space="preserve">ATM Jumbo Higuey </v>
      </c>
      <c r="H243" s="106" t="str">
        <f>VLOOKUP(E243,[1]VIP!$A$2:$O16377,7,FALSE)</f>
        <v>Si</v>
      </c>
      <c r="I243" s="106" t="str">
        <f>VLOOKUP(E243,[1]VIP!$A$2:$O8342,8,FALSE)</f>
        <v>Si</v>
      </c>
      <c r="J243" s="106" t="str">
        <f>VLOOKUP(E243,[1]VIP!$A$2:$O8292,8,FALSE)</f>
        <v>Si</v>
      </c>
      <c r="K243" s="106" t="str">
        <f>VLOOKUP(E243,[1]VIP!$A$2:$O11866,6,0)</f>
        <v>NO</v>
      </c>
      <c r="L243" s="137" t="s">
        <v>2663</v>
      </c>
      <c r="M243" s="139" t="s">
        <v>2627</v>
      </c>
      <c r="N243" s="138" t="s">
        <v>2477</v>
      </c>
      <c r="O243" s="106" t="s">
        <v>2478</v>
      </c>
      <c r="P243" s="139"/>
      <c r="Q243" s="143">
        <v>44249.624305555553</v>
      </c>
    </row>
    <row r="244" spans="1:17" s="108" customFormat="1" ht="18" x14ac:dyDescent="0.25">
      <c r="A244" s="106" t="str">
        <f>VLOOKUP(E244,'[1]LISTADO ATM'!$A$2:$C$898,3,0)</f>
        <v>NORTE</v>
      </c>
      <c r="B244" s="122" t="s">
        <v>2647</v>
      </c>
      <c r="C244" s="136">
        <v>44249.505057870374</v>
      </c>
      <c r="D244" s="106" t="s">
        <v>2535</v>
      </c>
      <c r="E244" s="112">
        <v>716</v>
      </c>
      <c r="F244" s="106" t="str">
        <f>VLOOKUP(E244,[1]VIP!$A$2:$O11451,2,0)</f>
        <v>DRBR340</v>
      </c>
      <c r="G244" s="106" t="str">
        <f>VLOOKUP(E244,'[1]LISTADO ATM'!$A$2:$B$897,2,0)</f>
        <v xml:space="preserve">ATM Oficina Zona Franca (Santiago) </v>
      </c>
      <c r="H244" s="106" t="str">
        <f>VLOOKUP(E244,[1]VIP!$A$2:$O16372,7,FALSE)</f>
        <v>Si</v>
      </c>
      <c r="I244" s="106" t="str">
        <f>VLOOKUP(E244,[1]VIP!$A$2:$O8337,8,FALSE)</f>
        <v>Si</v>
      </c>
      <c r="J244" s="106" t="str">
        <f>VLOOKUP(E244,[1]VIP!$A$2:$O8287,8,FALSE)</f>
        <v>Si</v>
      </c>
      <c r="K244" s="106" t="str">
        <f>VLOOKUP(E244,[1]VIP!$A$2:$O11861,6,0)</f>
        <v>SI</v>
      </c>
      <c r="L244" s="137" t="s">
        <v>2430</v>
      </c>
      <c r="M244" s="139" t="s">
        <v>2627</v>
      </c>
      <c r="N244" s="138" t="s">
        <v>2477</v>
      </c>
      <c r="O244" s="106" t="s">
        <v>2536</v>
      </c>
      <c r="P244" s="139"/>
      <c r="Q244" s="143">
        <v>44249.624305555553</v>
      </c>
    </row>
    <row r="245" spans="1:17" s="108" customFormat="1" ht="18" x14ac:dyDescent="0.25">
      <c r="A245" s="106" t="str">
        <f>VLOOKUP(E245,'[1]LISTADO ATM'!$A$2:$C$898,3,0)</f>
        <v>NORTE</v>
      </c>
      <c r="B245" s="122" t="s">
        <v>2645</v>
      </c>
      <c r="C245" s="136">
        <v>44249.50681712963</v>
      </c>
      <c r="D245" s="106" t="s">
        <v>2535</v>
      </c>
      <c r="E245" s="112">
        <v>807</v>
      </c>
      <c r="F245" s="106" t="str">
        <f>VLOOKUP(E245,[1]VIP!$A$2:$O11449,2,0)</f>
        <v>DRBR207</v>
      </c>
      <c r="G245" s="106" t="str">
        <f>VLOOKUP(E245,'[1]LISTADO ATM'!$A$2:$B$897,2,0)</f>
        <v xml:space="preserve">ATM S/M Morel (Mao) </v>
      </c>
      <c r="H245" s="106" t="str">
        <f>VLOOKUP(E245,[1]VIP!$A$2:$O16370,7,FALSE)</f>
        <v>Si</v>
      </c>
      <c r="I245" s="106" t="str">
        <f>VLOOKUP(E245,[1]VIP!$A$2:$O8335,8,FALSE)</f>
        <v>Si</v>
      </c>
      <c r="J245" s="106" t="str">
        <f>VLOOKUP(E245,[1]VIP!$A$2:$O8285,8,FALSE)</f>
        <v>Si</v>
      </c>
      <c r="K245" s="106" t="str">
        <f>VLOOKUP(E245,[1]VIP!$A$2:$O11859,6,0)</f>
        <v>SI</v>
      </c>
      <c r="L245" s="137" t="s">
        <v>2430</v>
      </c>
      <c r="M245" s="139" t="s">
        <v>2627</v>
      </c>
      <c r="N245" s="138" t="s">
        <v>2477</v>
      </c>
      <c r="O245" s="106" t="s">
        <v>2536</v>
      </c>
      <c r="P245" s="139"/>
      <c r="Q245" s="143">
        <v>44249.624305555553</v>
      </c>
    </row>
    <row r="246" spans="1:17" s="108" customFormat="1" ht="18" x14ac:dyDescent="0.25">
      <c r="A246" s="106" t="str">
        <f>VLOOKUP(E246,'[1]LISTADO ATM'!$A$2:$C$898,3,0)</f>
        <v>DISTRITO NACIONAL</v>
      </c>
      <c r="B246" s="122" t="s">
        <v>2643</v>
      </c>
      <c r="C246" s="136">
        <v>44249.512361111112</v>
      </c>
      <c r="D246" s="106" t="s">
        <v>2189</v>
      </c>
      <c r="E246" s="112">
        <v>194</v>
      </c>
      <c r="F246" s="106" t="str">
        <f>VLOOKUP(E246,[1]VIP!$A$2:$O11447,2,0)</f>
        <v>DRBR194</v>
      </c>
      <c r="G246" s="106" t="str">
        <f>VLOOKUP(E246,'[1]LISTADO ATM'!$A$2:$B$897,2,0)</f>
        <v xml:space="preserve">ATM UNP Pantoja </v>
      </c>
      <c r="H246" s="106" t="str">
        <f>VLOOKUP(E246,[1]VIP!$A$2:$O16368,7,FALSE)</f>
        <v>Si</v>
      </c>
      <c r="I246" s="106" t="str">
        <f>VLOOKUP(E246,[1]VIP!$A$2:$O8333,8,FALSE)</f>
        <v>No</v>
      </c>
      <c r="J246" s="106" t="str">
        <f>VLOOKUP(E246,[1]VIP!$A$2:$O8283,8,FALSE)</f>
        <v>No</v>
      </c>
      <c r="K246" s="106" t="str">
        <f>VLOOKUP(E246,[1]VIP!$A$2:$O11857,6,0)</f>
        <v>NO</v>
      </c>
      <c r="L246" s="137" t="s">
        <v>2228</v>
      </c>
      <c r="M246" s="142" t="s">
        <v>2627</v>
      </c>
      <c r="N246" s="138" t="s">
        <v>2477</v>
      </c>
      <c r="O246" s="106" t="s">
        <v>2479</v>
      </c>
      <c r="P246" s="139"/>
      <c r="Q246" s="143">
        <v>44249</v>
      </c>
    </row>
    <row r="247" spans="1:17" s="108" customFormat="1" ht="18" x14ac:dyDescent="0.25">
      <c r="A247" s="106" t="str">
        <f>VLOOKUP(E247,'[1]LISTADO ATM'!$A$2:$C$898,3,0)</f>
        <v>DISTRITO NACIONAL</v>
      </c>
      <c r="B247" s="122" t="s">
        <v>2642</v>
      </c>
      <c r="C247" s="136">
        <v>44249.512604166666</v>
      </c>
      <c r="D247" s="106" t="s">
        <v>2473</v>
      </c>
      <c r="E247" s="112">
        <v>562</v>
      </c>
      <c r="F247" s="106" t="str">
        <f>VLOOKUP(E247,[1]VIP!$A$2:$O11446,2,0)</f>
        <v>DRBR226</v>
      </c>
      <c r="G247" s="106" t="str">
        <f>VLOOKUP(E247,'[1]LISTADO ATM'!$A$2:$B$897,2,0)</f>
        <v xml:space="preserve">ATM S/M Jumbo Carretera Mella </v>
      </c>
      <c r="H247" s="106" t="str">
        <f>VLOOKUP(E247,[1]VIP!$A$2:$O16367,7,FALSE)</f>
        <v>Si</v>
      </c>
      <c r="I247" s="106" t="str">
        <f>VLOOKUP(E247,[1]VIP!$A$2:$O8332,8,FALSE)</f>
        <v>Si</v>
      </c>
      <c r="J247" s="106" t="str">
        <f>VLOOKUP(E247,[1]VIP!$A$2:$O8282,8,FALSE)</f>
        <v>Si</v>
      </c>
      <c r="K247" s="106" t="str">
        <f>VLOOKUP(E247,[1]VIP!$A$2:$O11856,6,0)</f>
        <v>SI</v>
      </c>
      <c r="L247" s="137" t="s">
        <v>2663</v>
      </c>
      <c r="M247" s="139" t="s">
        <v>2627</v>
      </c>
      <c r="N247" s="138" t="s">
        <v>2477</v>
      </c>
      <c r="O247" s="106" t="s">
        <v>2478</v>
      </c>
      <c r="P247" s="139"/>
      <c r="Q247" s="143">
        <v>44249.563888888886</v>
      </c>
    </row>
    <row r="248" spans="1:17" s="108" customFormat="1" ht="18" x14ac:dyDescent="0.25">
      <c r="A248" s="106" t="str">
        <f>VLOOKUP(E248,'[1]LISTADO ATM'!$A$2:$C$898,3,0)</f>
        <v>NORTE</v>
      </c>
      <c r="B248" s="122" t="s">
        <v>2685</v>
      </c>
      <c r="C248" s="136">
        <v>44249.521585648145</v>
      </c>
      <c r="D248" s="106" t="s">
        <v>2488</v>
      </c>
      <c r="E248" s="112">
        <v>290</v>
      </c>
      <c r="F248" s="106" t="str">
        <f>VLOOKUP(E248,[1]VIP!$A$2:$O11458,2,0)</f>
        <v>DRBR290</v>
      </c>
      <c r="G248" s="106" t="str">
        <f>VLOOKUP(E248,'[1]LISTADO ATM'!$A$2:$B$897,2,0)</f>
        <v xml:space="preserve">ATM Oficina San Francisco de Macorís </v>
      </c>
      <c r="H248" s="106" t="str">
        <f>VLOOKUP(E248,[1]VIP!$A$2:$O16379,7,FALSE)</f>
        <v>Si</v>
      </c>
      <c r="I248" s="106" t="str">
        <f>VLOOKUP(E248,[1]VIP!$A$2:$O8344,8,FALSE)</f>
        <v>Si</v>
      </c>
      <c r="J248" s="106" t="str">
        <f>VLOOKUP(E248,[1]VIP!$A$2:$O8294,8,FALSE)</f>
        <v>Si</v>
      </c>
      <c r="K248" s="106" t="str">
        <f>VLOOKUP(E248,[1]VIP!$A$2:$O11868,6,0)</f>
        <v>NO</v>
      </c>
      <c r="L248" s="137" t="s">
        <v>2687</v>
      </c>
      <c r="M248" s="139" t="s">
        <v>2627</v>
      </c>
      <c r="N248" s="139" t="s">
        <v>2632</v>
      </c>
      <c r="O248" s="106" t="s">
        <v>2491</v>
      </c>
      <c r="P248" s="139" t="s">
        <v>2628</v>
      </c>
      <c r="Q248" s="143">
        <v>44249.625694444447</v>
      </c>
    </row>
    <row r="249" spans="1:17" s="108" customFormat="1" ht="18" x14ac:dyDescent="0.25">
      <c r="A249" s="106" t="str">
        <f>VLOOKUP(E249,'[1]LISTADO ATM'!$A$2:$C$898,3,0)</f>
        <v>DISTRITO NACIONAL</v>
      </c>
      <c r="B249" s="122" t="s">
        <v>2639</v>
      </c>
      <c r="C249" s="136">
        <v>44249.522280092591</v>
      </c>
      <c r="D249" s="106" t="s">
        <v>2189</v>
      </c>
      <c r="E249" s="112">
        <v>753</v>
      </c>
      <c r="F249" s="106" t="str">
        <f>VLOOKUP(E249,[1]VIP!$A$2:$O11443,2,0)</f>
        <v>DRBR753</v>
      </c>
      <c r="G249" s="106" t="str">
        <f>VLOOKUP(E249,'[1]LISTADO ATM'!$A$2:$B$897,2,0)</f>
        <v xml:space="preserve">ATM S/M Nacional Tiradentes </v>
      </c>
      <c r="H249" s="106" t="str">
        <f>VLOOKUP(E249,[1]VIP!$A$2:$O16364,7,FALSE)</f>
        <v>Si</v>
      </c>
      <c r="I249" s="106" t="str">
        <f>VLOOKUP(E249,[1]VIP!$A$2:$O8329,8,FALSE)</f>
        <v>Si</v>
      </c>
      <c r="J249" s="106" t="str">
        <f>VLOOKUP(E249,[1]VIP!$A$2:$O8279,8,FALSE)</f>
        <v>Si</v>
      </c>
      <c r="K249" s="106" t="str">
        <f>VLOOKUP(E249,[1]VIP!$A$2:$O11853,6,0)</f>
        <v>NO</v>
      </c>
      <c r="L249" s="137" t="s">
        <v>2664</v>
      </c>
      <c r="M249" s="139" t="s">
        <v>2627</v>
      </c>
      <c r="N249" s="138" t="s">
        <v>2477</v>
      </c>
      <c r="O249" s="106" t="s">
        <v>2479</v>
      </c>
      <c r="P249" s="139"/>
      <c r="Q249" s="143">
        <v>44249.557638888888</v>
      </c>
    </row>
    <row r="250" spans="1:17" s="108" customFormat="1" ht="18" x14ac:dyDescent="0.25">
      <c r="A250" s="106" t="str">
        <f>VLOOKUP(E250,'[1]LISTADO ATM'!$A$2:$C$898,3,0)</f>
        <v>SUR</v>
      </c>
      <c r="B250" s="122" t="s">
        <v>2684</v>
      </c>
      <c r="C250" s="136">
        <v>44249.575914351852</v>
      </c>
      <c r="D250" s="106" t="s">
        <v>2488</v>
      </c>
      <c r="E250" s="112">
        <v>783</v>
      </c>
      <c r="F250" s="106" t="str">
        <f>VLOOKUP(E250,[1]VIP!$A$2:$O11457,2,0)</f>
        <v>DRBR303</v>
      </c>
      <c r="G250" s="106" t="str">
        <f>VLOOKUP(E250,'[1]LISTADO ATM'!$A$2:$B$897,2,0)</f>
        <v xml:space="preserve">ATM Autobanco Alfa y Omega (Barahona) </v>
      </c>
      <c r="H250" s="106" t="str">
        <f>VLOOKUP(E250,[1]VIP!$A$2:$O16378,7,FALSE)</f>
        <v>Si</v>
      </c>
      <c r="I250" s="106" t="str">
        <f>VLOOKUP(E250,[1]VIP!$A$2:$O8343,8,FALSE)</f>
        <v>Si</v>
      </c>
      <c r="J250" s="106" t="str">
        <f>VLOOKUP(E250,[1]VIP!$A$2:$O8293,8,FALSE)</f>
        <v>Si</v>
      </c>
      <c r="K250" s="106" t="str">
        <f>VLOOKUP(E250,[1]VIP!$A$2:$O11867,6,0)</f>
        <v>NO</v>
      </c>
      <c r="L250" s="137" t="s">
        <v>2687</v>
      </c>
      <c r="M250" s="139" t="s">
        <v>2627</v>
      </c>
      <c r="N250" s="139" t="s">
        <v>2632</v>
      </c>
      <c r="O250" s="106" t="s">
        <v>2491</v>
      </c>
      <c r="P250" s="139" t="s">
        <v>2628</v>
      </c>
      <c r="Q250" s="143">
        <v>44249.609259259261</v>
      </c>
    </row>
    <row r="251" spans="1:17" s="108" customFormat="1" ht="18" x14ac:dyDescent="0.25">
      <c r="A251" s="106" t="str">
        <f>VLOOKUP(E251,'[1]LISTADO ATM'!$A$2:$C$898,3,0)</f>
        <v>NORTE</v>
      </c>
      <c r="B251" s="122" t="s">
        <v>2683</v>
      </c>
      <c r="C251" s="136">
        <v>44249.576365740744</v>
      </c>
      <c r="D251" s="106" t="s">
        <v>2488</v>
      </c>
      <c r="E251" s="112">
        <v>157</v>
      </c>
      <c r="F251" s="106" t="str">
        <f>VLOOKUP(E251,[1]VIP!$A$2:$O11456,2,0)</f>
        <v>DRBR157</v>
      </c>
      <c r="G251" s="106" t="str">
        <f>VLOOKUP(E251,'[1]LISTADO ATM'!$A$2:$B$897,2,0)</f>
        <v xml:space="preserve">ATM Oficina Samaná </v>
      </c>
      <c r="H251" s="106" t="str">
        <f>VLOOKUP(E251,[1]VIP!$A$2:$O16377,7,FALSE)</f>
        <v>Si</v>
      </c>
      <c r="I251" s="106" t="str">
        <f>VLOOKUP(E251,[1]VIP!$A$2:$O8342,8,FALSE)</f>
        <v>Si</v>
      </c>
      <c r="J251" s="106" t="str">
        <f>VLOOKUP(E251,[1]VIP!$A$2:$O8292,8,FALSE)</f>
        <v>Si</v>
      </c>
      <c r="K251" s="106" t="str">
        <f>VLOOKUP(E251,[1]VIP!$A$2:$O11866,6,0)</f>
        <v>SI</v>
      </c>
      <c r="L251" s="137" t="s">
        <v>2687</v>
      </c>
      <c r="M251" s="139" t="s">
        <v>2627</v>
      </c>
      <c r="N251" s="139" t="s">
        <v>2632</v>
      </c>
      <c r="O251" s="106" t="s">
        <v>2491</v>
      </c>
      <c r="P251" s="139" t="s">
        <v>2628</v>
      </c>
      <c r="Q251" s="143">
        <v>44249.610648148147</v>
      </c>
    </row>
    <row r="252" spans="1:17" s="108" customFormat="1" ht="18" x14ac:dyDescent="0.25">
      <c r="A252" s="106" t="str">
        <f>VLOOKUP(E252,'[1]LISTADO ATM'!$A$2:$C$898,3,0)</f>
        <v>DISTRITO NACIONAL</v>
      </c>
      <c r="B252" s="122" t="s">
        <v>2671</v>
      </c>
      <c r="C252" s="136">
        <v>44249.580358796295</v>
      </c>
      <c r="D252" s="106" t="s">
        <v>2473</v>
      </c>
      <c r="E252" s="112">
        <v>312</v>
      </c>
      <c r="F252" s="106" t="str">
        <f>VLOOKUP(E252,[1]VIP!$A$2:$O11444,2,0)</f>
        <v>DRBR312</v>
      </c>
      <c r="G252" s="106" t="str">
        <f>VLOOKUP(E252,'[1]LISTADO ATM'!$A$2:$B$897,2,0)</f>
        <v xml:space="preserve">ATM Oficina Tiradentes II (Naco) </v>
      </c>
      <c r="H252" s="106" t="str">
        <f>VLOOKUP(E252,[1]VIP!$A$2:$O16365,7,FALSE)</f>
        <v>Si</v>
      </c>
      <c r="I252" s="106" t="str">
        <f>VLOOKUP(E252,[1]VIP!$A$2:$O8330,8,FALSE)</f>
        <v>Si</v>
      </c>
      <c r="J252" s="106" t="str">
        <f>VLOOKUP(E252,[1]VIP!$A$2:$O8280,8,FALSE)</f>
        <v>Si</v>
      </c>
      <c r="K252" s="106" t="str">
        <f>VLOOKUP(E252,[1]VIP!$A$2:$O11854,6,0)</f>
        <v>NO</v>
      </c>
      <c r="L252" s="137" t="s">
        <v>2430</v>
      </c>
      <c r="M252" s="139" t="s">
        <v>2627</v>
      </c>
      <c r="N252" s="138" t="s">
        <v>2477</v>
      </c>
      <c r="O252" s="106" t="s">
        <v>2478</v>
      </c>
      <c r="P252" s="139"/>
      <c r="Q252" s="143">
        <v>44249.618750000001</v>
      </c>
    </row>
    <row r="253" spans="1:17" s="108" customFormat="1" ht="18" x14ac:dyDescent="0.25">
      <c r="A253" s="106" t="str">
        <f>VLOOKUP(E253,'[1]LISTADO ATM'!$A$2:$C$898,3,0)</f>
        <v>SUR</v>
      </c>
      <c r="B253" s="122" t="s">
        <v>2682</v>
      </c>
      <c r="C253" s="136">
        <v>44249.594675925924</v>
      </c>
      <c r="D253" s="106" t="s">
        <v>2488</v>
      </c>
      <c r="E253" s="112">
        <v>342</v>
      </c>
      <c r="F253" s="106" t="str">
        <f>VLOOKUP(E253,[1]VIP!$A$2:$O11455,2,0)</f>
        <v>DRBR342</v>
      </c>
      <c r="G253" s="106" t="str">
        <f>VLOOKUP(E253,'[1]LISTADO ATM'!$A$2:$B$897,2,0)</f>
        <v>ATM Oficina Obras Públicas Azua</v>
      </c>
      <c r="H253" s="106" t="str">
        <f>VLOOKUP(E253,[1]VIP!$A$2:$O16376,7,FALSE)</f>
        <v>Si</v>
      </c>
      <c r="I253" s="106" t="str">
        <f>VLOOKUP(E253,[1]VIP!$A$2:$O8341,8,FALSE)</f>
        <v>Si</v>
      </c>
      <c r="J253" s="106" t="str">
        <f>VLOOKUP(E253,[1]VIP!$A$2:$O8291,8,FALSE)</f>
        <v>Si</v>
      </c>
      <c r="K253" s="106" t="str">
        <f>VLOOKUP(E253,[1]VIP!$A$2:$O11865,6,0)</f>
        <v>SI</v>
      </c>
      <c r="L253" s="137" t="s">
        <v>2687</v>
      </c>
      <c r="M253" s="139" t="s">
        <v>2627</v>
      </c>
      <c r="N253" s="139" t="s">
        <v>2632</v>
      </c>
      <c r="O253" s="106" t="s">
        <v>2491</v>
      </c>
      <c r="P253" s="139" t="s">
        <v>2628</v>
      </c>
      <c r="Q253" s="143">
        <v>44249.609953703701</v>
      </c>
    </row>
    <row r="254" spans="1:17" s="108" customFormat="1" ht="18" x14ac:dyDescent="0.25">
      <c r="A254" s="106" t="str">
        <f>VLOOKUP(E254,'[1]LISTADO ATM'!$A$2:$C$898,3,0)</f>
        <v>DISTRITO NACIONAL</v>
      </c>
      <c r="B254" s="122" t="s">
        <v>2698</v>
      </c>
      <c r="C254" s="136">
        <v>44249.607951388891</v>
      </c>
      <c r="D254" s="106" t="s">
        <v>2488</v>
      </c>
      <c r="E254" s="112">
        <v>414</v>
      </c>
      <c r="F254" s="106" t="str">
        <f>VLOOKUP(E254,[1]VIP!$A$2:$O11449,2,0)</f>
        <v>DRBR414</v>
      </c>
      <c r="G254" s="106" t="str">
        <f>VLOOKUP(E254,'[1]LISTADO ATM'!$A$2:$B$897,2,0)</f>
        <v>ATM Villa Francisca II</v>
      </c>
      <c r="H254" s="106" t="str">
        <f>VLOOKUP(E254,[1]VIP!$A$2:$O16370,7,FALSE)</f>
        <v>Si</v>
      </c>
      <c r="I254" s="106" t="str">
        <f>VLOOKUP(E254,[1]VIP!$A$2:$O8335,8,FALSE)</f>
        <v>Si</v>
      </c>
      <c r="J254" s="106" t="str">
        <f>VLOOKUP(E254,[1]VIP!$A$2:$O8285,8,FALSE)</f>
        <v>Si</v>
      </c>
      <c r="K254" s="106" t="str">
        <f>VLOOKUP(E254,[1]VIP!$A$2:$O11859,6,0)</f>
        <v>SI</v>
      </c>
      <c r="L254" s="137" t="s">
        <v>2430</v>
      </c>
      <c r="M254" s="139" t="s">
        <v>2627</v>
      </c>
      <c r="N254" s="138" t="s">
        <v>2477</v>
      </c>
      <c r="O254" s="106" t="s">
        <v>2491</v>
      </c>
      <c r="P254" s="139"/>
      <c r="Q254" s="143">
        <v>44249.652083333334</v>
      </c>
    </row>
    <row r="255" spans="1:17" x14ac:dyDescent="0.25">
      <c r="B255" s="104"/>
    </row>
    <row r="256" spans="1:17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</sheetData>
  <autoFilter ref="A4:Q4">
    <sortState ref="A5:Q254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01:B233 B255:B1048576">
    <cfRule type="duplicateValues" dxfId="472" priority="374542"/>
  </conditionalFormatting>
  <conditionalFormatting sqref="B201:B233 B255:B1048576">
    <cfRule type="duplicateValues" dxfId="471" priority="374546"/>
  </conditionalFormatting>
  <conditionalFormatting sqref="B1:B4 B201:B233 B255:B1048576">
    <cfRule type="duplicateValues" dxfId="470" priority="374550"/>
    <cfRule type="duplicateValues" dxfId="469" priority="374551"/>
    <cfRule type="duplicateValues" dxfId="468" priority="374552"/>
  </conditionalFormatting>
  <conditionalFormatting sqref="B1:B4 B201:B233 B255:B1048576">
    <cfRule type="duplicateValues" dxfId="467" priority="374562"/>
    <cfRule type="duplicateValues" dxfId="466" priority="374563"/>
  </conditionalFormatting>
  <conditionalFormatting sqref="B201:B233 B255:B1048576">
    <cfRule type="duplicateValues" dxfId="465" priority="374570"/>
    <cfRule type="duplicateValues" dxfId="464" priority="374571"/>
    <cfRule type="duplicateValues" dxfId="463" priority="374572"/>
  </conditionalFormatting>
  <conditionalFormatting sqref="B201:B233 B255:B1048576">
    <cfRule type="duplicateValues" dxfId="462" priority="374582"/>
    <cfRule type="duplicateValues" dxfId="461" priority="374583"/>
  </conditionalFormatting>
  <conditionalFormatting sqref="B201:B233 B255:B1048576">
    <cfRule type="duplicateValues" dxfId="460" priority="639"/>
  </conditionalFormatting>
  <conditionalFormatting sqref="B24:B26">
    <cfRule type="duplicateValues" dxfId="459" priority="464"/>
  </conditionalFormatting>
  <conditionalFormatting sqref="B24:B26">
    <cfRule type="duplicateValues" dxfId="458" priority="463"/>
  </conditionalFormatting>
  <conditionalFormatting sqref="B24:B26">
    <cfRule type="duplicateValues" dxfId="457" priority="460"/>
    <cfRule type="duplicateValues" dxfId="456" priority="461"/>
    <cfRule type="duplicateValues" dxfId="455" priority="462"/>
  </conditionalFormatting>
  <conditionalFormatting sqref="B24:B26">
    <cfRule type="duplicateValues" dxfId="454" priority="458"/>
    <cfRule type="duplicateValues" dxfId="453" priority="459"/>
  </conditionalFormatting>
  <conditionalFormatting sqref="B24:B26">
    <cfRule type="duplicateValues" dxfId="452" priority="455"/>
    <cfRule type="duplicateValues" dxfId="451" priority="456"/>
    <cfRule type="duplicateValues" dxfId="450" priority="457"/>
  </conditionalFormatting>
  <conditionalFormatting sqref="B24:B26">
    <cfRule type="duplicateValues" dxfId="449" priority="453"/>
    <cfRule type="duplicateValues" dxfId="448" priority="454"/>
  </conditionalFormatting>
  <conditionalFormatting sqref="B24:B26">
    <cfRule type="duplicateValues" dxfId="447" priority="452"/>
  </conditionalFormatting>
  <conditionalFormatting sqref="B24:B26">
    <cfRule type="duplicateValues" dxfId="446" priority="451"/>
  </conditionalFormatting>
  <conditionalFormatting sqref="B24:B26">
    <cfRule type="duplicateValues" dxfId="445" priority="448"/>
    <cfRule type="duplicateValues" dxfId="444" priority="449"/>
    <cfRule type="duplicateValues" dxfId="443" priority="450"/>
  </conditionalFormatting>
  <conditionalFormatting sqref="B24:B26">
    <cfRule type="duplicateValues" dxfId="442" priority="446"/>
    <cfRule type="duplicateValues" dxfId="441" priority="447"/>
  </conditionalFormatting>
  <conditionalFormatting sqref="B24:B26">
    <cfRule type="duplicateValues" dxfId="440" priority="445"/>
  </conditionalFormatting>
  <conditionalFormatting sqref="B24:B26">
    <cfRule type="duplicateValues" dxfId="439" priority="444"/>
  </conditionalFormatting>
  <conditionalFormatting sqref="B24:B26">
    <cfRule type="duplicateValues" dxfId="438" priority="443"/>
  </conditionalFormatting>
  <conditionalFormatting sqref="B1:B26 B201:B233 B255:B1048576">
    <cfRule type="duplicateValues" dxfId="437" priority="439"/>
    <cfRule type="duplicateValues" dxfId="436" priority="441"/>
  </conditionalFormatting>
  <conditionalFormatting sqref="B27:B29">
    <cfRule type="duplicateValues" dxfId="435" priority="438"/>
  </conditionalFormatting>
  <conditionalFormatting sqref="B27:B29">
    <cfRule type="duplicateValues" dxfId="434" priority="437"/>
  </conditionalFormatting>
  <conditionalFormatting sqref="B27:B29">
    <cfRule type="duplicateValues" dxfId="433" priority="434"/>
    <cfRule type="duplicateValues" dxfId="432" priority="435"/>
    <cfRule type="duplicateValues" dxfId="431" priority="436"/>
  </conditionalFormatting>
  <conditionalFormatting sqref="B27:B29">
    <cfRule type="duplicateValues" dxfId="430" priority="432"/>
    <cfRule type="duplicateValues" dxfId="429" priority="433"/>
  </conditionalFormatting>
  <conditionalFormatting sqref="B27:B29">
    <cfRule type="duplicateValues" dxfId="428" priority="429"/>
    <cfRule type="duplicateValues" dxfId="427" priority="430"/>
    <cfRule type="duplicateValues" dxfId="426" priority="431"/>
  </conditionalFormatting>
  <conditionalFormatting sqref="B27:B29">
    <cfRule type="duplicateValues" dxfId="425" priority="427"/>
    <cfRule type="duplicateValues" dxfId="424" priority="428"/>
  </conditionalFormatting>
  <conditionalFormatting sqref="B27:B29">
    <cfRule type="duplicateValues" dxfId="423" priority="426"/>
  </conditionalFormatting>
  <conditionalFormatting sqref="B27:B29">
    <cfRule type="duplicateValues" dxfId="422" priority="425"/>
  </conditionalFormatting>
  <conditionalFormatting sqref="B27:B29">
    <cfRule type="duplicateValues" dxfId="421" priority="422"/>
    <cfRule type="duplicateValues" dxfId="420" priority="423"/>
    <cfRule type="duplicateValues" dxfId="419" priority="424"/>
  </conditionalFormatting>
  <conditionalFormatting sqref="B27:B29">
    <cfRule type="duplicateValues" dxfId="418" priority="420"/>
    <cfRule type="duplicateValues" dxfId="417" priority="421"/>
  </conditionalFormatting>
  <conditionalFormatting sqref="B27:B29">
    <cfRule type="duplicateValues" dxfId="416" priority="419"/>
  </conditionalFormatting>
  <conditionalFormatting sqref="B27:B29">
    <cfRule type="duplicateValues" dxfId="415" priority="418"/>
  </conditionalFormatting>
  <conditionalFormatting sqref="B27:B29">
    <cfRule type="duplicateValues" dxfId="414" priority="417"/>
  </conditionalFormatting>
  <conditionalFormatting sqref="B27:B29">
    <cfRule type="duplicateValues" dxfId="413" priority="413"/>
    <cfRule type="duplicateValues" dxfId="412" priority="415"/>
  </conditionalFormatting>
  <conditionalFormatting sqref="B42">
    <cfRule type="duplicateValues" dxfId="411" priority="315"/>
  </conditionalFormatting>
  <conditionalFormatting sqref="B42">
    <cfRule type="duplicateValues" dxfId="410" priority="314"/>
  </conditionalFormatting>
  <conditionalFormatting sqref="B42">
    <cfRule type="duplicateValues" dxfId="409" priority="311"/>
    <cfRule type="duplicateValues" dxfId="408" priority="312"/>
    <cfRule type="duplicateValues" dxfId="407" priority="313"/>
  </conditionalFormatting>
  <conditionalFormatting sqref="B42">
    <cfRule type="duplicateValues" dxfId="406" priority="309"/>
    <cfRule type="duplicateValues" dxfId="405" priority="310"/>
  </conditionalFormatting>
  <conditionalFormatting sqref="B42">
    <cfRule type="duplicateValues" dxfId="404" priority="306"/>
    <cfRule type="duplicateValues" dxfId="403" priority="307"/>
    <cfRule type="duplicateValues" dxfId="402" priority="308"/>
  </conditionalFormatting>
  <conditionalFormatting sqref="B42">
    <cfRule type="duplicateValues" dxfId="401" priority="304"/>
    <cfRule type="duplicateValues" dxfId="400" priority="305"/>
  </conditionalFormatting>
  <conditionalFormatting sqref="B42">
    <cfRule type="duplicateValues" dxfId="399" priority="303"/>
  </conditionalFormatting>
  <conditionalFormatting sqref="B42">
    <cfRule type="duplicateValues" dxfId="398" priority="302"/>
  </conditionalFormatting>
  <conditionalFormatting sqref="B42">
    <cfRule type="duplicateValues" dxfId="397" priority="299"/>
    <cfRule type="duplicateValues" dxfId="396" priority="300"/>
    <cfRule type="duplicateValues" dxfId="395" priority="301"/>
  </conditionalFormatting>
  <conditionalFormatting sqref="B42">
    <cfRule type="duplicateValues" dxfId="394" priority="297"/>
    <cfRule type="duplicateValues" dxfId="393" priority="298"/>
  </conditionalFormatting>
  <conditionalFormatting sqref="B42">
    <cfRule type="duplicateValues" dxfId="392" priority="296"/>
  </conditionalFormatting>
  <conditionalFormatting sqref="B42">
    <cfRule type="duplicateValues" dxfId="391" priority="295"/>
  </conditionalFormatting>
  <conditionalFormatting sqref="B42">
    <cfRule type="duplicateValues" dxfId="390" priority="294"/>
  </conditionalFormatting>
  <conditionalFormatting sqref="B42">
    <cfRule type="duplicateValues" dxfId="389" priority="292"/>
    <cfRule type="duplicateValues" dxfId="388" priority="293"/>
  </conditionalFormatting>
  <conditionalFormatting sqref="B56:B59">
    <cfRule type="duplicateValues" dxfId="387" priority="290"/>
  </conditionalFormatting>
  <conditionalFormatting sqref="B56:B59">
    <cfRule type="duplicateValues" dxfId="386" priority="289"/>
  </conditionalFormatting>
  <conditionalFormatting sqref="B56:B59">
    <cfRule type="duplicateValues" dxfId="385" priority="286"/>
    <cfRule type="duplicateValues" dxfId="384" priority="287"/>
    <cfRule type="duplicateValues" dxfId="383" priority="288"/>
  </conditionalFormatting>
  <conditionalFormatting sqref="B56:B59">
    <cfRule type="duplicateValues" dxfId="382" priority="284"/>
    <cfRule type="duplicateValues" dxfId="381" priority="285"/>
  </conditionalFormatting>
  <conditionalFormatting sqref="B56:B59">
    <cfRule type="duplicateValues" dxfId="380" priority="281"/>
    <cfRule type="duplicateValues" dxfId="379" priority="282"/>
    <cfRule type="duplicateValues" dxfId="378" priority="283"/>
  </conditionalFormatting>
  <conditionalFormatting sqref="B56:B59">
    <cfRule type="duplicateValues" dxfId="377" priority="279"/>
    <cfRule type="duplicateValues" dxfId="376" priority="280"/>
  </conditionalFormatting>
  <conditionalFormatting sqref="B56:B59">
    <cfRule type="duplicateValues" dxfId="375" priority="278"/>
  </conditionalFormatting>
  <conditionalFormatting sqref="B56:B59">
    <cfRule type="duplicateValues" dxfId="374" priority="277"/>
  </conditionalFormatting>
  <conditionalFormatting sqref="B56:B59">
    <cfRule type="duplicateValues" dxfId="373" priority="274"/>
    <cfRule type="duplicateValues" dxfId="372" priority="275"/>
    <cfRule type="duplicateValues" dxfId="371" priority="276"/>
  </conditionalFormatting>
  <conditionalFormatting sqref="B56:B59">
    <cfRule type="duplicateValues" dxfId="370" priority="272"/>
    <cfRule type="duplicateValues" dxfId="369" priority="273"/>
  </conditionalFormatting>
  <conditionalFormatting sqref="B56:B59">
    <cfRule type="duplicateValues" dxfId="368" priority="271"/>
  </conditionalFormatting>
  <conditionalFormatting sqref="B56:B59">
    <cfRule type="duplicateValues" dxfId="367" priority="270"/>
  </conditionalFormatting>
  <conditionalFormatting sqref="B56:B59">
    <cfRule type="duplicateValues" dxfId="366" priority="269"/>
  </conditionalFormatting>
  <conditionalFormatting sqref="B56:B59">
    <cfRule type="duplicateValues" dxfId="365" priority="267"/>
    <cfRule type="duplicateValues" dxfId="364" priority="268"/>
  </conditionalFormatting>
  <conditionalFormatting sqref="B69:B71">
    <cfRule type="duplicateValues" dxfId="363" priority="242"/>
  </conditionalFormatting>
  <conditionalFormatting sqref="B69:B71">
    <cfRule type="duplicateValues" dxfId="362" priority="241"/>
  </conditionalFormatting>
  <conditionalFormatting sqref="B69:B71">
    <cfRule type="duplicateValues" dxfId="361" priority="238"/>
    <cfRule type="duplicateValues" dxfId="360" priority="239"/>
    <cfRule type="duplicateValues" dxfId="359" priority="240"/>
  </conditionalFormatting>
  <conditionalFormatting sqref="B69:B71">
    <cfRule type="duplicateValues" dxfId="358" priority="236"/>
    <cfRule type="duplicateValues" dxfId="357" priority="237"/>
  </conditionalFormatting>
  <conditionalFormatting sqref="B69:B71">
    <cfRule type="duplicateValues" dxfId="356" priority="233"/>
    <cfRule type="duplicateValues" dxfId="355" priority="234"/>
    <cfRule type="duplicateValues" dxfId="354" priority="235"/>
  </conditionalFormatting>
  <conditionalFormatting sqref="B69:B71">
    <cfRule type="duplicateValues" dxfId="353" priority="231"/>
    <cfRule type="duplicateValues" dxfId="352" priority="232"/>
  </conditionalFormatting>
  <conditionalFormatting sqref="B69:B71">
    <cfRule type="duplicateValues" dxfId="351" priority="230"/>
  </conditionalFormatting>
  <conditionalFormatting sqref="B69:B71">
    <cfRule type="duplicateValues" dxfId="350" priority="229"/>
  </conditionalFormatting>
  <conditionalFormatting sqref="B69:B71">
    <cfRule type="duplicateValues" dxfId="349" priority="226"/>
    <cfRule type="duplicateValues" dxfId="348" priority="227"/>
    <cfRule type="duplicateValues" dxfId="347" priority="228"/>
  </conditionalFormatting>
  <conditionalFormatting sqref="B69:B71">
    <cfRule type="duplicateValues" dxfId="346" priority="224"/>
    <cfRule type="duplicateValues" dxfId="345" priority="225"/>
  </conditionalFormatting>
  <conditionalFormatting sqref="B69:B71">
    <cfRule type="duplicateValues" dxfId="344" priority="223"/>
  </conditionalFormatting>
  <conditionalFormatting sqref="B69:B71">
    <cfRule type="duplicateValues" dxfId="343" priority="222"/>
  </conditionalFormatting>
  <conditionalFormatting sqref="B69:B71">
    <cfRule type="duplicateValues" dxfId="342" priority="221"/>
  </conditionalFormatting>
  <conditionalFormatting sqref="B69:B71">
    <cfRule type="duplicateValues" dxfId="341" priority="219"/>
    <cfRule type="duplicateValues" dxfId="340" priority="220"/>
  </conditionalFormatting>
  <conditionalFormatting sqref="B1:B71 B201:B233 B255:B1048576">
    <cfRule type="duplicateValues" dxfId="339" priority="218"/>
  </conditionalFormatting>
  <conditionalFormatting sqref="B97">
    <cfRule type="duplicateValues" dxfId="338" priority="142"/>
  </conditionalFormatting>
  <conditionalFormatting sqref="B97">
    <cfRule type="duplicateValues" dxfId="337" priority="141"/>
  </conditionalFormatting>
  <conditionalFormatting sqref="B97">
    <cfRule type="duplicateValues" dxfId="336" priority="138"/>
    <cfRule type="duplicateValues" dxfId="335" priority="139"/>
    <cfRule type="duplicateValues" dxfId="334" priority="140"/>
  </conditionalFormatting>
  <conditionalFormatting sqref="B97">
    <cfRule type="duplicateValues" dxfId="333" priority="136"/>
    <cfRule type="duplicateValues" dxfId="332" priority="137"/>
  </conditionalFormatting>
  <conditionalFormatting sqref="B97">
    <cfRule type="duplicateValues" dxfId="331" priority="133"/>
    <cfRule type="duplicateValues" dxfId="330" priority="134"/>
    <cfRule type="duplicateValues" dxfId="329" priority="135"/>
  </conditionalFormatting>
  <conditionalFormatting sqref="B97">
    <cfRule type="duplicateValues" dxfId="328" priority="131"/>
    <cfRule type="duplicateValues" dxfId="327" priority="132"/>
  </conditionalFormatting>
  <conditionalFormatting sqref="B97">
    <cfRule type="duplicateValues" dxfId="326" priority="130"/>
  </conditionalFormatting>
  <conditionalFormatting sqref="B97">
    <cfRule type="duplicateValues" dxfId="325" priority="129"/>
  </conditionalFormatting>
  <conditionalFormatting sqref="B97">
    <cfRule type="duplicateValues" dxfId="324" priority="126"/>
    <cfRule type="duplicateValues" dxfId="323" priority="127"/>
    <cfRule type="duplicateValues" dxfId="322" priority="128"/>
  </conditionalFormatting>
  <conditionalFormatting sqref="B97">
    <cfRule type="duplicateValues" dxfId="321" priority="124"/>
    <cfRule type="duplicateValues" dxfId="320" priority="125"/>
  </conditionalFormatting>
  <conditionalFormatting sqref="B97">
    <cfRule type="duplicateValues" dxfId="319" priority="123"/>
  </conditionalFormatting>
  <conditionalFormatting sqref="B97">
    <cfRule type="duplicateValues" dxfId="318" priority="122"/>
  </conditionalFormatting>
  <conditionalFormatting sqref="B97">
    <cfRule type="duplicateValues" dxfId="317" priority="121"/>
  </conditionalFormatting>
  <conditionalFormatting sqref="B97">
    <cfRule type="duplicateValues" dxfId="316" priority="119"/>
    <cfRule type="duplicateValues" dxfId="315" priority="120"/>
  </conditionalFormatting>
  <conditionalFormatting sqref="B97">
    <cfRule type="duplicateValues" dxfId="314" priority="118"/>
  </conditionalFormatting>
  <conditionalFormatting sqref="B90:B96">
    <cfRule type="duplicateValues" dxfId="313" priority="374880"/>
  </conditionalFormatting>
  <conditionalFormatting sqref="B90:B96">
    <cfRule type="duplicateValues" dxfId="312" priority="374882"/>
    <cfRule type="duplicateValues" dxfId="311" priority="374883"/>
    <cfRule type="duplicateValues" dxfId="310" priority="374884"/>
  </conditionalFormatting>
  <conditionalFormatting sqref="B90:B96">
    <cfRule type="duplicateValues" dxfId="309" priority="374888"/>
    <cfRule type="duplicateValues" dxfId="308" priority="374889"/>
  </conditionalFormatting>
  <conditionalFormatting sqref="E1:E97 E127:E233 E255:E1048576">
    <cfRule type="duplicateValues" dxfId="1" priority="117"/>
  </conditionalFormatting>
  <conditionalFormatting sqref="E1:E233 E255:E1048576">
    <cfRule type="duplicateValues" dxfId="0" priority="76"/>
  </conditionalFormatting>
  <conditionalFormatting sqref="B21:B23">
    <cfRule type="duplicateValues" dxfId="307" priority="375054"/>
  </conditionalFormatting>
  <conditionalFormatting sqref="B21:B23">
    <cfRule type="duplicateValues" dxfId="306" priority="375055"/>
    <cfRule type="duplicateValues" dxfId="305" priority="375056"/>
    <cfRule type="duplicateValues" dxfId="304" priority="375057"/>
  </conditionalFormatting>
  <conditionalFormatting sqref="B21:B23">
    <cfRule type="duplicateValues" dxfId="303" priority="375058"/>
    <cfRule type="duplicateValues" dxfId="302" priority="375059"/>
  </conditionalFormatting>
  <conditionalFormatting sqref="B30:B37">
    <cfRule type="duplicateValues" dxfId="301" priority="375068"/>
  </conditionalFormatting>
  <conditionalFormatting sqref="B30:B37">
    <cfRule type="duplicateValues" dxfId="300" priority="375072"/>
    <cfRule type="duplicateValues" dxfId="299" priority="375073"/>
    <cfRule type="duplicateValues" dxfId="298" priority="375074"/>
  </conditionalFormatting>
  <conditionalFormatting sqref="B30:B37">
    <cfRule type="duplicateValues" dxfId="297" priority="375078"/>
    <cfRule type="duplicateValues" dxfId="296" priority="375079"/>
  </conditionalFormatting>
  <conditionalFormatting sqref="B60:B68">
    <cfRule type="duplicateValues" dxfId="295" priority="375137"/>
  </conditionalFormatting>
  <conditionalFormatting sqref="B60:B68">
    <cfRule type="duplicateValues" dxfId="294" priority="375139"/>
    <cfRule type="duplicateValues" dxfId="293" priority="375140"/>
    <cfRule type="duplicateValues" dxfId="292" priority="375141"/>
  </conditionalFormatting>
  <conditionalFormatting sqref="B60:B68">
    <cfRule type="duplicateValues" dxfId="291" priority="375145"/>
    <cfRule type="duplicateValues" dxfId="290" priority="375146"/>
  </conditionalFormatting>
  <conditionalFormatting sqref="B98:B118">
    <cfRule type="duplicateValues" dxfId="289" priority="375157"/>
  </conditionalFormatting>
  <conditionalFormatting sqref="B98:B118">
    <cfRule type="duplicateValues" dxfId="288" priority="375159"/>
    <cfRule type="duplicateValues" dxfId="287" priority="375160"/>
    <cfRule type="duplicateValues" dxfId="286" priority="375161"/>
  </conditionalFormatting>
  <conditionalFormatting sqref="B98:B118">
    <cfRule type="duplicateValues" dxfId="285" priority="375165"/>
    <cfRule type="duplicateValues" dxfId="284" priority="375166"/>
  </conditionalFormatting>
  <conditionalFormatting sqref="E98:E118">
    <cfRule type="duplicateValues" dxfId="283" priority="375169"/>
  </conditionalFormatting>
  <conditionalFormatting sqref="B126:B145">
    <cfRule type="duplicateValues" dxfId="282" priority="375211"/>
  </conditionalFormatting>
  <conditionalFormatting sqref="B126:B145">
    <cfRule type="duplicateValues" dxfId="281" priority="375213"/>
    <cfRule type="duplicateValues" dxfId="280" priority="375214"/>
    <cfRule type="duplicateValues" dxfId="279" priority="375215"/>
  </conditionalFormatting>
  <conditionalFormatting sqref="B126:B145">
    <cfRule type="duplicateValues" dxfId="278" priority="375219"/>
    <cfRule type="duplicateValues" dxfId="277" priority="375220"/>
  </conditionalFormatting>
  <conditionalFormatting sqref="B88:B89">
    <cfRule type="duplicateValues" dxfId="276" priority="375230"/>
  </conditionalFormatting>
  <conditionalFormatting sqref="B88:B89">
    <cfRule type="duplicateValues" dxfId="275" priority="375231"/>
    <cfRule type="duplicateValues" dxfId="274" priority="375232"/>
    <cfRule type="duplicateValues" dxfId="273" priority="375233"/>
  </conditionalFormatting>
  <conditionalFormatting sqref="B88:B89">
    <cfRule type="duplicateValues" dxfId="272" priority="375234"/>
    <cfRule type="duplicateValues" dxfId="271" priority="375235"/>
  </conditionalFormatting>
  <conditionalFormatting sqref="B38:B41">
    <cfRule type="duplicateValues" dxfId="270" priority="375265"/>
  </conditionalFormatting>
  <conditionalFormatting sqref="B38:B41">
    <cfRule type="duplicateValues" dxfId="269" priority="375267"/>
    <cfRule type="duplicateValues" dxfId="268" priority="375268"/>
    <cfRule type="duplicateValues" dxfId="267" priority="375269"/>
  </conditionalFormatting>
  <conditionalFormatting sqref="B38:B41">
    <cfRule type="duplicateValues" dxfId="266" priority="375270"/>
    <cfRule type="duplicateValues" dxfId="265" priority="375271"/>
  </conditionalFormatting>
  <conditionalFormatting sqref="B5:B20">
    <cfRule type="duplicateValues" dxfId="264" priority="375435"/>
  </conditionalFormatting>
  <conditionalFormatting sqref="B5:B20">
    <cfRule type="duplicateValues" dxfId="263" priority="375437"/>
    <cfRule type="duplicateValues" dxfId="262" priority="375438"/>
    <cfRule type="duplicateValues" dxfId="261" priority="375439"/>
  </conditionalFormatting>
  <conditionalFormatting sqref="B5:B20">
    <cfRule type="duplicateValues" dxfId="260" priority="375443"/>
    <cfRule type="duplicateValues" dxfId="259" priority="375444"/>
  </conditionalFormatting>
  <conditionalFormatting sqref="B43:B55">
    <cfRule type="duplicateValues" dxfId="258" priority="375485"/>
  </conditionalFormatting>
  <conditionalFormatting sqref="B43:B55">
    <cfRule type="duplicateValues" dxfId="257" priority="375487"/>
    <cfRule type="duplicateValues" dxfId="256" priority="375488"/>
    <cfRule type="duplicateValues" dxfId="255" priority="375489"/>
  </conditionalFormatting>
  <conditionalFormatting sqref="B43:B55">
    <cfRule type="duplicateValues" dxfId="254" priority="375493"/>
    <cfRule type="duplicateValues" dxfId="253" priority="375494"/>
  </conditionalFormatting>
  <conditionalFormatting sqref="B72:B87">
    <cfRule type="duplicateValues" dxfId="252" priority="375557"/>
  </conditionalFormatting>
  <conditionalFormatting sqref="B72:B87">
    <cfRule type="duplicateValues" dxfId="251" priority="375559"/>
    <cfRule type="duplicateValues" dxfId="250" priority="375560"/>
    <cfRule type="duplicateValues" dxfId="249" priority="375561"/>
  </conditionalFormatting>
  <conditionalFormatting sqref="B72:B87">
    <cfRule type="duplicateValues" dxfId="248" priority="375565"/>
    <cfRule type="duplicateValues" dxfId="247" priority="375566"/>
  </conditionalFormatting>
  <conditionalFormatting sqref="B119">
    <cfRule type="duplicateValues" dxfId="246" priority="375606"/>
  </conditionalFormatting>
  <conditionalFormatting sqref="B119">
    <cfRule type="duplicateValues" dxfId="245" priority="375607"/>
    <cfRule type="duplicateValues" dxfId="244" priority="375608"/>
    <cfRule type="duplicateValues" dxfId="243" priority="375609"/>
  </conditionalFormatting>
  <conditionalFormatting sqref="B119">
    <cfRule type="duplicateValues" dxfId="242" priority="375610"/>
    <cfRule type="duplicateValues" dxfId="241" priority="375611"/>
  </conditionalFormatting>
  <conditionalFormatting sqref="E119">
    <cfRule type="duplicateValues" dxfId="240" priority="375612"/>
  </conditionalFormatting>
  <conditionalFormatting sqref="B120:B125">
    <cfRule type="duplicateValues" dxfId="239" priority="375808"/>
  </conditionalFormatting>
  <conditionalFormatting sqref="B120:B125">
    <cfRule type="duplicateValues" dxfId="238" priority="375810"/>
    <cfRule type="duplicateValues" dxfId="237" priority="375811"/>
    <cfRule type="duplicateValues" dxfId="236" priority="375812"/>
  </conditionalFormatting>
  <conditionalFormatting sqref="B120:B125">
    <cfRule type="duplicateValues" dxfId="235" priority="375816"/>
    <cfRule type="duplicateValues" dxfId="234" priority="375817"/>
  </conditionalFormatting>
  <conditionalFormatting sqref="E169:E233">
    <cfRule type="duplicateValues" dxfId="233" priority="63"/>
  </conditionalFormatting>
  <conditionalFormatting sqref="B172:B216">
    <cfRule type="duplicateValues" dxfId="232" priority="62"/>
  </conditionalFormatting>
  <conditionalFormatting sqref="B172:B216">
    <cfRule type="duplicateValues" dxfId="231" priority="59"/>
    <cfRule type="duplicateValues" dxfId="230" priority="60"/>
    <cfRule type="duplicateValues" dxfId="229" priority="61"/>
  </conditionalFormatting>
  <conditionalFormatting sqref="B172:B216">
    <cfRule type="duplicateValues" dxfId="228" priority="57"/>
    <cfRule type="duplicateValues" dxfId="227" priority="58"/>
  </conditionalFormatting>
  <conditionalFormatting sqref="B217:B233">
    <cfRule type="duplicateValues" dxfId="226" priority="56"/>
  </conditionalFormatting>
  <conditionalFormatting sqref="B217:B233">
    <cfRule type="duplicateValues" dxfId="225" priority="53"/>
    <cfRule type="duplicateValues" dxfId="224" priority="54"/>
    <cfRule type="duplicateValues" dxfId="223" priority="55"/>
  </conditionalFormatting>
  <conditionalFormatting sqref="B217:B233">
    <cfRule type="duplicateValues" dxfId="222" priority="51"/>
    <cfRule type="duplicateValues" dxfId="221" priority="52"/>
  </conditionalFormatting>
  <conditionalFormatting sqref="E120:E168">
    <cfRule type="duplicateValues" dxfId="220" priority="375837"/>
  </conditionalFormatting>
  <conditionalFormatting sqref="B146:B171">
    <cfRule type="duplicateValues" dxfId="219" priority="375838"/>
  </conditionalFormatting>
  <conditionalFormatting sqref="B146:B171">
    <cfRule type="duplicateValues" dxfId="218" priority="375840"/>
    <cfRule type="duplicateValues" dxfId="217" priority="375841"/>
    <cfRule type="duplicateValues" dxfId="216" priority="375842"/>
  </conditionalFormatting>
  <conditionalFormatting sqref="B146:B171">
    <cfRule type="duplicateValues" dxfId="215" priority="375846"/>
    <cfRule type="duplicateValues" dxfId="214" priority="375847"/>
  </conditionalFormatting>
  <conditionalFormatting sqref="B234:B244">
    <cfRule type="duplicateValues" dxfId="213" priority="50"/>
  </conditionalFormatting>
  <conditionalFormatting sqref="B234:B244">
    <cfRule type="duplicateValues" dxfId="212" priority="49"/>
  </conditionalFormatting>
  <conditionalFormatting sqref="B234:B244">
    <cfRule type="duplicateValues" dxfId="211" priority="46"/>
    <cfRule type="duplicateValues" dxfId="210" priority="47"/>
    <cfRule type="duplicateValues" dxfId="209" priority="48"/>
  </conditionalFormatting>
  <conditionalFormatting sqref="B234:B244">
    <cfRule type="duplicateValues" dxfId="208" priority="44"/>
    <cfRule type="duplicateValues" dxfId="207" priority="45"/>
  </conditionalFormatting>
  <conditionalFormatting sqref="B234:B244">
    <cfRule type="duplicateValues" dxfId="206" priority="41"/>
    <cfRule type="duplicateValues" dxfId="205" priority="42"/>
    <cfRule type="duplicateValues" dxfId="204" priority="43"/>
  </conditionalFormatting>
  <conditionalFormatting sqref="B234:B244">
    <cfRule type="duplicateValues" dxfId="203" priority="39"/>
    <cfRule type="duplicateValues" dxfId="202" priority="40"/>
  </conditionalFormatting>
  <conditionalFormatting sqref="B234:B244">
    <cfRule type="duplicateValues" dxfId="201" priority="38"/>
  </conditionalFormatting>
  <conditionalFormatting sqref="B234:B244">
    <cfRule type="duplicateValues" dxfId="200" priority="36"/>
    <cfRule type="duplicateValues" dxfId="199" priority="37"/>
  </conditionalFormatting>
  <conditionalFormatting sqref="B234:B244">
    <cfRule type="duplicateValues" dxfId="198" priority="35"/>
  </conditionalFormatting>
  <conditionalFormatting sqref="E234:E244">
    <cfRule type="duplicateValues" dxfId="197" priority="34"/>
  </conditionalFormatting>
  <conditionalFormatting sqref="E234:E244">
    <cfRule type="duplicateValues" dxfId="196" priority="33"/>
  </conditionalFormatting>
  <conditionalFormatting sqref="E234:E244">
    <cfRule type="duplicateValues" dxfId="195" priority="32"/>
  </conditionalFormatting>
  <conditionalFormatting sqref="B234:B244">
    <cfRule type="duplicateValues" dxfId="194" priority="31"/>
  </conditionalFormatting>
  <conditionalFormatting sqref="B234:B244">
    <cfRule type="duplicateValues" dxfId="193" priority="28"/>
    <cfRule type="duplicateValues" dxfId="192" priority="29"/>
    <cfRule type="duplicateValues" dxfId="191" priority="30"/>
  </conditionalFormatting>
  <conditionalFormatting sqref="B234:B244">
    <cfRule type="duplicateValues" dxfId="190" priority="26"/>
    <cfRule type="duplicateValues" dxfId="189" priority="27"/>
  </conditionalFormatting>
  <conditionalFormatting sqref="B245:B254">
    <cfRule type="duplicateValues" dxfId="26" priority="25"/>
  </conditionalFormatting>
  <conditionalFormatting sqref="B245:B254">
    <cfRule type="duplicateValues" dxfId="25" priority="24"/>
  </conditionalFormatting>
  <conditionalFormatting sqref="B245:B254">
    <cfRule type="duplicateValues" dxfId="24" priority="21"/>
    <cfRule type="duplicateValues" dxfId="23" priority="22"/>
    <cfRule type="duplicateValues" dxfId="22" priority="23"/>
  </conditionalFormatting>
  <conditionalFormatting sqref="B245:B254">
    <cfRule type="duplicateValues" dxfId="21" priority="19"/>
    <cfRule type="duplicateValues" dxfId="20" priority="20"/>
  </conditionalFormatting>
  <conditionalFormatting sqref="B245:B254">
    <cfRule type="duplicateValues" dxfId="19" priority="16"/>
    <cfRule type="duplicateValues" dxfId="18" priority="17"/>
    <cfRule type="duplicateValues" dxfId="17" priority="18"/>
  </conditionalFormatting>
  <conditionalFormatting sqref="B245:B254">
    <cfRule type="duplicateValues" dxfId="16" priority="14"/>
    <cfRule type="duplicateValues" dxfId="15" priority="15"/>
  </conditionalFormatting>
  <conditionalFormatting sqref="B245:B254">
    <cfRule type="duplicateValues" dxfId="14" priority="13"/>
  </conditionalFormatting>
  <conditionalFormatting sqref="B245:B254">
    <cfRule type="duplicateValues" dxfId="13" priority="11"/>
    <cfRule type="duplicateValues" dxfId="12" priority="12"/>
  </conditionalFormatting>
  <conditionalFormatting sqref="B245:B254">
    <cfRule type="duplicateValues" dxfId="11" priority="10"/>
  </conditionalFormatting>
  <conditionalFormatting sqref="E245:E254">
    <cfRule type="duplicateValues" dxfId="10" priority="9"/>
  </conditionalFormatting>
  <conditionalFormatting sqref="E245:E254">
    <cfRule type="duplicateValues" dxfId="9" priority="8"/>
  </conditionalFormatting>
  <conditionalFormatting sqref="E245:E254">
    <cfRule type="duplicateValues" dxfId="8" priority="7"/>
  </conditionalFormatting>
  <conditionalFormatting sqref="B245:B254">
    <cfRule type="duplicateValues" dxfId="7" priority="6"/>
  </conditionalFormatting>
  <conditionalFormatting sqref="B245:B254">
    <cfRule type="duplicateValues" dxfId="6" priority="3"/>
    <cfRule type="duplicateValues" dxfId="5" priority="4"/>
    <cfRule type="duplicateValues" dxfId="4" priority="5"/>
  </conditionalFormatting>
  <conditionalFormatting sqref="B245:B254">
    <cfRule type="duplicateValues" dxfId="3" priority="1"/>
    <cfRule type="duplicateValues" dxfId="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3" t="s">
        <v>0</v>
      </c>
      <c r="B1" s="17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5" t="s">
        <v>8</v>
      </c>
      <c r="B9" s="17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7" t="s">
        <v>9</v>
      </c>
      <c r="B14" s="17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58" t="s">
        <v>2158</v>
      </c>
      <c r="B1" s="159"/>
      <c r="C1" s="159"/>
      <c r="D1" s="159"/>
      <c r="E1" s="160"/>
    </row>
    <row r="2" spans="1:5" ht="25.5" x14ac:dyDescent="0.25">
      <c r="A2" s="165" t="s">
        <v>2475</v>
      </c>
      <c r="B2" s="166"/>
      <c r="C2" s="166"/>
      <c r="D2" s="166"/>
      <c r="E2" s="167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61" t="s">
        <v>2425</v>
      </c>
      <c r="B7" s="161"/>
      <c r="C7" s="161"/>
      <c r="D7" s="161"/>
      <c r="E7" s="161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62"/>
      <c r="D10" s="163"/>
      <c r="E10" s="164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1" t="s">
        <v>2430</v>
      </c>
      <c r="B12" s="152"/>
      <c r="C12" s="152"/>
      <c r="D12" s="152"/>
      <c r="E12" s="153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2517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2513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2512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2511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2510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2509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2508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2533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2532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2528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2527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2525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2522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2521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2519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2540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2539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2538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2537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2548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2546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2549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2550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2561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2562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2564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2565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2567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2569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1" t="s">
        <v>2431</v>
      </c>
      <c r="B67" s="152"/>
      <c r="C67" s="152"/>
      <c r="D67" s="152"/>
      <c r="E67" s="153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2542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2572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47" t="s">
        <v>2429</v>
      </c>
      <c r="B91" s="148"/>
      <c r="C91" s="108"/>
      <c r="D91" s="108"/>
      <c r="E91" s="117"/>
    </row>
    <row r="92" spans="1:5" ht="18.75" thickBot="1" x14ac:dyDescent="0.3">
      <c r="A92" s="149">
        <f>+B65+B89</f>
        <v>71</v>
      </c>
      <c r="B92" s="150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1" t="s">
        <v>2432</v>
      </c>
      <c r="B94" s="152"/>
      <c r="C94" s="152"/>
      <c r="D94" s="152"/>
      <c r="E94" s="153"/>
    </row>
    <row r="95" spans="1:5" ht="18" x14ac:dyDescent="0.25">
      <c r="A95" s="125"/>
      <c r="B95" s="125" t="s">
        <v>2426</v>
      </c>
      <c r="C95" s="116" t="s">
        <v>46</v>
      </c>
      <c r="D95" s="156" t="s">
        <v>2433</v>
      </c>
      <c r="E95" s="157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54" t="s">
        <v>2495</v>
      </c>
      <c r="E96" s="155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54" t="s">
        <v>2495</v>
      </c>
      <c r="E97" s="155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54" t="s">
        <v>2495</v>
      </c>
      <c r="E98" s="155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54" t="s">
        <v>2495</v>
      </c>
      <c r="E99" s="155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54" t="s">
        <v>2495</v>
      </c>
      <c r="E100" s="155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54" t="s">
        <v>2495</v>
      </c>
      <c r="E101" s="155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54" t="s">
        <v>2504</v>
      </c>
      <c r="E102" s="155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54" t="s">
        <v>2495</v>
      </c>
      <c r="E103" s="155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54" t="s">
        <v>2495</v>
      </c>
      <c r="E104" s="155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54" t="s">
        <v>2495</v>
      </c>
      <c r="E105" s="155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54" t="s">
        <v>2495</v>
      </c>
      <c r="E106" s="155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54" t="s">
        <v>2495</v>
      </c>
      <c r="E107" s="155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54" t="s">
        <v>2495</v>
      </c>
      <c r="E108" s="155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54" t="s">
        <v>2495</v>
      </c>
      <c r="E109" s="155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54" t="s">
        <v>2495</v>
      </c>
      <c r="E110" s="155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54" t="s">
        <v>2495</v>
      </c>
      <c r="E111" s="155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54" t="s">
        <v>2495</v>
      </c>
      <c r="E112" s="155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54" t="s">
        <v>2495</v>
      </c>
      <c r="E113" s="155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54" t="s">
        <v>2495</v>
      </c>
      <c r="E114" s="155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54" t="s">
        <v>2495</v>
      </c>
      <c r="E115" s="155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54" t="s">
        <v>2495</v>
      </c>
      <c r="E116" s="155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54" t="s">
        <v>2495</v>
      </c>
      <c r="E117" s="155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54" t="s">
        <v>2495</v>
      </c>
      <c r="E118" s="155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54" t="s">
        <v>2495</v>
      </c>
      <c r="E119" s="155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54" t="s">
        <v>2495</v>
      </c>
      <c r="E120" s="155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54" t="s">
        <v>2495</v>
      </c>
      <c r="E121" s="155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54" t="s">
        <v>2495</v>
      </c>
      <c r="E122" s="155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68"/>
      <c r="E123" s="164"/>
    </row>
  </sheetData>
  <mergeCells count="38">
    <mergeCell ref="D105:E105"/>
    <mergeCell ref="D106:E106"/>
    <mergeCell ref="D110:E110"/>
    <mergeCell ref="D111:E111"/>
    <mergeCell ref="D107:E107"/>
    <mergeCell ref="D108:E108"/>
    <mergeCell ref="D109:E109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A1:E1"/>
    <mergeCell ref="A7:E7"/>
    <mergeCell ref="C10:E10"/>
    <mergeCell ref="A12:E12"/>
    <mergeCell ref="A67:E67"/>
    <mergeCell ref="A2:E2"/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97:E97"/>
    <mergeCell ref="D98:E98"/>
    <mergeCell ref="D99:E99"/>
  </mergeCells>
  <phoneticPr fontId="47" type="noConversion"/>
  <conditionalFormatting sqref="B88">
    <cfRule type="duplicateValues" dxfId="188" priority="100"/>
    <cfRule type="duplicateValues" dxfId="187" priority="102"/>
  </conditionalFormatting>
  <conditionalFormatting sqref="E88">
    <cfRule type="duplicateValues" dxfId="186" priority="101"/>
  </conditionalFormatting>
  <conditionalFormatting sqref="E106">
    <cfRule type="duplicateValues" dxfId="185" priority="99"/>
  </conditionalFormatting>
  <conditionalFormatting sqref="B104">
    <cfRule type="duplicateValues" dxfId="184" priority="96"/>
    <cfRule type="duplicateValues" dxfId="183" priority="98"/>
  </conditionalFormatting>
  <conditionalFormatting sqref="E104">
    <cfRule type="duplicateValues" dxfId="182" priority="97"/>
  </conditionalFormatting>
  <conditionalFormatting sqref="B104">
    <cfRule type="duplicateValues" dxfId="181" priority="95"/>
  </conditionalFormatting>
  <conditionalFormatting sqref="B104">
    <cfRule type="duplicateValues" dxfId="180" priority="94"/>
  </conditionalFormatting>
  <conditionalFormatting sqref="B123 B114 B89:B103 B65:B78 B105:B107 B1:B34">
    <cfRule type="duplicateValues" dxfId="179" priority="103"/>
    <cfRule type="duplicateValues" dxfId="178" priority="104"/>
  </conditionalFormatting>
  <conditionalFormatting sqref="E123 E114 E89:E103 E1:E34 E65:E84 E107 E105 E86:E87">
    <cfRule type="duplicateValues" dxfId="177" priority="105"/>
  </conditionalFormatting>
  <conditionalFormatting sqref="B123 B114 B65:B103 B105:B107 B1:B34">
    <cfRule type="duplicateValues" dxfId="176" priority="106"/>
  </conditionalFormatting>
  <conditionalFormatting sqref="B123 B114 B105:B107 B1:B52 B62:B103">
    <cfRule type="duplicateValues" dxfId="175" priority="107"/>
  </conditionalFormatting>
  <conditionalFormatting sqref="E64">
    <cfRule type="duplicateValues" dxfId="174" priority="91"/>
  </conditionalFormatting>
  <conditionalFormatting sqref="B64">
    <cfRule type="duplicateValues" dxfId="173" priority="89"/>
    <cfRule type="duplicateValues" dxfId="172" priority="90"/>
  </conditionalFormatting>
  <conditionalFormatting sqref="B64">
    <cfRule type="duplicateValues" dxfId="171" priority="88"/>
  </conditionalFormatting>
  <conditionalFormatting sqref="B64">
    <cfRule type="duplicateValues" dxfId="170" priority="87"/>
  </conditionalFormatting>
  <conditionalFormatting sqref="B64">
    <cfRule type="duplicateValues" dxfId="169" priority="92"/>
  </conditionalFormatting>
  <conditionalFormatting sqref="B79:B87">
    <cfRule type="duplicateValues" dxfId="168" priority="112"/>
    <cfRule type="duplicateValues" dxfId="167" priority="113"/>
  </conditionalFormatting>
  <conditionalFormatting sqref="E85">
    <cfRule type="duplicateValues" dxfId="166" priority="86"/>
  </conditionalFormatting>
  <conditionalFormatting sqref="B53:B56">
    <cfRule type="duplicateValues" dxfId="165" priority="80"/>
  </conditionalFormatting>
  <conditionalFormatting sqref="B53:B56">
    <cfRule type="duplicateValues" dxfId="164" priority="81"/>
  </conditionalFormatting>
  <conditionalFormatting sqref="E61">
    <cfRule type="duplicateValues" dxfId="163" priority="78"/>
  </conditionalFormatting>
  <conditionalFormatting sqref="B61">
    <cfRule type="duplicateValues" dxfId="162" priority="76"/>
    <cfRule type="duplicateValues" dxfId="161" priority="77"/>
  </conditionalFormatting>
  <conditionalFormatting sqref="B61">
    <cfRule type="duplicateValues" dxfId="160" priority="75"/>
  </conditionalFormatting>
  <conditionalFormatting sqref="B61">
    <cfRule type="duplicateValues" dxfId="159" priority="74"/>
  </conditionalFormatting>
  <conditionalFormatting sqref="B61">
    <cfRule type="duplicateValues" dxfId="158" priority="79"/>
  </conditionalFormatting>
  <conditionalFormatting sqref="E60">
    <cfRule type="duplicateValues" dxfId="157" priority="72"/>
  </conditionalFormatting>
  <conditionalFormatting sqref="B60">
    <cfRule type="duplicateValues" dxfId="156" priority="70"/>
    <cfRule type="duplicateValues" dxfId="155" priority="71"/>
  </conditionalFormatting>
  <conditionalFormatting sqref="B60">
    <cfRule type="duplicateValues" dxfId="154" priority="69"/>
  </conditionalFormatting>
  <conditionalFormatting sqref="B60">
    <cfRule type="duplicateValues" dxfId="153" priority="68"/>
  </conditionalFormatting>
  <conditionalFormatting sqref="B60">
    <cfRule type="duplicateValues" dxfId="152" priority="73"/>
  </conditionalFormatting>
  <conditionalFormatting sqref="E55">
    <cfRule type="duplicateValues" dxfId="151" priority="66"/>
  </conditionalFormatting>
  <conditionalFormatting sqref="B55">
    <cfRule type="duplicateValues" dxfId="150" priority="64"/>
    <cfRule type="duplicateValues" dxfId="149" priority="65"/>
  </conditionalFormatting>
  <conditionalFormatting sqref="B55">
    <cfRule type="duplicateValues" dxfId="148" priority="63"/>
  </conditionalFormatting>
  <conditionalFormatting sqref="B55">
    <cfRule type="duplicateValues" dxfId="147" priority="62"/>
  </conditionalFormatting>
  <conditionalFormatting sqref="B55">
    <cfRule type="duplicateValues" dxfId="146" priority="67"/>
  </conditionalFormatting>
  <conditionalFormatting sqref="E58">
    <cfRule type="duplicateValues" dxfId="145" priority="60"/>
  </conditionalFormatting>
  <conditionalFormatting sqref="B59">
    <cfRule type="duplicateValues" dxfId="144" priority="58"/>
    <cfRule type="duplicateValues" dxfId="143" priority="59"/>
  </conditionalFormatting>
  <conditionalFormatting sqref="B59">
    <cfRule type="duplicateValues" dxfId="142" priority="57"/>
  </conditionalFormatting>
  <conditionalFormatting sqref="B58">
    <cfRule type="duplicateValues" dxfId="141" priority="55"/>
    <cfRule type="duplicateValues" dxfId="140" priority="56"/>
  </conditionalFormatting>
  <conditionalFormatting sqref="B58">
    <cfRule type="duplicateValues" dxfId="139" priority="54"/>
  </conditionalFormatting>
  <conditionalFormatting sqref="B58:B59">
    <cfRule type="duplicateValues" dxfId="138" priority="53"/>
  </conditionalFormatting>
  <conditionalFormatting sqref="B58:B59">
    <cfRule type="duplicateValues" dxfId="137" priority="61"/>
  </conditionalFormatting>
  <conditionalFormatting sqref="E57">
    <cfRule type="duplicateValues" dxfId="136" priority="51"/>
  </conditionalFormatting>
  <conditionalFormatting sqref="B57">
    <cfRule type="duplicateValues" dxfId="135" priority="49"/>
    <cfRule type="duplicateValues" dxfId="134" priority="50"/>
  </conditionalFormatting>
  <conditionalFormatting sqref="B57">
    <cfRule type="duplicateValues" dxfId="133" priority="48"/>
  </conditionalFormatting>
  <conditionalFormatting sqref="B57">
    <cfRule type="duplicateValues" dxfId="132" priority="47"/>
  </conditionalFormatting>
  <conditionalFormatting sqref="B57">
    <cfRule type="duplicateValues" dxfId="131" priority="52"/>
  </conditionalFormatting>
  <conditionalFormatting sqref="E56">
    <cfRule type="duplicateValues" dxfId="130" priority="45"/>
  </conditionalFormatting>
  <conditionalFormatting sqref="B56">
    <cfRule type="duplicateValues" dxfId="129" priority="43"/>
    <cfRule type="duplicateValues" dxfId="128" priority="44"/>
  </conditionalFormatting>
  <conditionalFormatting sqref="B56">
    <cfRule type="duplicateValues" dxfId="127" priority="42"/>
  </conditionalFormatting>
  <conditionalFormatting sqref="B56">
    <cfRule type="duplicateValues" dxfId="126" priority="41"/>
  </conditionalFormatting>
  <conditionalFormatting sqref="B56">
    <cfRule type="duplicateValues" dxfId="125" priority="46"/>
  </conditionalFormatting>
  <conditionalFormatting sqref="E53:E61">
    <cfRule type="duplicateValues" dxfId="124" priority="82"/>
  </conditionalFormatting>
  <conditionalFormatting sqref="B53:B56">
    <cfRule type="duplicateValues" dxfId="123" priority="83"/>
    <cfRule type="duplicateValues" dxfId="122" priority="84"/>
  </conditionalFormatting>
  <conditionalFormatting sqref="B53:B56">
    <cfRule type="duplicateValues" dxfId="121" priority="85"/>
  </conditionalFormatting>
  <conditionalFormatting sqref="E35:E52 E62:E64">
    <cfRule type="duplicateValues" dxfId="120" priority="114"/>
  </conditionalFormatting>
  <conditionalFormatting sqref="B35:B52 B62:B64">
    <cfRule type="duplicateValues" dxfId="119" priority="115"/>
    <cfRule type="duplicateValues" dxfId="118" priority="116"/>
  </conditionalFormatting>
  <conditionalFormatting sqref="B35:B52 B62:B64">
    <cfRule type="duplicateValues" dxfId="117" priority="117"/>
  </conditionalFormatting>
  <conditionalFormatting sqref="B112:B113">
    <cfRule type="duplicateValues" dxfId="116" priority="36"/>
  </conditionalFormatting>
  <conditionalFormatting sqref="B112:B113">
    <cfRule type="duplicateValues" dxfId="115" priority="37"/>
    <cfRule type="duplicateValues" dxfId="114" priority="38"/>
  </conditionalFormatting>
  <conditionalFormatting sqref="B112:B113">
    <cfRule type="duplicateValues" dxfId="113" priority="39"/>
  </conditionalFormatting>
  <conditionalFormatting sqref="E112:E113">
    <cfRule type="duplicateValues" dxfId="112" priority="40"/>
  </conditionalFormatting>
  <conditionalFormatting sqref="B122">
    <cfRule type="duplicateValues" dxfId="111" priority="21"/>
  </conditionalFormatting>
  <conditionalFormatting sqref="B122">
    <cfRule type="duplicateValues" dxfId="110" priority="22"/>
    <cfRule type="duplicateValues" dxfId="109" priority="23"/>
  </conditionalFormatting>
  <conditionalFormatting sqref="B122">
    <cfRule type="duplicateValues" dxfId="108" priority="24"/>
  </conditionalFormatting>
  <conditionalFormatting sqref="E122">
    <cfRule type="duplicateValues" dxfId="107" priority="25"/>
  </conditionalFormatting>
  <conditionalFormatting sqref="B120:B121">
    <cfRule type="duplicateValues" dxfId="106" priority="16"/>
  </conditionalFormatting>
  <conditionalFormatting sqref="B120:B121">
    <cfRule type="duplicateValues" dxfId="105" priority="17"/>
    <cfRule type="duplicateValues" dxfId="104" priority="18"/>
  </conditionalFormatting>
  <conditionalFormatting sqref="B120:B121">
    <cfRule type="duplicateValues" dxfId="103" priority="19"/>
  </conditionalFormatting>
  <conditionalFormatting sqref="E120:E121">
    <cfRule type="duplicateValues" dxfId="102" priority="20"/>
  </conditionalFormatting>
  <conditionalFormatting sqref="B118:B119">
    <cfRule type="duplicateValues" dxfId="101" priority="11"/>
  </conditionalFormatting>
  <conditionalFormatting sqref="B118:B119">
    <cfRule type="duplicateValues" dxfId="100" priority="12"/>
    <cfRule type="duplicateValues" dxfId="99" priority="13"/>
  </conditionalFormatting>
  <conditionalFormatting sqref="B118:B119">
    <cfRule type="duplicateValues" dxfId="98" priority="14"/>
  </conditionalFormatting>
  <conditionalFormatting sqref="E118:E119">
    <cfRule type="duplicateValues" dxfId="97" priority="15"/>
  </conditionalFormatting>
  <conditionalFormatting sqref="B116:B117">
    <cfRule type="duplicateValues" dxfId="96" priority="6"/>
  </conditionalFormatting>
  <conditionalFormatting sqref="B116:B117">
    <cfRule type="duplicateValues" dxfId="95" priority="7"/>
    <cfRule type="duplicateValues" dxfId="94" priority="8"/>
  </conditionalFormatting>
  <conditionalFormatting sqref="B116:B117">
    <cfRule type="duplicateValues" dxfId="93" priority="9"/>
  </conditionalFormatting>
  <conditionalFormatting sqref="E116:E117">
    <cfRule type="duplicateValues" dxfId="92" priority="10"/>
  </conditionalFormatting>
  <conditionalFormatting sqref="B115">
    <cfRule type="duplicateValues" dxfId="91" priority="1"/>
  </conditionalFormatting>
  <conditionalFormatting sqref="B115">
    <cfRule type="duplicateValues" dxfId="90" priority="2"/>
    <cfRule type="duplicateValues" dxfId="89" priority="3"/>
  </conditionalFormatting>
  <conditionalFormatting sqref="B115">
    <cfRule type="duplicateValues" dxfId="88" priority="4"/>
  </conditionalFormatting>
  <conditionalFormatting sqref="E115">
    <cfRule type="duplicateValues" dxfId="87" priority="5"/>
  </conditionalFormatting>
  <conditionalFormatting sqref="B123 B1:B52 B62:B111 B114">
    <cfRule type="duplicateValues" dxfId="86" priority="374868"/>
  </conditionalFormatting>
  <conditionalFormatting sqref="B108:B111">
    <cfRule type="duplicateValues" dxfId="85" priority="374897"/>
    <cfRule type="duplicateValues" dxfId="84" priority="374898"/>
  </conditionalFormatting>
  <conditionalFormatting sqref="B108:B111">
    <cfRule type="duplicateValues" dxfId="83" priority="374899"/>
  </conditionalFormatting>
  <conditionalFormatting sqref="E108:E111">
    <cfRule type="duplicateValues" dxfId="82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101">
        <v>365</v>
      </c>
      <c r="B259" s="101" t="s">
        <v>2700</v>
      </c>
      <c r="C259" s="101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2461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7">
        <v>384</v>
      </c>
      <c r="B269" s="97" t="s">
        <v>2489</v>
      </c>
      <c r="C269" s="97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2472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2474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2467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2485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6">
        <v>581</v>
      </c>
      <c r="B432" s="86" t="s">
        <v>1606</v>
      </c>
      <c r="C432" s="86" t="s">
        <v>1275</v>
      </c>
    </row>
    <row r="433" spans="1:3" x14ac:dyDescent="0.25">
      <c r="A433" s="40">
        <v>582</v>
      </c>
      <c r="B433" s="40" t="s">
        <v>2481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101">
        <v>600</v>
      </c>
      <c r="B451" s="101" t="s">
        <v>2490</v>
      </c>
      <c r="C451" s="101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101">
        <v>614</v>
      </c>
      <c r="B465" s="101" t="s">
        <v>2496</v>
      </c>
      <c r="C465" s="101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101">
        <v>797</v>
      </c>
      <c r="B637" s="101" t="s">
        <v>2493</v>
      </c>
      <c r="C637" s="101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9" t="s">
        <v>2437</v>
      </c>
      <c r="B1" s="170"/>
      <c r="C1" s="170"/>
      <c r="D1" s="17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9" t="s">
        <v>2447</v>
      </c>
      <c r="B25" s="170"/>
      <c r="C25" s="170"/>
      <c r="D25" s="17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7:B39">
    <cfRule type="duplicateValues" dxfId="76" priority="219"/>
    <cfRule type="duplicateValues" dxfId="75" priority="220"/>
  </conditionalFormatting>
  <conditionalFormatting sqref="B37:B39">
    <cfRule type="duplicateValues" dxfId="74" priority="218"/>
  </conditionalFormatting>
  <conditionalFormatting sqref="B37:B39">
    <cfRule type="duplicateValues" dxfId="73" priority="217"/>
  </conditionalFormatting>
  <conditionalFormatting sqref="B37:B39">
    <cfRule type="duplicateValues" dxfId="72" priority="215"/>
    <cfRule type="duplicateValues" dxfId="71" priority="216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1" t="s">
        <v>58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2021-02-23T03:08:21Z</dcterms:modified>
</cp:coreProperties>
</file>