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28800" windowHeight="12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5" i="1"/>
  <c r="A124" i="1"/>
  <c r="A123" i="1"/>
  <c r="A122" i="1"/>
  <c r="A121" i="1"/>
  <c r="A120" i="1"/>
  <c r="K118" i="1" l="1"/>
  <c r="J118" i="1"/>
  <c r="I118" i="1"/>
  <c r="H118" i="1"/>
  <c r="G118" i="1"/>
  <c r="F118" i="1"/>
  <c r="A118" i="1"/>
  <c r="K119" i="1"/>
  <c r="J119" i="1"/>
  <c r="I119" i="1"/>
  <c r="H119" i="1"/>
  <c r="G119" i="1"/>
  <c r="F119" i="1"/>
  <c r="A119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17" i="1" l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 l="1"/>
  <c r="A94" i="1"/>
  <c r="A93" i="1"/>
  <c r="A92" i="1"/>
  <c r="A91" i="1"/>
  <c r="A9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A61" i="1"/>
  <c r="A60" i="1"/>
  <c r="A59" i="1"/>
  <c r="A58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F57" i="1"/>
  <c r="G57" i="1"/>
  <c r="H57" i="1"/>
  <c r="I57" i="1"/>
  <c r="J57" i="1"/>
  <c r="K57" i="1"/>
  <c r="F56" i="1"/>
  <c r="G56" i="1"/>
  <c r="H56" i="1"/>
  <c r="I56" i="1"/>
  <c r="J56" i="1"/>
  <c r="K56" i="1"/>
  <c r="A55" i="1" l="1"/>
  <c r="A54" i="1"/>
  <c r="A53" i="1"/>
  <c r="A52" i="1"/>
  <c r="A51" i="1"/>
  <c r="A50" i="1"/>
  <c r="A49" i="1"/>
  <c r="A48" i="1"/>
  <c r="A47" i="1"/>
  <c r="A46" i="1"/>
  <c r="A45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2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A33" i="1"/>
  <c r="A32" i="1" l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A25" i="1"/>
  <c r="A24" i="1"/>
  <c r="A23" i="1"/>
  <c r="A22" i="1"/>
  <c r="A21" i="1"/>
  <c r="A20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<sst xmlns="http://schemas.openxmlformats.org/spreadsheetml/2006/main" count="13788" uniqueCount="2604">
  <si>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</si>
  <si>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</si>
  <si>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</si>
  <si>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</si>
  <si>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</si>
  <si>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</si>
  <si>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</si>
  <si>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</si>
  <si>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</si>
  <si>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</si>
  <si>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</si>
  <si>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</si>
  <si>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</si>
  <si>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</si>
  <si>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</si>
  <si>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</si>
  <si>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</si>
  <si>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</si>
  <si>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</si>
  <si>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</si>
  <si>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</si>
  <si>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</si>
  <si>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</si>
  <si>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</si>
  <si>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</si>
  <si>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</si>
  <si>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</si>
  <si>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</si>
  <si>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</si>
  <si>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</si>
  <si>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</si>
  <si>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</si>
  <si>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</si>
  <si>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</si>
  <si>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</si>
  <si>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</si>
  <si>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</si>
  <si>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</si>
  <si>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</si>
  <si>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</si>
  <si>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</si>
  <si>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</si>
  <si>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</si>
  <si>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</si>
  <si>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</si>
  <si>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</si>
  <si>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</si>
  <si>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</si>
  <si>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</si>
  <si>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</si>
  <si>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</si>
  <si>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</si>
  <si>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</si>
  <si>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</si>
  <si>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</si>
  <si>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</si>
  <si>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</si>
  <si>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</si>
  <si>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</si>
  <si>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</si>
  <si>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</si>
  <si>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</si>
  <si>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</si>
  <si>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</si>
  <si>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</si>
  <si>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</si>
  <si>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</si>
  <si>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</si>
  <si>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</si>
  <si>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</si>
  <si>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</si>
  <si>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</si>
  <si>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</si>
  <si>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</si>
  <si>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</si>
  <si>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</si>
  <si>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</si>
  <si>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</si>
  <si>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</si>
  <si>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</si>
  <si>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</si>
  <si>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</si>
  <si>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</si>
  <si>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</si>
  <si>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</si>
  <si>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</si>
  <si>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</si>
  <si>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</si>
  <si>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</si>
  <si>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</si>
  <si>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</si>
  <si>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</si>
  <si>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</si>
  <si>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</si>
  <si>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</si>
  <si>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</si>
  <si>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</si>
  <si>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</si>
  <si>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</si>
  <si>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</si>
  <si>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</si>
  <si>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</si>
  <si>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</si>
  <si>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</si>
  <si>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</si>
  <si>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</si>
  <si>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</si>
  <si>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</si>
  <si>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</si>
  <si>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</si>
  <si>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</si>
  <si>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</si>
  <si>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</si>
  <si>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</si>
  <si>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</si>
  <si>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</si>
  <si>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</si>
  <si>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</si>
  <si>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</si>
  <si>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</si>
  <si>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</si>
  <si>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</si>
  <si>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</si>
  <si>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</si>
  <si>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</si>
  <si>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</si>
  <si>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</si>
  <si>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</si>
  <si>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</si>
  <si>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</si>
  <si>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</si>
  <si>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</si>
  <si>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</si>
  <si>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</si>
  <si>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</si>
  <si>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</si>
  <si>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</si>
  <si>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</si>
  <si>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</si>
  <si>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</si>
  <si>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</si>
  <si>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</si>
  <si>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</si>
  <si>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</si>
  <si>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</si>
  <si>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</si>
  <si>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</si>
  <si>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</si>
  <si>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</si>
  <si>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</si>
  <si>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</si>
  <si>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</si>
  <si>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</si>
  <si>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</si>
  <si>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</si>
  <si>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</si>
  <si>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</si>
  <si>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</si>
  <si>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</si>
  <si>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</si>
  <si>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</si>
  <si>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</si>
  <si>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</si>
  <si>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</si>
  <si>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</si>
  <si>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</si>
  <si>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</si>
  <si>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</si>
  <si>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</si>
  <si>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</si>
  <si>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</si>
  <si>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</si>
  <si>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</si>
  <si>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</si>
  <si>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</si>
  <si>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</si>
  <si>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</si>
  <si>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</si>
  <si>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</si>
  <si>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</si>
  <si>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</si>
  <si>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</si>
  <si>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</si>
  <si>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</si>
  <si>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</si>
  <si>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</si>
  <si>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</si>
  <si>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</si>
  <si>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</si>
  <si>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</si>
  <si>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</si>
  <si>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</si>
  <si>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</si>
  <si>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</si>
  <si>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</si>
  <si>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</si>
  <si>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</si>
  <si>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</si>
  <si>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</si>
  <si>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</si>
  <si>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</si>
  <si>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</si>
  <si>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</si>
  <si>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</si>
  <si>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</si>
  <si>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</si>
  <si>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</si>
  <si>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</si>
  <si>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</si>
  <si>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</si>
  <si>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</si>
  <si>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</si>
  <si>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</si>
  <si>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</si>
  <si>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</si>
  <si>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</si>
  <si>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</si>
  <si>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</si>
  <si>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</si>
  <si>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</si>
  <si>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</si>
  <si>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</si>
  <si>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</si>
  <si>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</si>
  <si>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</si>
  <si>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</si>
  <si>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</si>
  <si>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</si>
  <si>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</si>
  <si>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</si>
  <si>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</si>
  <si>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</si>
  <si>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</si>
  <si>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</si>
  <si>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</si>
  <si>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</si>
  <si>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</si>
  <si>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</si>
  <si>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</si>
  <si>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</si>
  <si>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</si>
  <si>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</si>
  <si>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</si>
  <si>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</si>
  <si>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</si>
  <si>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</si>
  <si>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</si>
  <si>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</si>
  <si>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</si>
  <si>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</si>
  <si>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</si>
  <si>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</si>
  <si>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</si>
  <si>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</si>
  <si>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</si>
  <si>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</si>
  <si>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</si>
  <si>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</si>
  <si>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</si>
  <si>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</si>
  <si>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</si>
  <si>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</si>
  <si>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</si>
  <si>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</si>
  <si>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</si>
  <si>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</si>
  <si>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</si>
  <si>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</si>
  <si>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</si>
  <si>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</si>
  <si>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</si>
  <si>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</si>
  <si>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</si>
  <si>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</si>
  <si>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</si>
  <si>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</si>
  <si>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</si>
  <si>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</si>
  <si>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</si>
  <si>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</si>
  <si>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</si>
  <si>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</si>
  <si>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</si>
  <si>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</si>
  <si>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</si>
  <si>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</si>
  <si>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</si>
  <si>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</si>
  <si>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</si>
  <si>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</si>
  <si>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</si>
  <si>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</si>
  <si>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</si>
  <si>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</si>
  <si>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</si>
  <si>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</si>
  <si>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</si>
  <si>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</si>
  <si>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</si>
  <si>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</si>
  <si>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</si>
  <si>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</si>
  <si>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</si>
  <si>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</si>
  <si>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</si>
  <si>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</si>
  <si>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</si>
  <si>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</si>
  <si>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</si>
  <si>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</si>
  <si>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</si>
  <si>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</si>
  <si>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</si>
  <si>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</si>
  <si>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</si>
  <si>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</si>
  <si>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</si>
  <si>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</si>
  <si>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</si>
  <si>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</si>
  <si>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</si>
  <si>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</si>
  <si>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</si>
  <si>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</si>
  <si>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</si>
  <si>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</si>
  <si>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</si>
  <si>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</si>
  <si>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</si>
  <si>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</si>
  <si>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</si>
  <si>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</si>
  <si>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</si>
  <si>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</si>
  <si>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</si>
  <si>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</si>
  <si>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</si>
  <si>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</si>
  <si>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</si>
  <si>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</si>
  <si>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</si>
  <si>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</si>
  <si>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</si>
  <si>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</si>
  <si>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</si>
  <si>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</si>
  <si>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</si>
  <si>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</si>
  <si>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</si>
  <si>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</si>
  <si>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</si>
  <si>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</si>
  <si>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</si>
  <si>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</si>
  <si>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</si>
  <si>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</si>
  <si>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</si>
  <si>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</si>
  <si>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</si>
  <si>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</si>
  <si>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</si>
  <si>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</si>
  <si>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</si>
  <si>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</si>
  <si>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</si>
  <si>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</si>
  <si>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</si>
  <si>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</si>
  <si>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</si>
  <si>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</si>
  <si>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</si>
  <si>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</si>
  <si>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</si>
  <si>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</si>
  <si>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</si>
  <si>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</si>
  <si>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</si>
  <si>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</si>
  <si>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</si>
  <si>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</si>
  <si>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</si>
  <si>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</si>
  <si>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</si>
  <si>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</si>
  <si>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</si>
  <si>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</si>
  <si>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</si>
  <si>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</si>
  <si>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</si>
  <si>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</si>
  <si>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</si>
  <si>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</si>
  <si>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</si>
  <si>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</si>
  <si>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</si>
  <si>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</si>
  <si>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</si>
  <si>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</si>
  <si>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</si>
  <si>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</si>
  <si>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</si>
  <si>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</si>
  <si>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</si>
  <si>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</si>
  <si>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</si>
  <si>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</si>
  <si>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</si>
  <si>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</si>
  <si>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</si>
  <si>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</si>
  <si>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</si>
  <si>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</si>
  <si>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</si>
  <si>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</si>
  <si>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</si>
  <si>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</si>
  <si>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</si>
  <si>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</si>
  <si>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</si>
  <si>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</si>
  <si>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</si>
  <si>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</si>
  <si>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</si>
  <si>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</si>
  <si>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</si>
  <si>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</si>
  <si>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</si>
  <si>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</si>
  <si>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</si>
  <si>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</si>
  <si>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</si>
  <si>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</si>
  <si>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</si>
  <si>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</si>
  <si>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</si>
  <si>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</si>
  <si>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</si>
  <si>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</si>
  <si>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</si>
  <si>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</si>
  <si>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</si>
  <si>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</si>
  <si>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</si>
  <si>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</si>
  <si>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</si>
  <si>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</si>
  <si>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</si>
  <si>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</si>
  <si>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</si>
  <si>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</si>
  <si>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</si>
  <si>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</si>
  <si>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</si>
  <si>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</si>
  <si>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</si>
  <si>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</si>
  <si>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</si>
  <si>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</si>
  <si>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</si>
  <si>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</si>
  <si>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</si>
  <si>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</si>
  <si>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</si>
  <si>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</si>
  <si>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</si>
  <si>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</si>
  <si>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</si>
  <si>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</si>
  <si>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</si>
  <si>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</si>
  <si>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</si>
  <si>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</si>
  <si>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</si>
  <si>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</si>
  <si>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</si>
  <si>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</si>
  <si>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</si>
  <si>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</si>
  <si>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</si>
  <si>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</si>
  <si>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</si>
  <si>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</si>
  <si>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</si>
  <si>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</si>
  <si>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</si>
  <si>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</si>
  <si>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</si>
  <si>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</si>
  <si>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</si>
  <si>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</si>
  <si>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</si>
  <si>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</si>
  <si>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</si>
  <si>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</si>
  <si>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</si>
  <si>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</si>
  <si>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</si>
  <si>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</si>
  <si>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</si>
  <si>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</si>
  <si>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</si>
  <si>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</si>
  <si>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</si>
  <si>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</si>
  <si>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</si>
  <si>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</si>
  <si>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</si>
  <si>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</si>
  <si>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</si>
  <si>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</si>
  <si>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</si>
  <si>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</si>
  <si>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</si>
  <si>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</si>
  <si>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</si>
  <si>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</si>
  <si>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</si>
  <si>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</si>
  <si>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</si>
  <si>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</si>
  <si>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</si>
  <si>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</si>
  <si>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</si>
  <si>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</si>
  <si>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</si>
  <si>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</si>
  <si>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</si>
  <si>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</si>
  <si>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</si>
  <si>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</si>
  <si>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</si>
  <si>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</si>
  <si>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</si>
  <si>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</si>
  <si>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</si>
  <si>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</si>
  <si>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</si>
  <si>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</si>
  <si>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</si>
  <si>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</si>
  <si>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</si>
  <si>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</si>
  <si>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</si>
  <si>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</si>
  <si>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</si>
  <si>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</si>
  <si>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</si>
  <si>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</si>
  <si>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</si>
  <si>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</si>
  <si>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</si>
  <si>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</si>
  <si>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</si>
  <si>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</si>
  <si>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</si>
  <si>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</si>
  <si>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</si>
  <si>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</si>
  <si>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</si>
  <si>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</si>
  <si>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</si>
  <si>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</si>
  <si>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</si>
  <si>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</si>
  <si>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</si>
  <si>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</si>
  <si>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</si>
  <si>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</si>
  <si>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</si>
  <si>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</si>
  <si>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</si>
  <si>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</si>
  <si>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</si>
  <si>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</si>
  <si>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</si>
  <si>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</si>
  <si>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</si>
  <si>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</si>
  <si>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</si>
  <si>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</si>
  <si>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</si>
  <si>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</si>
  <si>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</si>
  <si>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</si>
  <si>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</si>
  <si>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</si>
  <si>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</si>
  <si>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</si>
  <si>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</si>
  <si>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</si>
  <si>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</si>
  <si>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</si>
  <si>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</si>
  <si>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</si>
  <si>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</si>
  <si>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</si>
  <si>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</si>
  <si>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</si>
  <si>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</si>
  <si>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</si>
  <si>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</si>
  <si>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</si>
  <si>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</si>
  <si>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</si>
  <si>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</si>
  <si>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</si>
  <si>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</si>
  <si>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</si>
  <si>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</si>
  <si>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</si>
  <si>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</si>
  <si>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</si>
  <si>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</si>
  <si>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</si>
  <si>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</si>
  <si>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</si>
  <si>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</si>
  <si>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</si>
  <si>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</si>
  <si>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</si>
  <si>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</si>
  <si>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</si>
  <si>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</si>
  <si>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</si>
  <si>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</si>
  <si>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</si>
  <si>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</si>
  <si>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</si>
  <si>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</si>
  <si>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</si>
  <si>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</si>
  <si>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</si>
  <si>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</si>
  <si>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</si>
  <si>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</si>
  <si>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</si>
  <si>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</si>
  <si>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</si>
  <si>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</si>
  <si>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</si>
  <si>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</si>
  <si>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</si>
  <si>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</si>
  <si>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</si>
  <si>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</si>
  <si>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</si>
  <si>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</si>
  <si>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</si>
  <si>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</si>
  <si>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</si>
  <si>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</si>
  <si>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</si>
  <si>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</si>
  <si>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</si>
  <si>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</si>
  <si>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</si>
  <si>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</si>
  <si>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</si>
  <si>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</si>
  <si>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</si>
  <si>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</si>
  <si>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</si>
  <si>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</si>
  <si>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</si>
  <si>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</si>
  <si>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</si>
  <si>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</si>
  <si>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</si>
  <si>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</si>
  <si>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</si>
  <si>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</si>
  <si>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</si>
  <si>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</si>
  <si>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</si>
  <si>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</si>
  <si>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</si>
  <si>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</si>
  <si>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</si>
  <si>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</si>
  <si>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</si>
  <si>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</si>
  <si>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</si>
  <si>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</si>
  <si>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</si>
  <si>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</si>
  <si>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</si>
  <si>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</si>
  <si>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</si>
  <si>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</si>
  <si>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</si>
  <si>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</si>
  <si>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</si>
  <si>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</si>
  <si>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</si>
  <si>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</si>
  <si>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</si>
  <si>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</si>
  <si>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</si>
  <si>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</si>
  <si>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</si>
  <si>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</si>
  <si>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</si>
  <si>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</si>
  <si>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</si>
  <si>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</si>
  <si>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</si>
  <si>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</si>
  <si>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</si>
  <si>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</si>
  <si>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</si>
  <si>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</si>
  <si>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</si>
  <si>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</si>
  <si>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</si>
  <si>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</si>
  <si>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</si>
  <si>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</si>
  <si>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</si>
  <si>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</si>
  <si>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</si>
  <si>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</si>
  <si>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</si>
  <si>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</si>
  <si>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</si>
  <si>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</si>
  <si>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</si>
  <si>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</si>
  <si>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</si>
  <si>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</si>
  <si>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</si>
  <si>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</si>
  <si>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</si>
  <si>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</si>
  <si>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</si>
  <si>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</si>
  <si>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</si>
  <si>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</si>
  <si>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</si>
  <si>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</si>
  <si>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</si>
  <si>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</si>
  <si>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</si>
  <si>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</si>
  <si>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</si>
  <si>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</si>
  <si>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</si>
  <si>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</si>
  <si>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</si>
  <si>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</si>
  <si>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</si>
  <si>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</si>
  <si>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</si>
  <si>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</si>
  <si>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</si>
  <si>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</si>
  <si>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</si>
  <si>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</si>
  <si>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</si>
  <si>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</si>
  <si>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</si>
  <si>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</si>
  <si>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</si>
  <si>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</si>
  <si>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</si>
  <si>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</si>
  <si>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</si>
  <si>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</si>
  <si>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</si>
  <si>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</si>
  <si>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</si>
  <si>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</si>
  <si>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</si>
  <si>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</si>
  <si>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</si>
  <si>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</si>
  <si>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</si>
  <si>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</si>
  <si>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</si>
  <si>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</si>
  <si>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</si>
  <si>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</si>
  <si>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</si>
  <si>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</si>
  <si>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</si>
  <si>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</si>
  <si>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</si>
  <si>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</si>
  <si>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</si>
  <si>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</si>
  <si>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</si>
  <si>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</si>
  <si>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</si>
  <si>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</si>
  <si>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</si>
  <si>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</si>
  <si>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</si>
  <si>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</si>
  <si>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</si>
  <si>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</si>
  <si>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</si>
  <si>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</si>
  <si>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</si>
  <si>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</si>
  <si>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</si>
  <si>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</si>
  <si>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</si>
  <si>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</si>
  <si>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</si>
  <si>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</si>
  <si>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</si>
  <si>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</si>
  <si>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</si>
  <si>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</si>
  <si>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</si>
  <si>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</si>
  <si>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</si>
  <si>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</si>
  <si>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</si>
  <si>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</si>
  <si>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</si>
  <si>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</si>
  <si>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</si>
  <si>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</si>
  <si>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</si>
  <si>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</si>
  <si>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</si>
  <si>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</si>
  <si>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</si>
  <si>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</si>
  <si>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</si>
  <si>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</si>
  <si>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</si>
  <si>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</si>
  <si>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</si>
  <si>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</si>
  <si>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</si>
  <si>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</si>
  <si>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</si>
  <si>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</si>
  <si>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</si>
  <si>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</si>
  <si>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</si>
  <si>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</si>
  <si>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</si>
  <si>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</si>
  <si>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</si>
  <si>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</si>
  <si>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</si>
  <si>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</si>
  <si>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</si>
  <si>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</si>
  <si>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</si>
  <si>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</si>
  <si>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</si>
  <si>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</si>
  <si>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</si>
  <si>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</si>
  <si>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</si>
  <si>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</si>
  <si>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</si>
  <si>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</si>
  <si>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</si>
  <si>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</si>
  <si>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</si>
  <si>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</si>
  <si>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</si>
  <si>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</si>
  <si>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</si>
  <si>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</si>
  <si>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</si>
  <si>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</si>
  <si>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</si>
  <si>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</si>
  <si>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</si>
  <si>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</si>
  <si>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</si>
  <si>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</si>
  <si>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</si>
  <si>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</si>
  <si>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</si>
  <si>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</si>
  <si>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</si>
  <si>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</si>
  <si>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</si>
  <si>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</si>
  <si>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</si>
  <si>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</si>
  <si>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</si>
  <si>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</si>
  <si>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</si>
  <si>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</si>
  <si>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</si>
  <si>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</si>
  <si>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</si>
  <si>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</si>
  <si>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</si>
  <si>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</si>
  <si>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</si>
  <si>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</si>
  <si>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</si>
  <si>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</si>
  <si>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</si>
  <si>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</si>
  <si>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</si>
  <si>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</si>
  <si>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</si>
  <si>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</si>
  <si>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</si>
  <si>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</si>
  <si>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</si>
  <si>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</si>
  <si>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</si>
  <si>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</si>
  <si>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</si>
  <si>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</si>
  <si>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</si>
  <si>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</si>
  <si>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</si>
  <si>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</si>
  <si>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</si>
  <si>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</si>
  <si>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</si>
  <si>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</si>
  <si>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</si>
  <si>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</si>
  <si>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</si>
  <si>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</si>
  <si>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</si>
  <si>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</si>
  <si>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</si>
  <si>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</si>
  <si>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</si>
  <si>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</si>
  <si>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</si>
  <si>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</si>
  <si>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</si>
  <si>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</si>
  <si>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</si>
  <si>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</si>
  <si>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</si>
  <si>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</si>
  <si>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</si>
  <si>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</si>
  <si>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</si>
  <si>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</si>
  <si>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</si>
  <si>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</si>
  <si>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</si>
  <si>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</si>
  <si>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</si>
  <si>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</si>
  <si>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</si>
  <si>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</si>
  <si>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</si>
  <si>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</si>
  <si>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</si>
  <si>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</si>
  <si>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</si>
  <si>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</si>
  <si>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</si>
  <si>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</si>
  <si>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</si>
  <si>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</si>
  <si>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</si>
  <si>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</si>
  <si>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</si>
  <si>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</si>
  <si>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</si>
  <si>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</si>
  <si>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</si>
  <si>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</si>
  <si>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</si>
  <si>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</si>
  <si>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</si>
  <si>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</si>
  <si>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</si>
  <si>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</si>
  <si>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</si>
  <si>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</si>
  <si>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</si>
  <si>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</si>
  <si>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</si>
  <si>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</si>
  <si>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</si>
  <si>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</si>
  <si>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</si>
  <si>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</si>
  <si>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</si>
  <si>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</si>
  <si>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</si>
  <si>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</si>
  <si>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</si>
  <si>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</si>
  <si>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</si>
  <si>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</si>
  <si>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</si>
  <si>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</si>
  <si>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</si>
  <si>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</si>
  <si>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</si>
  <si>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</si>
  <si>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</si>
  <si>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</si>
  <si>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</si>
  <si>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</si>
  <si>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</si>
  <si>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</si>
  <si>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</si>
  <si>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</si>
  <si>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</si>
  <si>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</si>
  <si>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</si>
  <si>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</si>
  <si>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</si>
  <si>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</si>
  <si>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</si>
  <si>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</si>
  <si>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</si>
  <si>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</si>
  <si>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</si>
  <si>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</si>
  <si>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</si>
  <si>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</si>
  <si>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</si>
  <si>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</si>
  <si>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</si>
  <si>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</si>
  <si>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</si>
  <si>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</si>
  <si>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</si>
  <si>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</si>
  <si>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</si>
  <si>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</si>
  <si>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</si>
  <si>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</si>
  <si>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</si>
  <si>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</si>
  <si>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</si>
  <si>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</si>
  <si>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</si>
  <si>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</si>
  <si>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</si>
  <si>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</si>
  <si>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</si>
  <si>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</si>
  <si>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</si>
  <si>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</si>
  <si>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</si>
  <si>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</si>
  <si>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</si>
  <si>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</si>
  <si>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</si>
  <si>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</si>
  <si>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</si>
  <si>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</si>
  <si>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</si>
  <si>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</si>
  <si>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</si>
  <si>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</si>
  <si>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</si>
  <si>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</si>
  <si>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</si>
  <si>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</si>
  <si>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</si>
  <si>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</si>
  <si>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</si>
  <si>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</si>
  <si>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</si>
  <si>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</si>
  <si>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</si>
  <si>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</si>
  <si>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</si>
  <si>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</si>
  <si>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</si>
  <si>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</si>
  <si>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</si>
  <si>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</si>
  <si>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</si>
  <si>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</si>
  <si>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</si>
  <si>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</si>
  <si>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</si>
  <si>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</si>
  <si>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</si>
  <si>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</si>
  <si>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</si>
  <si>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</si>
  <si>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</si>
  <si>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</si>
  <si>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</si>
  <si>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</si>
  <si>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</si>
  <si>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</si>
  <si>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</si>
  <si>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</si>
  <si>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</si>
  <si>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</si>
  <si>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</si>
  <si>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</si>
  <si>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</si>
  <si>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</si>
  <si>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</si>
  <si>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</si>
  <si>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</si>
  <si>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</si>
  <si>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</si>
  <si>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</si>
  <si>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</si>
  <si>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</si>
  <si>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</si>
  <si>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</si>
  <si>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</si>
  <si>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</si>
  <si>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</si>
  <si>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</si>
  <si>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</si>
  <si>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</si>
  <si>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</si>
  <si>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</si>
  <si>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</si>
  <si>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</si>
  <si>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</si>
  <si>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</si>
  <si>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</si>
  <si>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</si>
  <si>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</si>
  <si>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</si>
  <si>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</si>
  <si>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</si>
  <si>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</si>
  <si>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</si>
  <si>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</si>
  <si>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</si>
  <si>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</si>
  <si>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</si>
  <si>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</si>
  <si>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</si>
  <si>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</si>
  <si>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</si>
  <si>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</si>
  <si>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</si>
  <si>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</si>
  <si>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</si>
  <si>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</si>
  <si>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</si>
  <si>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</si>
  <si>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</si>
  <si>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</si>
  <si>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</si>
  <si>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</si>
  <si>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</si>
  <si>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</si>
  <si>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</si>
  <si>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</si>
  <si>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</si>
  <si>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</si>
  <si>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</si>
  <si>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</si>
  <si>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</si>
  <si>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</si>
  <si>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</si>
  <si>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</si>
  <si>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</si>
  <si>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</si>
  <si>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</si>
  <si>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</si>
  <si>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</si>
  <si>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</si>
  <si>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</si>
  <si>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</si>
  <si>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</si>
  <si>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</si>
  <si>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</si>
  <si>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</si>
  <si>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</si>
  <si>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</si>
  <si>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</si>
  <si>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</si>
  <si>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</si>
  <si>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</si>
  <si>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</si>
  <si>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</si>
  <si>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</si>
  <si>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</si>
  <si>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</si>
  <si>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</si>
  <si>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</si>
  <si>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</si>
  <si>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</si>
  <si>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</si>
  <si>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</si>
  <si>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</si>
  <si>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</si>
  <si>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</si>
  <si>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</si>
  <si>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</si>
  <si>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</si>
  <si>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</si>
  <si>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</si>
  <si>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</si>
  <si>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</si>
  <si>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</si>
  <si>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</si>
  <si>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</si>
  <si>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</si>
  <si>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</si>
  <si>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</si>
  <si>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</si>
  <si>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</si>
  <si>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</si>
  <si>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</si>
  <si>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</si>
  <si>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</si>
  <si>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</si>
  <si>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</si>
  <si>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</si>
  <si>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</si>
  <si>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</si>
  <si>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</si>
  <si>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</si>
  <si>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</si>
  <si>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</si>
  <si>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</si>
  <si>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</si>
  <si>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</si>
  <si>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</si>
  <si>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</si>
  <si>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</si>
  <si>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</si>
  <si>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</si>
  <si>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</si>
  <si>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</si>
  <si>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</si>
  <si>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</si>
  <si>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</si>
  <si>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</si>
  <si>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</si>
  <si>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</si>
  <si>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</si>
  <si>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</si>
  <si>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</si>
  <si>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</si>
  <si>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</si>
  <si>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</si>
  <si>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</si>
  <si>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</si>
  <si>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</si>
  <si>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</si>
  <si>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</si>
  <si>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</si>
  <si>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</si>
  <si>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</si>
  <si>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</si>
  <si>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</si>
  <si>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</si>
  <si>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</si>
  <si>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</si>
  <si>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</si>
  <si>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</si>
  <si>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</si>
  <si>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</si>
  <si>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</si>
  <si>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</si>
  <si>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</si>
  <si>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</si>
  <si>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</si>
  <si>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</si>
  <si>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</si>
  <si>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</si>
  <si>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</si>
  <si>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</si>
  <si>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</si>
  <si>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</si>
  <si>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</si>
  <si>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</si>
  <si>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</si>
  <si>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</si>
  <si>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</si>
  <si>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</si>
  <si>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</si>
  <si>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</si>
  <si>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</si>
  <si>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</si>
  <si>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</si>
  <si>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</si>
  <si>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</si>
  <si>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</si>
  <si>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</si>
  <si>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</si>
  <si>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</si>
  <si>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</si>
  <si>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</si>
  <si>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</si>
  <si>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</si>
  <si>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</si>
  <si>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</si>
  <si>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</si>
  <si>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</si>
  <si>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</si>
  <si>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</si>
  <si>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</si>
  <si>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</si>
  <si>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</si>
  <si>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</si>
  <si>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</si>
  <si>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</si>
  <si>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</si>
  <si>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</si>
  <si>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</si>
  <si>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</si>
  <si>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</si>
  <si>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</si>
  <si>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</si>
  <si>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</si>
  <si>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</si>
  <si>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</si>
  <si>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</si>
  <si>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</si>
  <si>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</si>
  <si>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</si>
  <si>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</si>
  <si>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</si>
  <si>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</si>
  <si>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</si>
  <si>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</si>
  <si>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</si>
  <si>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</si>
  <si>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</si>
  <si>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</si>
  <si>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</si>
  <si>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</si>
  <si>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</si>
  <si>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</si>
  <si>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</si>
  <si>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</si>
  <si>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</si>
  <si>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</si>
  <si>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</si>
  <si>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</si>
  <si>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</si>
  <si>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</si>
  <si>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</si>
  <si>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</si>
  <si>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</si>
  <si>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</si>
  <si>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</si>
  <si>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</si>
  <si>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</si>
  <si>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</si>
  <si>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</si>
  <si>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</si>
  <si>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</si>
  <si>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</si>
  <si>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</si>
  <si>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</si>
  <si>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</si>
  <si>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</si>
  <si>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</si>
  <si>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</si>
  <si>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</si>
  <si>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</si>
  <si>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</si>
  <si>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</si>
  <si>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</si>
  <si>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</si>
  <si>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</si>
  <si>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</si>
  <si>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</si>
  <si>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</si>
  <si>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</si>
  <si>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</si>
  <si>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</si>
  <si>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</si>
  <si>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</si>
  <si>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</si>
  <si>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</si>
  <si>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</si>
  <si>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</si>
  <si>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</si>
  <si>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</si>
  <si>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</si>
  <si>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</si>
  <si>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</si>
  <si>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</si>
  <si>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</si>
  <si>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</si>
  <si>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</si>
  <si>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</si>
  <si>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</si>
  <si>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</si>
  <si>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</si>
  <si>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</si>
  <si>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</si>
  <si>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</si>
  <si>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</si>
  <si>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</si>
  <si>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</si>
  <si>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</si>
  <si>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</si>
  <si>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</si>
  <si>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</si>
  <si>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</si>
  <si>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</si>
  <si>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</si>
  <si>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</si>
  <si>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</si>
  <si>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</si>
  <si>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</si>
  <si>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</si>
  <si>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</si>
  <si>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</si>
  <si>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</si>
  <si>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</si>
  <si>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</si>
  <si>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</si>
  <si>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</si>
  <si>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</si>
  <si>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</si>
  <si>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</si>
  <si>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</si>
  <si>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</si>
  <si>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</si>
  <si>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</si>
  <si>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</si>
  <si>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</si>
  <si>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</si>
  <si>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</si>
  <si>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</si>
  <si>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</si>
  <si>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</si>
  <si>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</si>
  <si>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</si>
  <si>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</si>
  <si>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</si>
  <si>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</si>
  <si>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</si>
  <si>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</si>
  <si>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</si>
  <si>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</si>
  <si>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</si>
  <si>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</si>
  <si>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</si>
  <si>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</si>
  <si>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</si>
  <si>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</si>
  <si>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</si>
  <si>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</si>
  <si>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</si>
  <si>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</si>
  <si>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</si>
  <si>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</si>
  <si>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</si>
  <si>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</si>
  <si>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</si>
  <si>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</si>
  <si>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</si>
  <si>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</si>
  <si>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</si>
  <si>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</si>
  <si>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</si>
  <si>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</si>
  <si>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</si>
  <si>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</si>
  <si>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</si>
  <si>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</si>
  <si>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</si>
  <si>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</si>
  <si>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</si>
  <si>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</si>
  <si>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</si>
  <si>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</si>
  <si>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</si>
  <si>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</si>
  <si>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</si>
  <si>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</si>
  <si>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</si>
  <si>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</si>
  <si>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</si>
  <si>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</si>
  <si>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</si>
  <si>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</si>
  <si>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</si>
  <si>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</si>
  <si>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</si>
  <si>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</si>
  <si>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</si>
  <si>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</si>
  <si>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</si>
  <si>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</si>
  <si>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</si>
  <si>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</si>
  <si>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</si>
  <si>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</si>
  <si>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</si>
  <si>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</si>
  <si>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</si>
  <si>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</si>
  <si>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</si>
  <si>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</si>
  <si>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</si>
  <si>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</si>
  <si>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</si>
  <si>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</si>
  <si>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</si>
  <si>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</si>
  <si>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</si>
  <si>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</si>
  <si>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</si>
  <si>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</si>
  <si>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</si>
  <si>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</si>
  <si>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</si>
  <si>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</si>
  <si>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</si>
  <si>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</si>
  <si>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</si>
  <si>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</si>
  <si>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</si>
  <si>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</si>
  <si>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</si>
  <si>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</si>
  <si>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</si>
  <si>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</si>
  <si>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</si>
  <si>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</si>
  <si>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</si>
  <si>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</si>
  <si>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</si>
  <si>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</si>
  <si>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</si>
  <si>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</si>
  <si>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</si>
  <si>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</si>
  <si>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</si>
  <si>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</si>
  <si>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</si>
  <si>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</si>
  <si>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</si>
  <si>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</si>
  <si>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</si>
  <si>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</si>
  <si>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</si>
  <si>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</si>
  <si>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</si>
  <si>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</si>
  <si>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</si>
  <si>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</si>
  <si>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</si>
  <si>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</si>
  <si>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</si>
  <si>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</si>
  <si>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</si>
  <si>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</si>
  <si>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</si>
  <si>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</si>
  <si>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</si>
  <si>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</si>
  <si>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</si>
  <si>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</si>
  <si>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</si>
  <si>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</si>
  <si>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</si>
  <si>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</si>
  <si>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</si>
  <si>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</si>
  <si>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</si>
  <si>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</si>
  <si>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</si>
  <si>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</si>
  <si>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</si>
  <si>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</si>
  <si>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</si>
  <si>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</si>
  <si>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</si>
  <si>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</si>
  <si>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</si>
  <si>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</si>
  <si>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</si>
  <si>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</si>
  <si>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</si>
  <si>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</si>
  <si>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</si>
  <si>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</si>
  <si>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</si>
  <si>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</si>
  <si>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</si>
  <si>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</si>
  <si>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</si>
  <si>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</si>
  <si>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</si>
  <si>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</si>
  <si>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</si>
  <si>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</si>
  <si>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</si>
  <si>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</si>
  <si>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</si>
  <si>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</si>
  <si>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</si>
  <si>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</si>
  <si>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</si>
  <si>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</si>
  <si>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</si>
  <si>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</si>
  <si>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</si>
  <si>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</si>
  <si>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</si>
  <si>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</si>
  <si>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</si>
  <si>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</si>
  <si>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</si>
  <si>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</si>
  <si>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</si>
  <si>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</si>
  <si>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</si>
  <si>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</si>
  <si>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</si>
  <si>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</si>
  <si>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</si>
  <si>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</si>
  <si>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</si>
  <si>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</si>
  <si>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</si>
  <si>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</si>
  <si>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</si>
  <si>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</si>
  <si>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</si>
  <si>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</si>
  <si>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</si>
  <si>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</si>
  <si>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</si>
  <si>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</si>
  <si>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</si>
  <si>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</si>
  <si>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</si>
  <si>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</si>
  <si>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</si>
  <si>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</si>
  <si>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</si>
  <si>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</si>
  <si>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</si>
  <si>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</si>
  <si>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</si>
  <si>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</si>
  <si>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</si>
  <si>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</si>
  <si>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</si>
  <si>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</si>
  <si>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</si>
  <si>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</si>
  <si>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</si>
  <si>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</si>
  <si>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</si>
  <si>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</si>
  <si>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</si>
  <si>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</si>
  <si>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</si>
  <si>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</si>
  <si>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</si>
  <si>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</si>
  <si>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</si>
  <si>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</si>
  <si>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</si>
  <si>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</si>
  <si>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</si>
  <si>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</si>
  <si>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</si>
  <si>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</si>
  <si>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</si>
  <si>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</si>
  <si>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</si>
  <si>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</si>
  <si>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</si>
  <si>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</si>
  <si>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</si>
  <si>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</si>
  <si>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</si>
  <si>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</si>
  <si>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</si>
  <si>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</si>
  <si>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</si>
  <si>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</si>
  <si>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</si>
  <si>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</si>
  <si>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</si>
  <si>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</si>
  <si>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</si>
  <si>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</si>
  <si>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</si>
  <si>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</si>
  <si>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</si>
  <si>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</si>
  <si>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</si>
  <si>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</si>
  <si>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</si>
  <si>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</si>
  <si>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</si>
  <si>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</si>
  <si>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</si>
  <si>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</si>
  <si>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</si>
  <si>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</si>
  <si>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</si>
  <si>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</si>
  <si>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</si>
  <si>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</si>
  <si>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</si>
  <si>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</si>
  <si>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</si>
  <si>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</si>
  <si>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</si>
  <si>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</si>
  <si>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</si>
  <si>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</si>
  <si>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</si>
  <si>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</si>
  <si>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</si>
  <si>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</si>
  <si>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</si>
  <si>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</si>
  <si>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</si>
  <si>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</si>
  <si>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</si>
  <si>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</si>
  <si>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</si>
  <si>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</si>
  <si>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</si>
  <si>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</si>
  <si>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</si>
  <si>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</si>
  <si>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</si>
  <si>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</si>
  <si>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</si>
  <si>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</si>
  <si>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</si>
  <si>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</si>
  <si>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</si>
  <si>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</si>
  <si>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</si>
  <si>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</si>
  <si>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</si>
  <si>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</si>
  <si>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</si>
  <si>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</si>
  <si>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</si>
  <si>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</si>
  <si>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</si>
  <si>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</si>
  <si>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</si>
  <si>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</si>
  <si>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</si>
  <si>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</si>
  <si>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</si>
  <si>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</si>
  <si>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</si>
  <si>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</si>
  <si>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</si>
  <si>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</si>
  <si>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</si>
  <si>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</si>
  <si>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</si>
  <si>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</si>
  <si>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</si>
  <si>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</si>
  <si>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</si>
  <si>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</si>
  <si>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</si>
  <si>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</si>
  <si>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</si>
  <si>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</si>
  <si>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</si>
  <si>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</si>
  <si>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</si>
  <si>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</si>
  <si>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</si>
  <si>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</si>
  <si>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</si>
  <si>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</si>
  <si>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</si>
  <si>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</si>
  <si>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</si>
  <si>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</si>
  <si>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</si>
  <si>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</si>
  <si>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</si>
  <si>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</si>
  <si>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</si>
  <si>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</si>
  <si>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</si>
  <si>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</si>
  <si>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</si>
  <si>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</si>
  <si>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</si>
  <si>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</si>
  <si>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</si>
  <si>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</si>
  <si>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</si>
  <si>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</si>
  <si>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</si>
  <si>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</si>
  <si>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</si>
  <si>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</si>
  <si>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</si>
  <si>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</si>
  <si>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</si>
  <si>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</si>
  <si>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</si>
  <si>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</si>
  <si>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</si>
  <si>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</si>
  <si>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</si>
  <si>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</si>
  <si>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</si>
  <si>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</si>
  <si>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</si>
  <si>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</si>
  <si>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</si>
  <si>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</si>
  <si>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</si>
  <si>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</si>
  <si>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</si>
  <si>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</si>
  <si>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</si>
  <si>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</si>
  <si>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</si>
  <si>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</si>
  <si>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</si>
  <si>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</si>
  <si>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</si>
  <si>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</si>
  <si>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</si>
  <si>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</si>
  <si>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</si>
  <si>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</si>
  <si>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</si>
  <si>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</si>
  <si>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</si>
  <si>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</si>
  <si>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</si>
  <si>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</si>
  <si>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</si>
  <si>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</si>
  <si>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</si>
  <si>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</si>
  <si>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</si>
  <si>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</si>
  <si>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</si>
  <si>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</si>
  <si>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</si>
  <si>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</si>
  <si>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</si>
  <si>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</si>
  <si>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</si>
  <si>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</si>
  <si>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</si>
  <si>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</si>
  <si>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</si>
  <si>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</si>
  <si>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</si>
  <si>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</si>
  <si>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</si>
  <si>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</si>
  <si>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</si>
  <si>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</si>
  <si>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</si>
  <si>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</si>
  <si>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</si>
  <si>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</si>
  <si>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</si>
  <si>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</si>
  <si>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</si>
  <si>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</si>
  <si>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</si>
  <si>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</si>
  <si>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</si>
  <si>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</si>
  <si>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</si>
  <si>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</si>
  <si>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</si>
  <si>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</si>
  <si>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</si>
  <si>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</si>
  <si>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</si>
  <si>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</si>
  <si>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</si>
  <si>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</si>
  <si>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</si>
  <si>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</si>
  <si>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</si>
  <si>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</si>
  <si>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</si>
  <si>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</si>
  <si>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</si>
  <si>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</si>
  <si>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</si>
  <si>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</si>
  <si>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</si>
  <si>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</si>
  <si>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</si>
  <si>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</si>
  <si>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</si>
  <si>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</si>
  <si>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</si>
  <si>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</si>
  <si>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</si>
  <si>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</si>
  <si>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</si>
  <si>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</si>
  <si>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</si>
  <si>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</si>
  <si>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</si>
  <si>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</si>
  <si>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</si>
  <si>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</si>
  <si>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</si>
  <si>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</si>
  <si>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</si>
  <si>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</si>
  <si>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</si>
  <si>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</si>
  <si>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</si>
  <si>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</si>
  <si>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</si>
  <si>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</si>
  <si>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</si>
  <si>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</si>
  <si>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</si>
  <si>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</si>
  <si>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</si>
  <si>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</si>
  <si>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</si>
  <si>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</si>
  <si>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</si>
  <si>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</si>
  <si>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</si>
  <si>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</si>
  <si>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</si>
  <si>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</si>
  <si>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</si>
  <si>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</si>
  <si>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</si>
  <si>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</si>
  <si>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</si>
  <si>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</si>
  <si>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</si>
  <si>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</si>
  <si>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</si>
  <si>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</si>
  <si>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</si>
  <si>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</si>
  <si>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</si>
  <si>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</si>
  <si>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</si>
  <si>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</si>
  <si>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</si>
  <si>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</si>
  <si>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</si>
  <si>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</si>
  <si>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</si>
  <si>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</si>
  <si>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</si>
  <si>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</si>
  <si>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</si>
  <si>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</si>
  <si>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</si>
  <si>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</si>
  <si>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</si>
  <si>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</si>
  <si>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</si>
  <si>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</si>
  <si>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</si>
  <si>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</si>
  <si>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</si>
  <si>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</si>
  <si>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</si>
  <si>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</si>
  <si>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</si>
  <si>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</si>
  <si>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</si>
  <si>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</si>
  <si>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</si>
  <si>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</si>
  <si>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</si>
  <si>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</si>
  <si>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</si>
  <si>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</si>
  <si>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</si>
  <si>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</si>
  <si>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</si>
  <si>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</si>
  <si>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</si>
  <si>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</si>
  <si>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</si>
  <si>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</si>
  <si>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</si>
  <si>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</si>
  <si>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</si>
  <si>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</si>
  <si>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</si>
  <si>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</si>
  <si>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</si>
  <si>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</si>
  <si>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</si>
  <si>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</si>
  <si>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</si>
  <si>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</si>
  <si>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</si>
  <si>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</si>
  <si>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</si>
  <si>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</si>
  <si>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</si>
  <si>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</si>
  <si>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</si>
  <si>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</si>
  <si>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</si>
  <si>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</si>
  <si>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</si>
  <si>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</si>
  <si>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</si>
  <si>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</si>
  <si>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</si>
  <si>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</si>
  <si>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</si>
  <si>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</si>
  <si>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</si>
  <si>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</si>
  <si>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</si>
  <si>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</si>
  <si>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</si>
  <si>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</si>
  <si>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</si>
  <si>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</si>
  <si>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</si>
  <si>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</si>
  <si>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</si>
  <si>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</si>
  <si>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</si>
  <si>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</si>
  <si>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</si>
  <si>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</si>
  <si>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</si>
  <si>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</si>
  <si>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</si>
  <si>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</si>
  <si>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</si>
  <si>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</si>
  <si>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</si>
  <si>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</si>
  <si>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</si>
  <si>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</si>
  <si>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</si>
  <si>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</si>
  <si>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</si>
  <si>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</si>
  <si>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</si>
  <si>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</si>
  <si>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</si>
  <si>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</si>
  <si>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</si>
  <si>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</si>
  <si>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</si>
  <si>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</si>
  <si>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</si>
  <si>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</si>
  <si>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</si>
  <si>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</si>
  <si>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</si>
  <si>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</si>
  <si>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</si>
  <si>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</si>
  <si>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</si>
  <si>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</si>
  <si>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</si>
  <si>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</si>
  <si>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</si>
  <si>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</si>
  <si>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</si>
  <si>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</si>
  <si>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</si>
  <si>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</si>
  <si>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</si>
  <si>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</si>
  <si>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</si>
  <si>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</si>
  <si>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</si>
  <si>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</si>
  <si>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</si>
  <si>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</si>
  <si>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</si>
  <si>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</si>
  <si>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</si>
  <si>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</si>
  <si>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</si>
  <si>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</si>
  <si>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</si>
  <si>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</si>
  <si>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</si>
  <si>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</si>
  <si>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</si>
  <si>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</si>
  <si>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</si>
  <si>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</si>
  <si>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</si>
  <si>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</si>
  <si>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</si>
  <si>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</si>
  <si>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</si>
  <si>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</si>
  <si>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</si>
  <si>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</si>
  <si>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</si>
  <si>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</si>
  <si>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</si>
  <si>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</si>
  <si>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</si>
  <si>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</si>
  <si>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</si>
  <si>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</si>
  <si>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</si>
  <si>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</si>
  <si>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</si>
  <si>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</si>
  <si>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</si>
  <si>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</si>
  <si>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</si>
  <si>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</si>
  <si>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</si>
  <si>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</si>
  <si>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</si>
  <si>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</si>
  <si>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</si>
  <si>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</si>
  <si>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</si>
  <si>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</si>
  <si>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</si>
  <si>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</si>
  <si>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</si>
  <si>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</si>
  <si>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</si>
  <si>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</si>
  <si>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</si>
  <si>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</si>
  <si>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</si>
  <si>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</si>
  <si>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</si>
  <si>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</si>
  <si>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</si>
  <si>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</si>
  <si>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</si>
  <si>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</si>
  <si>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</si>
  <si>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</si>
  <si>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</si>
  <si>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</si>
  <si>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</si>
  <si>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</si>
  <si>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</si>
  <si>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</si>
  <si>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</si>
  <si>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</si>
  <si>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</si>
  <si>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</si>
  <si>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</si>
  <si>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</si>
  <si>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</si>
  <si>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</si>
  <si>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</si>
  <si>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</si>
  <si>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</si>
  <si>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</si>
  <si>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</si>
  <si>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</si>
  <si>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</si>
  <si>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</si>
  <si>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</si>
  <si>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</si>
  <si>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</si>
  <si>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</si>
  <si>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</si>
  <si>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</si>
  <si>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</si>
  <si>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</si>
  <si>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</si>
  <si>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</si>
  <si>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</si>
  <si>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</si>
  <si>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</si>
  <si>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</si>
  <si>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</si>
  <si>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</si>
  <si>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</si>
  <si>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</si>
  <si>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</si>
  <si>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</si>
  <si>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</si>
  <si>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</si>
  <si>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</si>
  <si>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</si>
  <si>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</si>
  <si>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</si>
  <si>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</si>
  <si>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</si>
  <si>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</si>
  <si>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</si>
  <si>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</si>
  <si>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</si>
  <si>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</si>
  <si>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</si>
  <si>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</si>
  <si>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</si>
  <si>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</si>
  <si>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</si>
  <si>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</si>
  <si>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</si>
  <si>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</si>
  <si>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</si>
  <si>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</si>
  <si>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</si>
  <si>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</si>
  <si>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</si>
  <si>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</si>
  <si>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</si>
  <si>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</si>
  <si>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</si>
  <si>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</si>
  <si>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</si>
  <si>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</si>
  <si>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</si>
  <si>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</si>
  <si>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</si>
  <si>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</si>
  <si>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</si>
  <si>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</si>
  <si>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</si>
  <si>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</si>
  <si>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</si>
  <si>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</si>
  <si>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</si>
  <si>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</si>
  <si>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</si>
  <si>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</si>
  <si>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</si>
  <si>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</si>
  <si>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</si>
  <si>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</si>
  <si>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</si>
  <si>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</si>
  <si>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</si>
  <si>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</si>
  <si>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</si>
  <si>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</si>
  <si>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</si>
  <si>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</si>
  <si>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</si>
  <si>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</si>
  <si>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</si>
  <si>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</si>
  <si>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</si>
  <si>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</si>
  <si>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</si>
  <si>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</si>
  <si>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</si>
  <si>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</si>
  <si>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</si>
  <si>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</si>
  <si>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</si>
  <si>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</si>
  <si>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</si>
  <si>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</si>
  <si>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</si>
  <si>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</si>
  <si>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</si>
  <si>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</si>
  <si>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</si>
  <si>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</si>
  <si>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</si>
  <si>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</si>
  <si>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</si>
  <si>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</si>
  <si>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</si>
  <si>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</si>
  <si>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</si>
  <si>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</si>
  <si>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</si>
  <si>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</si>
  <si>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</si>
  <si>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</si>
  <si>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</si>
  <si>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</si>
  <si>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</si>
  <si>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</si>
  <si>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</si>
  <si>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</si>
  <si>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</si>
  <si>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</si>
  <si>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</si>
  <si>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</si>
  <si>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</si>
  <si>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</si>
  <si>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</si>
  <si>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</si>
  <si>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</si>
  <si>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</si>
  <si>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</si>
  <si>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</si>
  <si>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</si>
  <si>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</si>
  <si>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</si>
  <si>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</si>
  <si>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</si>
  <si>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</si>
  <si>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</si>
  <si>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</si>
  <si>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</si>
  <si>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</si>
  <si>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</si>
  <si>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</si>
  <si>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</si>
  <si>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</si>
  <si>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</si>
  <si>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</si>
  <si>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</si>
  <si>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</si>
  <si>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</si>
  <si>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</si>
  <si>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</si>
  <si>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</si>
  <si>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</si>
  <si>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</si>
  <si>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</si>
  <si>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</si>
  <si>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</si>
  <si>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</si>
  <si>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</si>
  <si>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</si>
  <si>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</si>
  <si>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</si>
  <si>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</si>
  <si>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</si>
  <si>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</si>
  <si>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</si>
  <si>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</si>
  <si>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</si>
  <si>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</si>
  <si>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</si>
  <si>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</si>
  <si>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</si>
  <si>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</si>
  <si>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</si>
  <si>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</si>
  <si>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</si>
  <si>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</si>
  <si>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</si>
  <si>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</si>
  <si>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</si>
  <si>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</si>
  <si>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</si>
  <si>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</si>
  <si>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</si>
  <si>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</si>
  <si>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</si>
  <si>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</si>
  <si>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</si>
  <si>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</si>
  <si>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</si>
  <si>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</si>
  <si>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</si>
  <si>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</si>
  <si>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</si>
  <si>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</si>
  <si>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</si>
  <si>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</si>
  <si>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</si>
  <si>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</si>
  <si>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</si>
  <si>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</si>
  <si>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</si>
  <si>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</si>
  <si>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</si>
  <si>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</si>
  <si>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</si>
  <si>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</si>
  <si>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</si>
  <si>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</si>
  <si>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</si>
  <si>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</si>
  <si>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</si>
  <si>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</si>
  <si>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</si>
  <si>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</si>
  <si>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</si>
  <si>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</si>
  <si>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</si>
  <si>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</si>
  <si>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</si>
  <si>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</si>
  <si>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</si>
  <si>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</si>
  <si>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</si>
  <si>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</si>
  <si>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</si>
  <si>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</si>
  <si>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</si>
  <si>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</si>
  <si>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</si>
  <si>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</si>
  <si>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</si>
  <si>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</si>
  <si>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</si>
  <si>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</si>
  <si>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</si>
  <si>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</si>
  <si>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</si>
  <si>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</si>
  <si>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</si>
  <si>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</si>
  <si>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</si>
  <si>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</si>
  <si>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</si>
  <si>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</si>
  <si>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</si>
  <si>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</si>
  <si>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</si>
  <si>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</si>
  <si>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</si>
  <si>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</si>
  <si>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</si>
  <si>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</si>
  <si>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</si>
  <si>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</si>
  <si>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</si>
  <si>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</si>
  <si>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</si>
  <si>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</si>
  <si>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</si>
  <si>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</si>
  <si>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</si>
  <si>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</si>
  <si>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</si>
  <si>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</si>
  <si>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</si>
  <si>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</si>
  <si>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</si>
  <si>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</si>
  <si>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</si>
  <si>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</si>
  <si>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</si>
  <si>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</si>
  <si>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</si>
  <si>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</si>
  <si>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</si>
  <si>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</si>
  <si>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</si>
  <si>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</si>
  <si>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</si>
  <si>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</si>
  <si>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</si>
  <si>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</si>
  <si>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</si>
  <si>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</si>
  <si>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</si>
  <si>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</si>
  <si>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</si>
  <si>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</si>
  <si>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</si>
  <si>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</si>
  <si>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</si>
  <si>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</si>
  <si>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</si>
  <si>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</si>
  <si>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</si>
  <si>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</si>
  <si>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</si>
  <si>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</si>
  <si>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</si>
  <si>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</si>
  <si>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</si>
  <si>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</si>
  <si>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</si>
  <si>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</si>
  <si>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</si>
  <si>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</si>
  <si>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</si>
  <si>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</si>
  <si>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</si>
  <si>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</si>
  <si>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</si>
  <si>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</si>
  <si>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</si>
  <si>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</si>
  <si>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</si>
  <si>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</si>
  <si>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</si>
  <si>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</si>
  <si>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</si>
  <si>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</si>
  <si>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</si>
  <si>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</si>
  <si>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</si>
  <si>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</si>
  <si>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</si>
  <si>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</si>
  <si>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</si>
  <si>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</si>
  <si>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</si>
  <si>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</si>
  <si>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</si>
  <si>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</si>
  <si>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</si>
  <si>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</si>
  <si>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</si>
  <si>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</si>
  <si>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</si>
  <si>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</si>
  <si>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</si>
  <si>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</si>
  <si>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</si>
  <si>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</si>
  <si>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</si>
  <si>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</si>
  <si>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</si>
  <si>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</si>
  <si>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</si>
  <si>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</si>
  <si>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</si>
  <si>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</si>
  <si>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</si>
  <si>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</si>
  <si>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</si>
  <si>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</si>
  <si>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</si>
  <si>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</si>
  <si>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</si>
  <si>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</si>
  <si>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</si>
  <si>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</si>
  <si>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</si>
  <si>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</si>
  <si>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</si>
  <si>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</si>
  <si>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</si>
  <si>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</si>
  <si>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</si>
  <si>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</si>
  <si>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</si>
  <si>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</si>
  <si>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</si>
  <si>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</si>
  <si>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</si>
  <si>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</si>
  <si>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</si>
  <si>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</si>
  <si>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</si>
  <si>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</si>
  <si>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</si>
  <si>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</si>
  <si>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</si>
  <si>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</si>
  <si>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</si>
  <si>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</si>
  <si>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</si>
  <si>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</si>
  <si>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</si>
  <si>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</si>
  <si>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</si>
  <si>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</si>
  <si>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</si>
  <si>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</si>
  <si>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</si>
  <si>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</si>
  <si>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</si>
  <si>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</si>
  <si>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GAVTEAS VACIAS + GAVETAS FALLANDO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</si>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</sst>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0"/>
      <tableStyleElement type="headerRow" dxfId="409"/>
      <tableStyleElement type="totalRow" dxfId="408"/>
      <tableStyleElement type="firstColumn" dxfId="407"/>
      <tableStyleElement type="lastColumn" dxfId="406"/>
      <tableStyleElement type="firstRowStripe" dxfId="405"/>
      <tableStyleElement type="firstColumnStripe" dxfId="4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5"/>
  <sheetViews>
    <sheetView tabSelected="1" zoomScale="70" zoomScaleNormal="70" workbookViewId="0">
      <pane ySplit="4" topLeftCell="A104" activePane="bottomLeft" state="frozen"/>
      <selection pane="bottomLeft" activeCell="C12" sqref="C12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.7109375" style="47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8.75" thickBot="1" x14ac:dyDescent="0.3">
      <c r="A3" s="143" t="s">
        <v>2574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8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8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DISTRITO NACIONAL</v>
      </c>
      <c r="B8" s="96">
        <v>335797917</v>
      </c>
      <c r="C8" s="90">
        <v>44246.539085648146</v>
      </c>
      <c r="D8" s="102" t="s">
        <v>2473</v>
      </c>
      <c r="E8" s="88">
        <v>658</v>
      </c>
      <c r="F8" s="84" t="str">
        <f>VLOOKUP(E8,VIP!$A$2:$O11456,2,0)</f>
        <v>DRBR658</v>
      </c>
      <c r="G8" s="87" t="str">
        <f>VLOOKUP(E8,'LISTADO ATM'!$A$2:$B$897,2,0)</f>
        <v>ATM Cámara de Cuentas</v>
      </c>
      <c r="H8" s="87" t="str">
        <f>VLOOKUP(E8,VIP!$A$2:$O16377,7,FALSE)</f>
        <v>Si</v>
      </c>
      <c r="I8" s="87" t="str">
        <f>VLOOKUP(E8,VIP!$A$2:$O8342,8,FALSE)</f>
        <v>Si</v>
      </c>
      <c r="J8" s="87" t="str">
        <f>VLOOKUP(E8,VIP!$A$2:$O8292,8,FALSE)</f>
        <v>Si</v>
      </c>
      <c r="K8" s="87" t="str">
        <f>VLOOKUP(E8,VIP!$A$2:$O11866,6,0)</f>
        <v>NO</v>
      </c>
      <c r="L8" s="92" t="s">
        <v>2430</v>
      </c>
      <c r="M8" s="91" t="s">
        <v>2470</v>
      </c>
      <c r="N8" s="107" t="s">
        <v>2477</v>
      </c>
      <c r="O8" s="106" t="s">
        <v>2478</v>
      </c>
      <c r="P8" s="103"/>
      <c r="Q8" s="91" t="s">
        <v>2430</v>
      </c>
    </row>
    <row r="9" spans="1:17" s="108" customFormat="1" ht="18" x14ac:dyDescent="0.25">
      <c r="A9" s="102" t="str">
        <f>VLOOKUP(E9,'LISTADO ATM'!$A$2:$C$898,3,0)</f>
        <v>ESTE</v>
      </c>
      <c r="B9" s="96">
        <v>335798133</v>
      </c>
      <c r="C9" s="90">
        <v>44246.649629629632</v>
      </c>
      <c r="D9" s="102" t="s">
        <v>2189</v>
      </c>
      <c r="E9" s="88">
        <v>462</v>
      </c>
      <c r="F9" s="84" t="str">
        <f>VLOOKUP(E9,VIP!$A$2:$O11453,2,0)</f>
        <v>DRBR462</v>
      </c>
      <c r="G9" s="87" t="str">
        <f>VLOOKUP(E9,'LISTADO ATM'!$A$2:$B$897,2,0)</f>
        <v>ATM Agrocafe Del Caribe</v>
      </c>
      <c r="H9" s="87" t="str">
        <f>VLOOKUP(E9,VIP!$A$2:$O16374,7,FALSE)</f>
        <v>Si</v>
      </c>
      <c r="I9" s="87" t="str">
        <f>VLOOKUP(E9,VIP!$A$2:$O8339,8,FALSE)</f>
        <v>Si</v>
      </c>
      <c r="J9" s="87" t="str">
        <f>VLOOKUP(E9,VIP!$A$2:$O8289,8,FALSE)</f>
        <v>Si</v>
      </c>
      <c r="K9" s="87" t="str">
        <f>VLOOKUP(E9,VIP!$A$2:$O11863,6,0)</f>
        <v>NO</v>
      </c>
      <c r="L9" s="92" t="s">
        <v>2441</v>
      </c>
      <c r="M9" s="91" t="s">
        <v>2470</v>
      </c>
      <c r="N9" s="107" t="s">
        <v>2477</v>
      </c>
      <c r="O9" s="106" t="s">
        <v>2479</v>
      </c>
      <c r="P9" s="103"/>
      <c r="Q9" s="91" t="s">
        <v>2441</v>
      </c>
    </row>
    <row r="10" spans="1:17" s="108" customFormat="1" ht="18" x14ac:dyDescent="0.25">
      <c r="A10" s="102" t="str">
        <f>VLOOKUP(E10,'LISTADO ATM'!$A$2:$C$898,3,0)</f>
        <v>DISTRITO NACIONAL</v>
      </c>
      <c r="B10" s="96">
        <v>335798238</v>
      </c>
      <c r="C10" s="90">
        <v>44246.690636574072</v>
      </c>
      <c r="D10" s="102" t="s">
        <v>2473</v>
      </c>
      <c r="E10" s="88">
        <v>577</v>
      </c>
      <c r="F10" s="84" t="str">
        <f>VLOOKUP(E10,VIP!$A$2:$O11478,2,0)</f>
        <v>DRBR173</v>
      </c>
      <c r="G10" s="87" t="str">
        <f>VLOOKUP(E10,'LISTADO ATM'!$A$2:$B$897,2,0)</f>
        <v xml:space="preserve">ATM Olé Ave. Duarte </v>
      </c>
      <c r="H10" s="87" t="str">
        <f>VLOOKUP(E10,VIP!$A$2:$O16399,7,FALSE)</f>
        <v>Si</v>
      </c>
      <c r="I10" s="87" t="str">
        <f>VLOOKUP(E10,VIP!$A$2:$O8364,8,FALSE)</f>
        <v>Si</v>
      </c>
      <c r="J10" s="87" t="str">
        <f>VLOOKUP(E10,VIP!$A$2:$O8314,8,FALSE)</f>
        <v>Si</v>
      </c>
      <c r="K10" s="87" t="str">
        <f>VLOOKUP(E10,VIP!$A$2:$O11888,6,0)</f>
        <v>SI</v>
      </c>
      <c r="L10" s="92" t="s">
        <v>2463</v>
      </c>
      <c r="M10" s="91" t="s">
        <v>2470</v>
      </c>
      <c r="N10" s="107" t="s">
        <v>2477</v>
      </c>
      <c r="O10" s="106" t="s">
        <v>2478</v>
      </c>
      <c r="P10" s="103"/>
      <c r="Q10" s="91" t="s">
        <v>2463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335798256</v>
      </c>
      <c r="C11" s="90">
        <v>44246.700046296297</v>
      </c>
      <c r="D11" s="102" t="s">
        <v>2189</v>
      </c>
      <c r="E11" s="88">
        <v>797</v>
      </c>
      <c r="F11" s="84" t="e">
        <f>VLOOKUP(E11,VIP!$A$2:$O11476,2,0)</f>
        <v>#N/A</v>
      </c>
      <c r="G11" s="87" t="str">
        <f>VLOOKUP(E11,'LISTADO ATM'!$A$2:$B$897,2,0)</f>
        <v>ATM Dirección de Pensiones y Jubilaciones</v>
      </c>
      <c r="H11" s="87" t="e">
        <f>VLOOKUP(E11,VIP!$A$2:$O16397,7,FALSE)</f>
        <v>#N/A</v>
      </c>
      <c r="I11" s="87" t="e">
        <f>VLOOKUP(E11,VIP!$A$2:$O8362,8,FALSE)</f>
        <v>#N/A</v>
      </c>
      <c r="J11" s="87" t="e">
        <f>VLOOKUP(E11,VIP!$A$2:$O8312,8,FALSE)</f>
        <v>#N/A</v>
      </c>
      <c r="K11" s="87" t="e">
        <f>VLOOKUP(E11,VIP!$A$2:$O11886,6,0)</f>
        <v>#N/A</v>
      </c>
      <c r="L11" s="92" t="s">
        <v>2498</v>
      </c>
      <c r="M11" s="91" t="s">
        <v>2470</v>
      </c>
      <c r="N11" s="107" t="s">
        <v>2477</v>
      </c>
      <c r="O11" s="106" t="s">
        <v>2479</v>
      </c>
      <c r="P11" s="103"/>
      <c r="Q11" s="91" t="s">
        <v>2498</v>
      </c>
    </row>
    <row r="12" spans="1:17" s="108" customFormat="1" ht="18" x14ac:dyDescent="0.25">
      <c r="A12" s="102" t="str">
        <f>VLOOKUP(E12,'LISTADO ATM'!$A$2:$C$898,3,0)</f>
        <v>ESTE</v>
      </c>
      <c r="B12" s="96">
        <v>335798310</v>
      </c>
      <c r="C12" s="90">
        <v>44246.720300925925</v>
      </c>
      <c r="D12" s="102" t="s">
        <v>2189</v>
      </c>
      <c r="E12" s="88">
        <v>867</v>
      </c>
      <c r="F12" s="84" t="str">
        <f>VLOOKUP(E12,VIP!$A$2:$O11462,2,0)</f>
        <v>DRBR867</v>
      </c>
      <c r="G12" s="87" t="str">
        <f>VLOOKUP(E12,'LISTADO ATM'!$A$2:$B$897,2,0)</f>
        <v xml:space="preserve">ATM Estación Combustible Autopista El Coral </v>
      </c>
      <c r="H12" s="87" t="str">
        <f>VLOOKUP(E12,VIP!$A$2:$O16383,7,FALSE)</f>
        <v>Si</v>
      </c>
      <c r="I12" s="87" t="str">
        <f>VLOOKUP(E12,VIP!$A$2:$O8348,8,FALSE)</f>
        <v>Si</v>
      </c>
      <c r="J12" s="87" t="str">
        <f>VLOOKUP(E12,VIP!$A$2:$O8298,8,FALSE)</f>
        <v>Si</v>
      </c>
      <c r="K12" s="87" t="str">
        <f>VLOOKUP(E12,VIP!$A$2:$O11872,6,0)</f>
        <v>NO</v>
      </c>
      <c r="L12" s="92" t="s">
        <v>2228</v>
      </c>
      <c r="M12" s="91" t="s">
        <v>2470</v>
      </c>
      <c r="N12" s="107" t="s">
        <v>2477</v>
      </c>
      <c r="O12" s="106" t="s">
        <v>2479</v>
      </c>
      <c r="P12" s="103"/>
      <c r="Q12" s="91" t="s">
        <v>2228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335798394</v>
      </c>
      <c r="C13" s="90">
        <v>44246.818090277775</v>
      </c>
      <c r="D13" s="102" t="s">
        <v>2473</v>
      </c>
      <c r="E13" s="88">
        <v>640</v>
      </c>
      <c r="F13" s="84" t="str">
        <f>VLOOKUP(E13,VIP!$A$2:$O11472,2,0)</f>
        <v>DRBR640</v>
      </c>
      <c r="G13" s="87" t="str">
        <f>VLOOKUP(E13,'LISTADO ATM'!$A$2:$B$897,2,0)</f>
        <v xml:space="preserve">ATM Ministerio Obras Públicas </v>
      </c>
      <c r="H13" s="87" t="str">
        <f>VLOOKUP(E13,VIP!$A$2:$O16393,7,FALSE)</f>
        <v>Si</v>
      </c>
      <c r="I13" s="87" t="str">
        <f>VLOOKUP(E13,VIP!$A$2:$O8358,8,FALSE)</f>
        <v>Si</v>
      </c>
      <c r="J13" s="87" t="str">
        <f>VLOOKUP(E13,VIP!$A$2:$O8308,8,FALSE)</f>
        <v>Si</v>
      </c>
      <c r="K13" s="87" t="str">
        <f>VLOOKUP(E13,VIP!$A$2:$O11882,6,0)</f>
        <v>NO</v>
      </c>
      <c r="L13" s="92" t="s">
        <v>2463</v>
      </c>
      <c r="M13" s="91" t="s">
        <v>2470</v>
      </c>
      <c r="N13" s="107" t="s">
        <v>2477</v>
      </c>
      <c r="O13" s="106" t="s">
        <v>2478</v>
      </c>
      <c r="P13" s="103"/>
      <c r="Q13" s="91" t="s">
        <v>2463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335798397</v>
      </c>
      <c r="C14" s="90">
        <v>44246.831226851849</v>
      </c>
      <c r="D14" s="102" t="s">
        <v>2473</v>
      </c>
      <c r="E14" s="88">
        <v>738</v>
      </c>
      <c r="F14" s="84" t="str">
        <f>VLOOKUP(E14,VIP!$A$2:$O11469,2,0)</f>
        <v>DRBR24S</v>
      </c>
      <c r="G14" s="87" t="str">
        <f>VLOOKUP(E14,'LISTADO ATM'!$A$2:$B$897,2,0)</f>
        <v xml:space="preserve">ATM Zona Franca Los Alcarrizos </v>
      </c>
      <c r="H14" s="87" t="str">
        <f>VLOOKUP(E14,VIP!$A$2:$O16390,7,FALSE)</f>
        <v>Si</v>
      </c>
      <c r="I14" s="87" t="str">
        <f>VLOOKUP(E14,VIP!$A$2:$O8355,8,FALSE)</f>
        <v>Si</v>
      </c>
      <c r="J14" s="87" t="str">
        <f>VLOOKUP(E14,VIP!$A$2:$O8305,8,FALSE)</f>
        <v>Si</v>
      </c>
      <c r="K14" s="87" t="str">
        <f>VLOOKUP(E14,VIP!$A$2:$O11879,6,0)</f>
        <v>NO</v>
      </c>
      <c r="L14" s="92" t="s">
        <v>2430</v>
      </c>
      <c r="M14" s="91" t="s">
        <v>2470</v>
      </c>
      <c r="N14" s="107" t="s">
        <v>2477</v>
      </c>
      <c r="O14" s="106" t="s">
        <v>2478</v>
      </c>
      <c r="P14" s="103"/>
      <c r="Q14" s="91" t="s">
        <v>2430</v>
      </c>
    </row>
    <row r="15" spans="1:17" s="108" customFormat="1" ht="18" x14ac:dyDescent="0.25">
      <c r="A15" s="102" t="str">
        <f>VLOOKUP(E15,'LISTADO ATM'!$A$2:$C$898,3,0)</f>
        <v>NORTE</v>
      </c>
      <c r="B15" s="96">
        <v>335798403</v>
      </c>
      <c r="C15" s="90">
        <v>44246.859027777777</v>
      </c>
      <c r="D15" s="102" t="s">
        <v>2488</v>
      </c>
      <c r="E15" s="88">
        <v>703</v>
      </c>
      <c r="F15" s="84" t="str">
        <f>VLOOKUP(E15,VIP!$A$2:$O11463,2,0)</f>
        <v>DRBR703</v>
      </c>
      <c r="G15" s="87" t="str">
        <f>VLOOKUP(E15,'LISTADO ATM'!$A$2:$B$897,2,0)</f>
        <v xml:space="preserve">ATM Oficina El Mamey Los Hidalgos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2463</v>
      </c>
      <c r="M15" s="91" t="s">
        <v>2470</v>
      </c>
      <c r="N15" s="107" t="s">
        <v>2477</v>
      </c>
      <c r="O15" s="106" t="s">
        <v>2491</v>
      </c>
      <c r="P15" s="103"/>
      <c r="Q15" s="91" t="s">
        <v>2463</v>
      </c>
    </row>
    <row r="16" spans="1:17" s="108" customFormat="1" ht="18" x14ac:dyDescent="0.25">
      <c r="A16" s="102" t="str">
        <f>VLOOKUP(E16,'LISTADO ATM'!$A$2:$C$898,3,0)</f>
        <v>SUR</v>
      </c>
      <c r="B16" s="96">
        <v>335798408</v>
      </c>
      <c r="C16" s="90">
        <v>44246.869027777779</v>
      </c>
      <c r="D16" s="102" t="s">
        <v>2189</v>
      </c>
      <c r="E16" s="88">
        <v>582</v>
      </c>
      <c r="F16" s="84" t="e">
        <f>VLOOKUP(E16,VIP!$A$2:$O11458,2,0)</f>
        <v>#N/A</v>
      </c>
      <c r="G16" s="87" t="str">
        <f>VLOOKUP(E16,'LISTADO ATM'!$A$2:$B$897,2,0)</f>
        <v>ATM Estación Sabana Yegua</v>
      </c>
      <c r="H16" s="87" t="e">
        <f>VLOOKUP(E16,VIP!$A$2:$O16379,7,FALSE)</f>
        <v>#N/A</v>
      </c>
      <c r="I16" s="87" t="e">
        <f>VLOOKUP(E16,VIP!$A$2:$O8344,8,FALSE)</f>
        <v>#N/A</v>
      </c>
      <c r="J16" s="87" t="e">
        <f>VLOOKUP(E16,VIP!$A$2:$O8294,8,FALSE)</f>
        <v>#N/A</v>
      </c>
      <c r="K16" s="87" t="e">
        <f>VLOOKUP(E16,VIP!$A$2:$O11868,6,0)</f>
        <v>#N/A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335798410</v>
      </c>
      <c r="C17" s="90">
        <v>44246.870983796296</v>
      </c>
      <c r="D17" s="102" t="s">
        <v>2189</v>
      </c>
      <c r="E17" s="88">
        <v>194</v>
      </c>
      <c r="F17" s="84" t="str">
        <f>VLOOKUP(E17,VIP!$A$2:$O11457,2,0)</f>
        <v>DRBR194</v>
      </c>
      <c r="G17" s="87" t="str">
        <f>VLOOKUP(E17,'LISTADO ATM'!$A$2:$B$897,2,0)</f>
        <v xml:space="preserve">ATM UNP Pantoja </v>
      </c>
      <c r="H17" s="87" t="str">
        <f>VLOOKUP(E17,VIP!$A$2:$O16378,7,FALSE)</f>
        <v>Si</v>
      </c>
      <c r="I17" s="87" t="str">
        <f>VLOOKUP(E17,VIP!$A$2:$O8343,8,FALSE)</f>
        <v>No</v>
      </c>
      <c r="J17" s="87" t="str">
        <f>VLOOKUP(E17,VIP!$A$2:$O8293,8,FALSE)</f>
        <v>No</v>
      </c>
      <c r="K17" s="87" t="str">
        <f>VLOOKUP(E17,VIP!$A$2:$O11867,6,0)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335798488</v>
      </c>
      <c r="C18" s="90">
        <v>44247.395543981482</v>
      </c>
      <c r="D18" s="102" t="s">
        <v>2473</v>
      </c>
      <c r="E18" s="88">
        <v>252</v>
      </c>
      <c r="F18" s="84" t="str">
        <f>VLOOKUP(E18,VIP!$A$2:$O11471,2,0)</f>
        <v>DRBR252</v>
      </c>
      <c r="G18" s="87" t="str">
        <f>VLOOKUP(E18,'LISTADO ATM'!$A$2:$B$897,2,0)</f>
        <v xml:space="preserve">ATM Banco Agrícola (Barahona) </v>
      </c>
      <c r="H18" s="87" t="str">
        <f>VLOOKUP(E18,VIP!$A$2:$O16392,7,FALSE)</f>
        <v>Si</v>
      </c>
      <c r="I18" s="87" t="str">
        <f>VLOOKUP(E18,VIP!$A$2:$O8357,8,FALSE)</f>
        <v>Si</v>
      </c>
      <c r="J18" s="87" t="str">
        <f>VLOOKUP(E18,VIP!$A$2:$O8307,8,FALSE)</f>
        <v>Si</v>
      </c>
      <c r="K18" s="87" t="str">
        <f>VLOOKUP(E18,VIP!$A$2:$O11881,6,0)</f>
        <v>NO</v>
      </c>
      <c r="L18" s="92" t="s">
        <v>2430</v>
      </c>
      <c r="M18" s="91" t="s">
        <v>2470</v>
      </c>
      <c r="N18" s="107" t="s">
        <v>2477</v>
      </c>
      <c r="O18" s="106" t="s">
        <v>2478</v>
      </c>
      <c r="P18" s="103"/>
      <c r="Q18" s="107" t="s">
        <v>2430</v>
      </c>
    </row>
    <row r="19" spans="1:17" s="108" customFormat="1" ht="18" x14ac:dyDescent="0.25">
      <c r="A19" s="102" t="str">
        <f>VLOOKUP(E19,'LISTADO ATM'!$A$2:$C$898,3,0)</f>
        <v>SUR</v>
      </c>
      <c r="B19" s="96">
        <v>335798520</v>
      </c>
      <c r="C19" s="90">
        <v>44247.415486111109</v>
      </c>
      <c r="D19" s="102" t="s">
        <v>2189</v>
      </c>
      <c r="E19" s="88">
        <v>342</v>
      </c>
      <c r="F19" s="84" t="str">
        <f>VLOOKUP(E19,VIP!$A$2:$O11465,2,0)</f>
        <v>DRBR342</v>
      </c>
      <c r="G19" s="87" t="str">
        <f>VLOOKUP(E19,'LISTADO ATM'!$A$2:$B$897,2,0)</f>
        <v>ATM Oficina Obras Públicas Azua</v>
      </c>
      <c r="H19" s="87" t="str">
        <f>VLOOKUP(E19,VIP!$A$2:$O16386,7,FALSE)</f>
        <v>Si</v>
      </c>
      <c r="I19" s="87" t="str">
        <f>VLOOKUP(E19,VIP!$A$2:$O8351,8,FALSE)</f>
        <v>Si</v>
      </c>
      <c r="J19" s="87" t="str">
        <f>VLOOKUP(E19,VIP!$A$2:$O8301,8,FALSE)</f>
        <v>Si</v>
      </c>
      <c r="K19" s="87" t="str">
        <f>VLOOKUP(E19,VIP!$A$2:$O11875,6,0)</f>
        <v>SI</v>
      </c>
      <c r="L19" s="92" t="s">
        <v>2228</v>
      </c>
      <c r="M19" s="91" t="s">
        <v>2470</v>
      </c>
      <c r="N19" s="107" t="s">
        <v>2477</v>
      </c>
      <c r="O19" s="106" t="s">
        <v>2479</v>
      </c>
      <c r="P19" s="103"/>
      <c r="Q19" s="107" t="s">
        <v>2228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335798633</v>
      </c>
      <c r="C20" s="90">
        <v>44247.51829861111</v>
      </c>
      <c r="D20" s="102" t="s">
        <v>2473</v>
      </c>
      <c r="E20" s="88">
        <v>87</v>
      </c>
      <c r="F20" s="84" t="str">
        <f>VLOOKUP(E20,VIP!$A$2:$O11475,2,0)</f>
        <v>DRBR087</v>
      </c>
      <c r="G20" s="87" t="str">
        <f>VLOOKUP(E20,'LISTADO ATM'!$A$2:$B$897,2,0)</f>
        <v xml:space="preserve">ATM Autoservicio Sarasota </v>
      </c>
      <c r="H20" s="87" t="str">
        <f>VLOOKUP(E20,VIP!$A$2:$O16396,7,FALSE)</f>
        <v>Si</v>
      </c>
      <c r="I20" s="87" t="str">
        <f>VLOOKUP(E20,VIP!$A$2:$O8361,8,FALSE)</f>
        <v>Si</v>
      </c>
      <c r="J20" s="87" t="str">
        <f>VLOOKUP(E20,VIP!$A$2:$O8311,8,FALSE)</f>
        <v>Si</v>
      </c>
      <c r="K20" s="87" t="str">
        <f>VLOOKUP(E20,VIP!$A$2:$O11885,6,0)</f>
        <v>NO</v>
      </c>
      <c r="L20" s="92" t="s">
        <v>2503</v>
      </c>
      <c r="M20" s="91" t="s">
        <v>2470</v>
      </c>
      <c r="N20" s="107" t="s">
        <v>2477</v>
      </c>
      <c r="O20" s="106" t="s">
        <v>2478</v>
      </c>
      <c r="P20" s="103"/>
      <c r="Q20" s="91" t="s">
        <v>2503</v>
      </c>
    </row>
    <row r="21" spans="1:17" s="108" customFormat="1" ht="18" x14ac:dyDescent="0.25">
      <c r="A21" s="102" t="str">
        <f>VLOOKUP(E21,'LISTADO ATM'!$A$2:$C$898,3,0)</f>
        <v>DISTRITO NACIONAL</v>
      </c>
      <c r="B21" s="96">
        <v>335798635</v>
      </c>
      <c r="C21" s="90">
        <v>44247.523796296293</v>
      </c>
      <c r="D21" s="102" t="s">
        <v>2189</v>
      </c>
      <c r="E21" s="88">
        <v>31</v>
      </c>
      <c r="F21" s="84" t="str">
        <f>VLOOKUP(E21,VIP!$A$2:$O11473,2,0)</f>
        <v>DRBR031</v>
      </c>
      <c r="G21" s="87" t="str">
        <f>VLOOKUP(E21,'LISTADO ATM'!$A$2:$B$897,2,0)</f>
        <v xml:space="preserve">ATM Oficina San Martín I </v>
      </c>
      <c r="H21" s="87" t="str">
        <f>VLOOKUP(E21,VIP!$A$2:$O16394,7,FALSE)</f>
        <v>Si</v>
      </c>
      <c r="I21" s="87" t="str">
        <f>VLOOKUP(E21,VIP!$A$2:$O8359,8,FALSE)</f>
        <v>Si</v>
      </c>
      <c r="J21" s="87" t="str">
        <f>VLOOKUP(E21,VIP!$A$2:$O8309,8,FALSE)</f>
        <v>Si</v>
      </c>
      <c r="K21" s="87" t="str">
        <f>VLOOKUP(E21,VIP!$A$2:$O11883,6,0)</f>
        <v>NO</v>
      </c>
      <c r="L21" s="92" t="s">
        <v>2228</v>
      </c>
      <c r="M21" s="91" t="s">
        <v>2470</v>
      </c>
      <c r="N21" s="107" t="s">
        <v>2477</v>
      </c>
      <c r="O21" s="106" t="s">
        <v>2479</v>
      </c>
      <c r="P21" s="103"/>
      <c r="Q21" s="91" t="s">
        <v>2228</v>
      </c>
    </row>
    <row r="22" spans="1:17" s="108" customFormat="1" ht="18" x14ac:dyDescent="0.25">
      <c r="A22" s="102" t="str">
        <f>VLOOKUP(E22,'LISTADO ATM'!$A$2:$C$898,3,0)</f>
        <v>DISTRITO NACIONAL</v>
      </c>
      <c r="B22" s="96">
        <v>335798637</v>
      </c>
      <c r="C22" s="90">
        <v>44247.525995370372</v>
      </c>
      <c r="D22" s="102" t="s">
        <v>2189</v>
      </c>
      <c r="E22" s="88">
        <v>118</v>
      </c>
      <c r="F22" s="84" t="str">
        <f>VLOOKUP(E22,VIP!$A$2:$O11472,2,0)</f>
        <v>DRBR118</v>
      </c>
      <c r="G22" s="87" t="str">
        <f>VLOOKUP(E22,'LISTADO ATM'!$A$2:$B$897,2,0)</f>
        <v>ATM Plaza Torino</v>
      </c>
      <c r="H22" s="87" t="str">
        <f>VLOOKUP(E22,VIP!$A$2:$O16393,7,FALSE)</f>
        <v>N/A</v>
      </c>
      <c r="I22" s="87" t="str">
        <f>VLOOKUP(E22,VIP!$A$2:$O8358,8,FALSE)</f>
        <v>N/A</v>
      </c>
      <c r="J22" s="87" t="str">
        <f>VLOOKUP(E22,VIP!$A$2:$O8308,8,FALSE)</f>
        <v>N/A</v>
      </c>
      <c r="K22" s="87" t="str">
        <f>VLOOKUP(E22,VIP!$A$2:$O11882,6,0)</f>
        <v>N/A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VLOOKUP(E23,'LISTADO ATM'!$A$2:$C$898,3,0)</f>
        <v>NORTE</v>
      </c>
      <c r="B23" s="96">
        <v>335798638</v>
      </c>
      <c r="C23" s="90">
        <v>44247.528032407405</v>
      </c>
      <c r="D23" s="102" t="s">
        <v>2189</v>
      </c>
      <c r="E23" s="88">
        <v>266</v>
      </c>
      <c r="F23" s="84" t="str">
        <f>VLOOKUP(E23,VIP!$A$2:$O11471,2,0)</f>
        <v>DRBR266</v>
      </c>
      <c r="G23" s="87" t="str">
        <f>VLOOKUP(E23,'LISTADO ATM'!$A$2:$B$897,2,0)</f>
        <v xml:space="preserve">ATM Oficina Villa Francisca </v>
      </c>
      <c r="H23" s="87" t="str">
        <f>VLOOKUP(E23,VIP!$A$2:$O16392,7,FALSE)</f>
        <v>Si</v>
      </c>
      <c r="I23" s="87" t="str">
        <f>VLOOKUP(E23,VIP!$A$2:$O8357,8,FALSE)</f>
        <v>Si</v>
      </c>
      <c r="J23" s="87" t="str">
        <f>VLOOKUP(E23,VIP!$A$2:$O8307,8,FALSE)</f>
        <v>Si</v>
      </c>
      <c r="K23" s="87" t="str">
        <f>VLOOKUP(E23,VIP!$A$2:$O11881,6,0)</f>
        <v>NO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335798639</v>
      </c>
      <c r="C24" s="90">
        <v>44247.532129629632</v>
      </c>
      <c r="D24" s="102" t="s">
        <v>2488</v>
      </c>
      <c r="E24" s="88">
        <v>231</v>
      </c>
      <c r="F24" s="84" t="str">
        <f>VLOOKUP(E24,VIP!$A$2:$O11470,2,0)</f>
        <v>DRBR231</v>
      </c>
      <c r="G24" s="87" t="str">
        <f>VLOOKUP(E24,'LISTADO ATM'!$A$2:$B$897,2,0)</f>
        <v xml:space="preserve">ATM Oficina Zona Oriental </v>
      </c>
      <c r="H24" s="87" t="str">
        <f>VLOOKUP(E24,VIP!$A$2:$O16391,7,FALSE)</f>
        <v>Si</v>
      </c>
      <c r="I24" s="87" t="str">
        <f>VLOOKUP(E24,VIP!$A$2:$O8356,8,FALSE)</f>
        <v>Si</v>
      </c>
      <c r="J24" s="87" t="str">
        <f>VLOOKUP(E24,VIP!$A$2:$O8306,8,FALSE)</f>
        <v>Si</v>
      </c>
      <c r="K24" s="87" t="str">
        <f>VLOOKUP(E24,VIP!$A$2:$O11880,6,0)</f>
        <v>SI</v>
      </c>
      <c r="L24" s="92" t="s">
        <v>2430</v>
      </c>
      <c r="M24" s="91" t="s">
        <v>2470</v>
      </c>
      <c r="N24" s="107" t="s">
        <v>2477</v>
      </c>
      <c r="O24" s="106" t="s">
        <v>2491</v>
      </c>
      <c r="P24" s="103"/>
      <c r="Q24" s="91" t="s">
        <v>2430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335798640</v>
      </c>
      <c r="C25" s="90">
        <v>44247.532233796293</v>
      </c>
      <c r="D25" s="102" t="s">
        <v>2189</v>
      </c>
      <c r="E25" s="88">
        <v>812</v>
      </c>
      <c r="F25" s="84" t="str">
        <f>VLOOKUP(E25,VIP!$A$2:$O11469,2,0)</f>
        <v>DRBR812</v>
      </c>
      <c r="G25" s="87" t="str">
        <f>VLOOKUP(E25,'LISTADO ATM'!$A$2:$B$897,2,0)</f>
        <v xml:space="preserve">ATM Canasta del Pueblo </v>
      </c>
      <c r="H25" s="87" t="str">
        <f>VLOOKUP(E25,VIP!$A$2:$O16390,7,FALSE)</f>
        <v>Si</v>
      </c>
      <c r="I25" s="87" t="str">
        <f>VLOOKUP(E25,VIP!$A$2:$O8355,8,FALSE)</f>
        <v>Si</v>
      </c>
      <c r="J25" s="87" t="str">
        <f>VLOOKUP(E25,VIP!$A$2:$O8305,8,FALSE)</f>
        <v>Si</v>
      </c>
      <c r="K25" s="87" t="str">
        <f>VLOOKUP(E25,VIP!$A$2:$O11879,6,0)</f>
        <v>NO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335798643</v>
      </c>
      <c r="C26" s="90">
        <v>44247.533587962964</v>
      </c>
      <c r="D26" s="102" t="s">
        <v>2189</v>
      </c>
      <c r="E26" s="88">
        <v>435</v>
      </c>
      <c r="F26" s="84" t="str">
        <f>VLOOKUP(E26,VIP!$A$2:$O11468,2,0)</f>
        <v>DRBR435</v>
      </c>
      <c r="G26" s="87" t="str">
        <f>VLOOKUP(E26,'LISTADO ATM'!$A$2:$B$897,2,0)</f>
        <v xml:space="preserve">ATM Autobanco Torre I </v>
      </c>
      <c r="H26" s="87" t="str">
        <f>VLOOKUP(E26,VIP!$A$2:$O16389,7,FALSE)</f>
        <v>Si</v>
      </c>
      <c r="I26" s="87" t="str">
        <f>VLOOKUP(E26,VIP!$A$2:$O8354,8,FALSE)</f>
        <v>Si</v>
      </c>
      <c r="J26" s="87" t="str">
        <f>VLOOKUP(E26,VIP!$A$2:$O8304,8,FALSE)</f>
        <v>Si</v>
      </c>
      <c r="K26" s="87" t="str">
        <f>VLOOKUP(E26,VIP!$A$2:$O11878,6,0)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335798651</v>
      </c>
      <c r="C27" s="90">
        <v>44247.539398148147</v>
      </c>
      <c r="D27" s="102" t="s">
        <v>2473</v>
      </c>
      <c r="E27" s="88">
        <v>908</v>
      </c>
      <c r="F27" s="84" t="str">
        <f>VLOOKUP(E27,VIP!$A$2:$O11466,2,0)</f>
        <v>DRBR16D</v>
      </c>
      <c r="G27" s="87" t="str">
        <f>VLOOKUP(E27,'LISTADO ATM'!$A$2:$B$897,2,0)</f>
        <v xml:space="preserve">ATM Oficina Plaza Botánika </v>
      </c>
      <c r="H27" s="87" t="str">
        <f>VLOOKUP(E27,VIP!$A$2:$O16387,7,FALSE)</f>
        <v>Si</v>
      </c>
      <c r="I27" s="87" t="str">
        <f>VLOOKUP(E27,VIP!$A$2:$O8352,8,FALSE)</f>
        <v>Si</v>
      </c>
      <c r="J27" s="87" t="str">
        <f>VLOOKUP(E27,VIP!$A$2:$O8302,8,FALSE)</f>
        <v>Si</v>
      </c>
      <c r="K27" s="87" t="str">
        <f>VLOOKUP(E27,VIP!$A$2:$O11876,6,0)</f>
        <v>NO</v>
      </c>
      <c r="L27" s="92" t="s">
        <v>2430</v>
      </c>
      <c r="M27" s="91" t="s">
        <v>2470</v>
      </c>
      <c r="N27" s="107" t="s">
        <v>2477</v>
      </c>
      <c r="O27" s="106" t="s">
        <v>2478</v>
      </c>
      <c r="P27" s="103"/>
      <c r="Q27" s="91" t="s">
        <v>2430</v>
      </c>
    </row>
    <row r="28" spans="1:17" s="108" customFormat="1" ht="18" x14ac:dyDescent="0.25">
      <c r="A28" s="102" t="str">
        <f>VLOOKUP(E28,'LISTADO ATM'!$A$2:$C$898,3,0)</f>
        <v>ESTE</v>
      </c>
      <c r="B28" s="96">
        <v>335798661</v>
      </c>
      <c r="C28" s="90">
        <v>44247.547025462962</v>
      </c>
      <c r="D28" s="102" t="s">
        <v>2473</v>
      </c>
      <c r="E28" s="88">
        <v>824</v>
      </c>
      <c r="F28" s="84" t="str">
        <f>VLOOKUP(E28,VIP!$A$2:$O11463,2,0)</f>
        <v>DRBR824</v>
      </c>
      <c r="G28" s="87" t="str">
        <f>VLOOKUP(E28,'LISTADO ATM'!$A$2:$B$897,2,0)</f>
        <v xml:space="preserve">ATM Multiplaza (Higuey) </v>
      </c>
      <c r="H28" s="87" t="str">
        <f>VLOOKUP(E28,VIP!$A$2:$O16384,7,FALSE)</f>
        <v>Si</v>
      </c>
      <c r="I28" s="87" t="str">
        <f>VLOOKUP(E28,VIP!$A$2:$O8349,8,FALSE)</f>
        <v>Si</v>
      </c>
      <c r="J28" s="87" t="str">
        <f>VLOOKUP(E28,VIP!$A$2:$O8299,8,FALSE)</f>
        <v>Si</v>
      </c>
      <c r="K28" s="87" t="str">
        <f>VLOOKUP(E28,VIP!$A$2:$O11873,6,0)</f>
        <v>NO</v>
      </c>
      <c r="L28" s="92" t="s">
        <v>2430</v>
      </c>
      <c r="M28" s="91" t="s">
        <v>2470</v>
      </c>
      <c r="N28" s="107" t="s">
        <v>2477</v>
      </c>
      <c r="O28" s="106" t="s">
        <v>2478</v>
      </c>
      <c r="P28" s="103"/>
      <c r="Q28" s="91" t="s">
        <v>2430</v>
      </c>
    </row>
    <row r="29" spans="1:17" s="108" customFormat="1" ht="18" x14ac:dyDescent="0.25">
      <c r="A29" s="102" t="str">
        <f>VLOOKUP(E29,'LISTADO ATM'!$A$2:$C$898,3,0)</f>
        <v>DISTRITO NACIONAL</v>
      </c>
      <c r="B29" s="96">
        <v>335798681</v>
      </c>
      <c r="C29" s="90">
        <v>44247.556446759256</v>
      </c>
      <c r="D29" s="102" t="s">
        <v>2189</v>
      </c>
      <c r="E29" s="88">
        <v>488</v>
      </c>
      <c r="F29" s="84" t="str">
        <f>VLOOKUP(E29,VIP!$A$2:$O11462,2,0)</f>
        <v>DRBR488</v>
      </c>
      <c r="G29" s="87" t="str">
        <f>VLOOKUP(E29,'LISTADO ATM'!$A$2:$B$897,2,0)</f>
        <v xml:space="preserve">ATM Aeropuerto El Higuero </v>
      </c>
      <c r="H29" s="87" t="str">
        <f>VLOOKUP(E29,VIP!$A$2:$O16383,7,FALSE)</f>
        <v>Si</v>
      </c>
      <c r="I29" s="87" t="str">
        <f>VLOOKUP(E29,VIP!$A$2:$O8348,8,FALSE)</f>
        <v>Si</v>
      </c>
      <c r="J29" s="87" t="str">
        <f>VLOOKUP(E29,VIP!$A$2:$O8298,8,FALSE)</f>
        <v>Si</v>
      </c>
      <c r="K29" s="87" t="str">
        <f>VLOOKUP(E29,VIP!$A$2:$O11872,6,0)</f>
        <v>NO</v>
      </c>
      <c r="L29" s="92" t="s">
        <v>2228</v>
      </c>
      <c r="M29" s="91" t="s">
        <v>2470</v>
      </c>
      <c r="N29" s="107" t="s">
        <v>2477</v>
      </c>
      <c r="O29" s="106" t="s">
        <v>2479</v>
      </c>
      <c r="P29" s="103"/>
      <c r="Q29" s="91" t="s">
        <v>2228</v>
      </c>
    </row>
    <row r="30" spans="1:17" s="108" customFormat="1" ht="18" x14ac:dyDescent="0.25">
      <c r="A30" s="102" t="str">
        <f>VLOOKUP(E30,'LISTADO ATM'!$A$2:$C$898,3,0)</f>
        <v>DISTRITO NACIONAL</v>
      </c>
      <c r="B30" s="96">
        <v>335798683</v>
      </c>
      <c r="C30" s="90">
        <v>44247.561006944445</v>
      </c>
      <c r="D30" s="102" t="s">
        <v>2189</v>
      </c>
      <c r="E30" s="88">
        <v>792</v>
      </c>
      <c r="F30" s="84" t="str">
        <f>VLOOKUP(E30,VIP!$A$2:$O11460,2,0)</f>
        <v>DRBR792</v>
      </c>
      <c r="G30" s="87" t="str">
        <f>VLOOKUP(E30,'LISTADO ATM'!$A$2:$B$897,2,0)</f>
        <v>ATM Hospital Salvador de Gautier</v>
      </c>
      <c r="H30" s="87" t="str">
        <f>VLOOKUP(E30,VIP!$A$2:$O16381,7,FALSE)</f>
        <v>Si</v>
      </c>
      <c r="I30" s="87" t="str">
        <f>VLOOKUP(E30,VIP!$A$2:$O8346,8,FALSE)</f>
        <v>Si</v>
      </c>
      <c r="J30" s="87" t="str">
        <f>VLOOKUP(E30,VIP!$A$2:$O8296,8,FALSE)</f>
        <v>Si</v>
      </c>
      <c r="K30" s="87" t="str">
        <f>VLOOKUP(E30,VIP!$A$2:$O11870,6,0)</f>
        <v>NO</v>
      </c>
      <c r="L30" s="92" t="s">
        <v>2228</v>
      </c>
      <c r="M30" s="91" t="s">
        <v>2470</v>
      </c>
      <c r="N30" s="107" t="s">
        <v>2477</v>
      </c>
      <c r="O30" s="106" t="s">
        <v>2479</v>
      </c>
      <c r="P30" s="103"/>
      <c r="Q30" s="91" t="s">
        <v>2228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335798686</v>
      </c>
      <c r="C31" s="90">
        <v>44247.571944444448</v>
      </c>
      <c r="D31" s="102" t="s">
        <v>2473</v>
      </c>
      <c r="E31" s="88">
        <v>884</v>
      </c>
      <c r="F31" s="84" t="str">
        <f>VLOOKUP(E31,VIP!$A$2:$O11483,2,0)</f>
        <v>DRBR884</v>
      </c>
      <c r="G31" s="87" t="str">
        <f>VLOOKUP(E31,'LISTADO ATM'!$A$2:$B$897,2,0)</f>
        <v xml:space="preserve">ATM UNP Olé Sabana Perdida </v>
      </c>
      <c r="H31" s="87" t="str">
        <f>VLOOKUP(E31,VIP!$A$2:$O16404,7,FALSE)</f>
        <v>Si</v>
      </c>
      <c r="I31" s="87" t="str">
        <f>VLOOKUP(E31,VIP!$A$2:$O8369,8,FALSE)</f>
        <v>Si</v>
      </c>
      <c r="J31" s="87" t="str">
        <f>VLOOKUP(E31,VIP!$A$2:$O8319,8,FALSE)</f>
        <v>Si</v>
      </c>
      <c r="K31" s="87" t="str">
        <f>VLOOKUP(E31,VIP!$A$2:$O11893,6,0)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91" t="s">
        <v>2430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335798691</v>
      </c>
      <c r="C32" s="90">
        <v>44247.584849537037</v>
      </c>
      <c r="D32" s="102" t="s">
        <v>2473</v>
      </c>
      <c r="E32" s="88">
        <v>678</v>
      </c>
      <c r="F32" s="84" t="str">
        <f>VLOOKUP(E32,VIP!$A$2:$O11481,2,0)</f>
        <v>DRBR678</v>
      </c>
      <c r="G32" s="87" t="str">
        <f>VLOOKUP(E32,'LISTADO ATM'!$A$2:$B$897,2,0)</f>
        <v>ATM Eco Petroleo San Isidro</v>
      </c>
      <c r="H32" s="87" t="str">
        <f>VLOOKUP(E32,VIP!$A$2:$O16402,7,FALSE)</f>
        <v>Si</v>
      </c>
      <c r="I32" s="87" t="str">
        <f>VLOOKUP(E32,VIP!$A$2:$O8367,8,FALSE)</f>
        <v>Si</v>
      </c>
      <c r="J32" s="87" t="str">
        <f>VLOOKUP(E32,VIP!$A$2:$O8317,8,FALSE)</f>
        <v>Si</v>
      </c>
      <c r="K32" s="87" t="str">
        <f>VLOOKUP(E32,VIP!$A$2:$O11891,6,0)</f>
        <v>NO</v>
      </c>
      <c r="L32" s="92" t="s">
        <v>2430</v>
      </c>
      <c r="M32" s="91" t="s">
        <v>2470</v>
      </c>
      <c r="N32" s="107" t="s">
        <v>2477</v>
      </c>
      <c r="O32" s="106" t="s">
        <v>2478</v>
      </c>
      <c r="P32" s="103"/>
      <c r="Q32" s="91" t="s">
        <v>2430</v>
      </c>
    </row>
    <row r="33" spans="1:17" s="108" customFormat="1" ht="18" x14ac:dyDescent="0.25">
      <c r="A33" s="102" t="str">
        <f>VLOOKUP(E33,'LISTADO ATM'!$A$2:$C$898,3,0)</f>
        <v>DISTRITO NACIONAL</v>
      </c>
      <c r="B33" s="96">
        <v>335798700</v>
      </c>
      <c r="C33" s="90">
        <v>44247.643148148149</v>
      </c>
      <c r="D33" s="102" t="s">
        <v>2189</v>
      </c>
      <c r="E33" s="88">
        <v>821</v>
      </c>
      <c r="F33" s="84" t="str">
        <f>VLOOKUP(E33,VIP!$A$2:$O11482,2,0)</f>
        <v>DRBR821</v>
      </c>
      <c r="G33" s="87" t="str">
        <f>VLOOKUP(E33,'LISTADO ATM'!$A$2:$B$897,2,0)</f>
        <v xml:space="preserve">ATM S/M Bravo Churchill </v>
      </c>
      <c r="H33" s="87" t="str">
        <f>VLOOKUP(E33,VIP!$A$2:$O16403,7,FALSE)</f>
        <v>Si</v>
      </c>
      <c r="I33" s="87" t="str">
        <f>VLOOKUP(E33,VIP!$A$2:$O8368,8,FALSE)</f>
        <v>No</v>
      </c>
      <c r="J33" s="87" t="str">
        <f>VLOOKUP(E33,VIP!$A$2:$O8318,8,FALSE)</f>
        <v>No</v>
      </c>
      <c r="K33" s="87" t="str">
        <f>VLOOKUP(E33,VIP!$A$2:$O11892,6,0)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91" t="s">
        <v>2228</v>
      </c>
    </row>
    <row r="34" spans="1:17" s="108" customFormat="1" ht="18" x14ac:dyDescent="0.25">
      <c r="A34" s="102" t="str">
        <f>VLOOKUP(E34,'LISTADO ATM'!$A$2:$C$898,3,0)</f>
        <v>DISTRITO NACIONAL</v>
      </c>
      <c r="B34" s="96">
        <v>335798705</v>
      </c>
      <c r="C34" s="90">
        <v>44247.656666666669</v>
      </c>
      <c r="D34" s="102" t="s">
        <v>2473</v>
      </c>
      <c r="E34" s="88">
        <v>147</v>
      </c>
      <c r="F34" s="84" t="str">
        <f>VLOOKUP(E34,VIP!$A$2:$O11491,2,0)</f>
        <v>DRBR147</v>
      </c>
      <c r="G34" s="87" t="str">
        <f>VLOOKUP(E34,'LISTADO ATM'!$A$2:$B$897,2,0)</f>
        <v xml:space="preserve">ATM Kiosco Megacentro I </v>
      </c>
      <c r="H34" s="87" t="str">
        <f>VLOOKUP(E34,VIP!$A$2:$O16412,7,FALSE)</f>
        <v>Si</v>
      </c>
      <c r="I34" s="87" t="str">
        <f>VLOOKUP(E34,VIP!$A$2:$O8377,8,FALSE)</f>
        <v>Si</v>
      </c>
      <c r="J34" s="87" t="str">
        <f>VLOOKUP(E34,VIP!$A$2:$O8327,8,FALSE)</f>
        <v>Si</v>
      </c>
      <c r="K34" s="87" t="str">
        <f>VLOOKUP(E34,VIP!$A$2:$O11901,6,0)</f>
        <v>NO</v>
      </c>
      <c r="L34" s="92" t="s">
        <v>2463</v>
      </c>
      <c r="M34" s="91" t="s">
        <v>2470</v>
      </c>
      <c r="N34" s="107" t="s">
        <v>2477</v>
      </c>
      <c r="O34" s="106" t="s">
        <v>2478</v>
      </c>
      <c r="P34" s="103"/>
      <c r="Q34" s="91" t="s">
        <v>2463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335798706</v>
      </c>
      <c r="C35" s="90">
        <v>44247.658206018517</v>
      </c>
      <c r="D35" s="102" t="s">
        <v>2473</v>
      </c>
      <c r="E35" s="88">
        <v>493</v>
      </c>
      <c r="F35" s="84" t="str">
        <f>VLOOKUP(E35,VIP!$A$2:$O11490,2,0)</f>
        <v>DRBR493</v>
      </c>
      <c r="G35" s="87" t="str">
        <f>VLOOKUP(E35,'LISTADO ATM'!$A$2:$B$897,2,0)</f>
        <v xml:space="preserve">ATM Oficina Haina Occidental II </v>
      </c>
      <c r="H35" s="87" t="str">
        <f>VLOOKUP(E35,VIP!$A$2:$O16411,7,FALSE)</f>
        <v>Si</v>
      </c>
      <c r="I35" s="87" t="str">
        <f>VLOOKUP(E35,VIP!$A$2:$O8376,8,FALSE)</f>
        <v>Si</v>
      </c>
      <c r="J35" s="87" t="str">
        <f>VLOOKUP(E35,VIP!$A$2:$O8326,8,FALSE)</f>
        <v>Si</v>
      </c>
      <c r="K35" s="87" t="str">
        <f>VLOOKUP(E35,VIP!$A$2:$O11900,6,0)</f>
        <v>NO</v>
      </c>
      <c r="L35" s="92" t="s">
        <v>2430</v>
      </c>
      <c r="M35" s="91" t="s">
        <v>2470</v>
      </c>
      <c r="N35" s="107" t="s">
        <v>2477</v>
      </c>
      <c r="O35" s="106" t="s">
        <v>2478</v>
      </c>
      <c r="P35" s="103"/>
      <c r="Q35" s="91" t="s">
        <v>2430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335798707</v>
      </c>
      <c r="C36" s="90">
        <v>44247.659050925926</v>
      </c>
      <c r="D36" s="102" t="s">
        <v>2473</v>
      </c>
      <c r="E36" s="88">
        <v>572</v>
      </c>
      <c r="F36" s="84" t="str">
        <f>VLOOKUP(E36,VIP!$A$2:$O11489,2,0)</f>
        <v>DRBR174</v>
      </c>
      <c r="G36" s="87" t="str">
        <f>VLOOKUP(E36,'LISTADO ATM'!$A$2:$B$897,2,0)</f>
        <v xml:space="preserve">ATM Olé Ovando </v>
      </c>
      <c r="H36" s="87" t="str">
        <f>VLOOKUP(E36,VIP!$A$2:$O16410,7,FALSE)</f>
        <v>Si</v>
      </c>
      <c r="I36" s="87" t="str">
        <f>VLOOKUP(E36,VIP!$A$2:$O8375,8,FALSE)</f>
        <v>Si</v>
      </c>
      <c r="J36" s="87" t="str">
        <f>VLOOKUP(E36,VIP!$A$2:$O8325,8,FALSE)</f>
        <v>Si</v>
      </c>
      <c r="K36" s="87" t="str">
        <f>VLOOKUP(E36,VIP!$A$2:$O11899,6,0)</f>
        <v>NO</v>
      </c>
      <c r="L36" s="92" t="s">
        <v>2463</v>
      </c>
      <c r="M36" s="91" t="s">
        <v>2470</v>
      </c>
      <c r="N36" s="107" t="s">
        <v>2477</v>
      </c>
      <c r="O36" s="106" t="s">
        <v>2478</v>
      </c>
      <c r="P36" s="103"/>
      <c r="Q36" s="91" t="s">
        <v>2463</v>
      </c>
    </row>
    <row r="37" spans="1:17" s="108" customFormat="1" ht="18" x14ac:dyDescent="0.25">
      <c r="A37" s="102" t="str">
        <f>VLOOKUP(E37,'LISTADO ATM'!$A$2:$C$898,3,0)</f>
        <v>SUR</v>
      </c>
      <c r="B37" s="96">
        <v>335798708</v>
      </c>
      <c r="C37" s="90">
        <v>44247.660092592596</v>
      </c>
      <c r="D37" s="102" t="s">
        <v>2473</v>
      </c>
      <c r="E37" s="88">
        <v>592</v>
      </c>
      <c r="F37" s="84" t="str">
        <f>VLOOKUP(E37,VIP!$A$2:$O11488,2,0)</f>
        <v>DRBR081</v>
      </c>
      <c r="G37" s="87" t="str">
        <f>VLOOKUP(E37,'LISTADO ATM'!$A$2:$B$897,2,0)</f>
        <v xml:space="preserve">ATM Centro de Caja San Cristóbal I </v>
      </c>
      <c r="H37" s="87" t="str">
        <f>VLOOKUP(E37,VIP!$A$2:$O16409,7,FALSE)</f>
        <v>Si</v>
      </c>
      <c r="I37" s="87" t="str">
        <f>VLOOKUP(E37,VIP!$A$2:$O8374,8,FALSE)</f>
        <v>Si</v>
      </c>
      <c r="J37" s="87" t="str">
        <f>VLOOKUP(E37,VIP!$A$2:$O8324,8,FALSE)</f>
        <v>Si</v>
      </c>
      <c r="K37" s="87" t="str">
        <f>VLOOKUP(E37,VIP!$A$2:$O11898,6,0)</f>
        <v>SI</v>
      </c>
      <c r="L37" s="92" t="s">
        <v>2430</v>
      </c>
      <c r="M37" s="91" t="s">
        <v>2470</v>
      </c>
      <c r="N37" s="107" t="s">
        <v>2477</v>
      </c>
      <c r="O37" s="106" t="s">
        <v>2478</v>
      </c>
      <c r="P37" s="103"/>
      <c r="Q37" s="91" t="s">
        <v>2430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335798709</v>
      </c>
      <c r="C38" s="90">
        <v>44247.661678240744</v>
      </c>
      <c r="D38" s="102" t="s">
        <v>2473</v>
      </c>
      <c r="E38" s="88">
        <v>684</v>
      </c>
      <c r="F38" s="84" t="str">
        <f>VLOOKUP(E38,VIP!$A$2:$O11487,2,0)</f>
        <v>DRBR684</v>
      </c>
      <c r="G38" s="87" t="str">
        <f>VLOOKUP(E38,'LISTADO ATM'!$A$2:$B$897,2,0)</f>
        <v>ATM Estación Texaco Prolongación 27 Febrero</v>
      </c>
      <c r="H38" s="87" t="str">
        <f>VLOOKUP(E38,VIP!$A$2:$O16408,7,FALSE)</f>
        <v>NO</v>
      </c>
      <c r="I38" s="87" t="str">
        <f>VLOOKUP(E38,VIP!$A$2:$O8373,8,FALSE)</f>
        <v>NO</v>
      </c>
      <c r="J38" s="87" t="str">
        <f>VLOOKUP(E38,VIP!$A$2:$O8323,8,FALSE)</f>
        <v>NO</v>
      </c>
      <c r="K38" s="87" t="str">
        <f>VLOOKUP(E38,VIP!$A$2:$O11897,6,0)</f>
        <v>NO</v>
      </c>
      <c r="L38" s="92" t="s">
        <v>2430</v>
      </c>
      <c r="M38" s="91" t="s">
        <v>2470</v>
      </c>
      <c r="N38" s="107" t="s">
        <v>2477</v>
      </c>
      <c r="O38" s="106" t="s">
        <v>2478</v>
      </c>
      <c r="P38" s="103"/>
      <c r="Q38" s="91" t="s">
        <v>2430</v>
      </c>
    </row>
    <row r="39" spans="1:17" s="108" customFormat="1" ht="18" x14ac:dyDescent="0.25">
      <c r="A39" s="102" t="str">
        <f>VLOOKUP(E39,'LISTADO ATM'!$A$2:$C$898,3,0)</f>
        <v>DISTRITO NACIONAL</v>
      </c>
      <c r="B39" s="96">
        <v>335798735</v>
      </c>
      <c r="C39" s="90">
        <v>44247.759583333333</v>
      </c>
      <c r="D39" s="102" t="s">
        <v>2189</v>
      </c>
      <c r="E39" s="88">
        <v>85</v>
      </c>
      <c r="F39" s="84" t="str">
        <f>VLOOKUP(E39,VIP!$A$2:$O11486,2,0)</f>
        <v>DRBR085</v>
      </c>
      <c r="G39" s="87" t="str">
        <f>VLOOKUP(E39,'LISTADO ATM'!$A$2:$B$897,2,0)</f>
        <v xml:space="preserve">ATM Oficina San Isidro (Fuerza Aérea) </v>
      </c>
      <c r="H39" s="87" t="str">
        <f>VLOOKUP(E39,VIP!$A$2:$O16407,7,FALSE)</f>
        <v>Si</v>
      </c>
      <c r="I39" s="87" t="str">
        <f>VLOOKUP(E39,VIP!$A$2:$O8372,8,FALSE)</f>
        <v>Si</v>
      </c>
      <c r="J39" s="87" t="str">
        <f>VLOOKUP(E39,VIP!$A$2:$O8322,8,FALSE)</f>
        <v>Si</v>
      </c>
      <c r="K39" s="87" t="str">
        <f>VLOOKUP(E39,VIP!$A$2:$O11896,6,0)</f>
        <v>NO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s="108" customFormat="1" ht="18" x14ac:dyDescent="0.25">
      <c r="A40" s="102" t="str">
        <f>VLOOKUP(E40,'LISTADO ATM'!$A$2:$C$898,3,0)</f>
        <v>DISTRITO NACIONAL</v>
      </c>
      <c r="B40" s="96">
        <v>335798736</v>
      </c>
      <c r="C40" s="90">
        <v>44247.762083333335</v>
      </c>
      <c r="D40" s="102" t="s">
        <v>2189</v>
      </c>
      <c r="E40" s="88">
        <v>23</v>
      </c>
      <c r="F40" s="84" t="str">
        <f>VLOOKUP(E40,VIP!$A$2:$O11485,2,0)</f>
        <v>DRBR023</v>
      </c>
      <c r="G40" s="87" t="str">
        <f>VLOOKUP(E40,'LISTADO ATM'!$A$2:$B$897,2,0)</f>
        <v xml:space="preserve">ATM Oficina México </v>
      </c>
      <c r="H40" s="87" t="str">
        <f>VLOOKUP(E40,VIP!$A$2:$O16406,7,FALSE)</f>
        <v>Si</v>
      </c>
      <c r="I40" s="87" t="str">
        <f>VLOOKUP(E40,VIP!$A$2:$O8371,8,FALSE)</f>
        <v>Si</v>
      </c>
      <c r="J40" s="87" t="str">
        <f>VLOOKUP(E40,VIP!$A$2:$O8321,8,FALSE)</f>
        <v>Si</v>
      </c>
      <c r="K40" s="87" t="str">
        <f>VLOOKUP(E40,VIP!$A$2:$O11895,6,0)</f>
        <v>NO</v>
      </c>
      <c r="L40" s="92" t="s">
        <v>2254</v>
      </c>
      <c r="M40" s="91" t="s">
        <v>2470</v>
      </c>
      <c r="N40" s="107" t="s">
        <v>2477</v>
      </c>
      <c r="O40" s="106" t="s">
        <v>2479</v>
      </c>
      <c r="P40" s="103"/>
      <c r="Q40" s="91" t="s">
        <v>2254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335798737</v>
      </c>
      <c r="C41" s="90">
        <v>44247.766608796293</v>
      </c>
      <c r="D41" s="102" t="s">
        <v>2473</v>
      </c>
      <c r="E41" s="88">
        <v>567</v>
      </c>
      <c r="F41" s="84" t="str">
        <f>VLOOKUP(E41,VIP!$A$2:$O11484,2,0)</f>
        <v>DRBR015</v>
      </c>
      <c r="G41" s="87" t="str">
        <f>VLOOKUP(E41,'LISTADO ATM'!$A$2:$B$897,2,0)</f>
        <v xml:space="preserve">ATM Oficina Máximo Gómez </v>
      </c>
      <c r="H41" s="87" t="str">
        <f>VLOOKUP(E41,VIP!$A$2:$O16405,7,FALSE)</f>
        <v>Si</v>
      </c>
      <c r="I41" s="87" t="str">
        <f>VLOOKUP(E41,VIP!$A$2:$O8370,8,FALSE)</f>
        <v>Si</v>
      </c>
      <c r="J41" s="87" t="str">
        <f>VLOOKUP(E41,VIP!$A$2:$O8320,8,FALSE)</f>
        <v>Si</v>
      </c>
      <c r="K41" s="87" t="str">
        <f>VLOOKUP(E41,VIP!$A$2:$O11894,6,0)</f>
        <v>NO</v>
      </c>
      <c r="L41" s="92" t="s">
        <v>2463</v>
      </c>
      <c r="M41" s="91" t="s">
        <v>2470</v>
      </c>
      <c r="N41" s="107" t="s">
        <v>2477</v>
      </c>
      <c r="O41" s="106" t="s">
        <v>2478</v>
      </c>
      <c r="P41" s="103"/>
      <c r="Q41" s="91" t="s">
        <v>2463</v>
      </c>
    </row>
    <row r="42" spans="1:17" ht="18" x14ac:dyDescent="0.25">
      <c r="A42" s="102" t="str">
        <f>VLOOKUP(E42,'LISTADO ATM'!$A$2:$C$898,3,0)</f>
        <v>SUR</v>
      </c>
      <c r="B42" s="96">
        <v>335798738</v>
      </c>
      <c r="C42" s="90">
        <v>44247.768333333333</v>
      </c>
      <c r="D42" s="102" t="s">
        <v>2473</v>
      </c>
      <c r="E42" s="88">
        <v>619</v>
      </c>
      <c r="F42" s="84" t="str">
        <f>VLOOKUP(E42,VIP!$A$2:$O11483,2,0)</f>
        <v>DRBR619</v>
      </c>
      <c r="G42" s="87" t="str">
        <f>VLOOKUP(E42,'LISTADO ATM'!$A$2:$B$897,2,0)</f>
        <v xml:space="preserve">ATM Academia P.N. Hatillo (San Cristóbal) </v>
      </c>
      <c r="H42" s="87" t="str">
        <f>VLOOKUP(E42,VIP!$A$2:$O16404,7,FALSE)</f>
        <v>Si</v>
      </c>
      <c r="I42" s="87" t="str">
        <f>VLOOKUP(E42,VIP!$A$2:$O8369,8,FALSE)</f>
        <v>Si</v>
      </c>
      <c r="J42" s="87" t="str">
        <f>VLOOKUP(E42,VIP!$A$2:$O8319,8,FALSE)</f>
        <v>Si</v>
      </c>
      <c r="K42" s="87" t="str">
        <f>VLOOKUP(E42,VIP!$A$2:$O11893,6,0)</f>
        <v>NO</v>
      </c>
      <c r="L42" s="92" t="s">
        <v>2430</v>
      </c>
      <c r="M42" s="91" t="s">
        <v>2470</v>
      </c>
      <c r="N42" s="107" t="s">
        <v>2477</v>
      </c>
      <c r="O42" s="106" t="s">
        <v>2478</v>
      </c>
      <c r="P42" s="103"/>
      <c r="Q42" s="91" t="s">
        <v>2430</v>
      </c>
    </row>
    <row r="43" spans="1:17" ht="18" x14ac:dyDescent="0.25">
      <c r="A43" s="102" t="str">
        <f>VLOOKUP(E43,'LISTADO ATM'!$A$2:$C$898,3,0)</f>
        <v>DISTRITO NACIONAL</v>
      </c>
      <c r="B43" s="96">
        <v>335798740</v>
      </c>
      <c r="C43" s="90">
        <v>44247.906608796293</v>
      </c>
      <c r="D43" s="102" t="s">
        <v>2473</v>
      </c>
      <c r="E43" s="88">
        <v>192</v>
      </c>
      <c r="F43" s="84" t="str">
        <f>VLOOKUP(E43,VIP!$A$2:$O11444,2,0)</f>
        <v>DRBR192</v>
      </c>
      <c r="G43" s="87" t="str">
        <f>VLOOKUP(E43,'LISTADO ATM'!$A$2:$B$897,2,0)</f>
        <v xml:space="preserve">ATM Autobanco Luperón II </v>
      </c>
      <c r="H43" s="87" t="str">
        <f>VLOOKUP(E43,VIP!$A$2:$O16365,7,FALSE)</f>
        <v>Si</v>
      </c>
      <c r="I43" s="87" t="str">
        <f>VLOOKUP(E43,VIP!$A$2:$O8330,8,FALSE)</f>
        <v>Si</v>
      </c>
      <c r="J43" s="87" t="str">
        <f>VLOOKUP(E43,VIP!$A$2:$O8280,8,FALSE)</f>
        <v>Si</v>
      </c>
      <c r="K43" s="87" t="str">
        <f>VLOOKUP(E43,VIP!$A$2:$O11854,6,0)</f>
        <v>NO</v>
      </c>
      <c r="L43" s="92" t="s">
        <v>2430</v>
      </c>
      <c r="M43" s="91" t="s">
        <v>2470</v>
      </c>
      <c r="N43" s="107" t="s">
        <v>2477</v>
      </c>
      <c r="O43" s="106" t="s">
        <v>2478</v>
      </c>
      <c r="P43" s="103"/>
      <c r="Q43" s="91" t="s">
        <v>2430</v>
      </c>
    </row>
    <row r="44" spans="1:17" ht="18" x14ac:dyDescent="0.25">
      <c r="A44" s="102" t="str">
        <f>VLOOKUP(E44,'LISTADO ATM'!$A$2:$C$898,3,0)</f>
        <v>DISTRITO NACIONAL</v>
      </c>
      <c r="B44" s="96">
        <v>335798743</v>
      </c>
      <c r="C44" s="90">
        <v>44247.922511574077</v>
      </c>
      <c r="D44" s="102" t="s">
        <v>2473</v>
      </c>
      <c r="E44" s="88">
        <v>325</v>
      </c>
      <c r="F44" s="84" t="str">
        <f>VLOOKUP(E44,VIP!$A$2:$O11441,2,0)</f>
        <v>DRBR325</v>
      </c>
      <c r="G44" s="87" t="str">
        <f>VLOOKUP(E44,'LISTADO ATM'!$A$2:$B$897,2,0)</f>
        <v>ATM Casa Edwin</v>
      </c>
      <c r="H44" s="87" t="str">
        <f>VLOOKUP(E44,VIP!$A$2:$O16362,7,FALSE)</f>
        <v>Si</v>
      </c>
      <c r="I44" s="87" t="str">
        <f>VLOOKUP(E44,VIP!$A$2:$O8327,8,FALSE)</f>
        <v>Si</v>
      </c>
      <c r="J44" s="87" t="str">
        <f>VLOOKUP(E44,VIP!$A$2:$O8277,8,FALSE)</f>
        <v>Si</v>
      </c>
      <c r="K44" s="87" t="str">
        <f>VLOOKUP(E44,VIP!$A$2:$O11851,6,0)</f>
        <v>NO</v>
      </c>
      <c r="L44" s="92" t="s">
        <v>2430</v>
      </c>
      <c r="M44" s="91" t="s">
        <v>2470</v>
      </c>
      <c r="N44" s="107" t="s">
        <v>2477</v>
      </c>
      <c r="O44" s="106" t="s">
        <v>2478</v>
      </c>
      <c r="P44" s="103"/>
      <c r="Q44" s="91" t="s">
        <v>2430</v>
      </c>
    </row>
    <row r="45" spans="1:17" ht="18" x14ac:dyDescent="0.25">
      <c r="A45" s="102" t="str">
        <f>VLOOKUP(E45,'LISTADO ATM'!$A$2:$C$898,3,0)</f>
        <v>DISTRITO NACIONAL</v>
      </c>
      <c r="B45" s="96">
        <v>335798753</v>
      </c>
      <c r="C45" s="90">
        <v>44248.066481481481</v>
      </c>
      <c r="D45" s="102" t="s">
        <v>2473</v>
      </c>
      <c r="E45" s="88">
        <v>642</v>
      </c>
      <c r="F45" s="84" t="str">
        <f>VLOOKUP(E45,VIP!$A$2:$O11454,2,0)</f>
        <v>DRBR24O</v>
      </c>
      <c r="G45" s="87" t="str">
        <f>VLOOKUP(E45,'LISTADO ATM'!$A$2:$B$897,2,0)</f>
        <v xml:space="preserve">ATM OMSA Sto. Dgo. </v>
      </c>
      <c r="H45" s="87" t="str">
        <f>VLOOKUP(E45,VIP!$A$2:$O16375,7,FALSE)</f>
        <v>Si</v>
      </c>
      <c r="I45" s="87" t="str">
        <f>VLOOKUP(E45,VIP!$A$2:$O8340,8,FALSE)</f>
        <v>Si</v>
      </c>
      <c r="J45" s="87" t="str">
        <f>VLOOKUP(E45,VIP!$A$2:$O8290,8,FALSE)</f>
        <v>Si</v>
      </c>
      <c r="K45" s="87" t="str">
        <f>VLOOKUP(E45,VIP!$A$2:$O11864,6,0)</f>
        <v>NO</v>
      </c>
      <c r="L45" s="92" t="s">
        <v>2463</v>
      </c>
      <c r="M45" s="91" t="s">
        <v>2470</v>
      </c>
      <c r="N45" s="107" t="s">
        <v>2477</v>
      </c>
      <c r="O45" s="106" t="s">
        <v>2478</v>
      </c>
      <c r="P45" s="103"/>
      <c r="Q45" s="91" t="s">
        <v>2463</v>
      </c>
    </row>
    <row r="46" spans="1:17" ht="18" x14ac:dyDescent="0.25">
      <c r="A46" s="102" t="str">
        <f>VLOOKUP(E46,'LISTADO ATM'!$A$2:$C$898,3,0)</f>
        <v>NORTE</v>
      </c>
      <c r="B46" s="96">
        <v>335798755</v>
      </c>
      <c r="C46" s="90">
        <v>44248.088854166665</v>
      </c>
      <c r="D46" s="102" t="s">
        <v>2488</v>
      </c>
      <c r="E46" s="88">
        <v>712</v>
      </c>
      <c r="F46" s="84" t="str">
        <f>VLOOKUP(E46,VIP!$A$2:$O11452,2,0)</f>
        <v>DRBR128</v>
      </c>
      <c r="G46" s="87" t="str">
        <f>VLOOKUP(E46,'LISTADO ATM'!$A$2:$B$897,2,0)</f>
        <v xml:space="preserve">ATM Oficina Imbert </v>
      </c>
      <c r="H46" s="87" t="str">
        <f>VLOOKUP(E46,VIP!$A$2:$O16373,7,FALSE)</f>
        <v>Si</v>
      </c>
      <c r="I46" s="87" t="str">
        <f>VLOOKUP(E46,VIP!$A$2:$O8338,8,FALSE)</f>
        <v>Si</v>
      </c>
      <c r="J46" s="87" t="str">
        <f>VLOOKUP(E46,VIP!$A$2:$O8288,8,FALSE)</f>
        <v>Si</v>
      </c>
      <c r="K46" s="87" t="str">
        <f>VLOOKUP(E46,VIP!$A$2:$O11862,6,0)</f>
        <v>SI</v>
      </c>
      <c r="L46" s="92" t="s">
        <v>2463</v>
      </c>
      <c r="M46" s="91" t="s">
        <v>2470</v>
      </c>
      <c r="N46" s="107" t="s">
        <v>2477</v>
      </c>
      <c r="O46" s="106" t="s">
        <v>2491</v>
      </c>
      <c r="P46" s="103"/>
      <c r="Q46" s="91" t="s">
        <v>2463</v>
      </c>
    </row>
    <row r="47" spans="1:17" ht="18" x14ac:dyDescent="0.25">
      <c r="A47" s="102" t="str">
        <f>VLOOKUP(E47,'LISTADO ATM'!$A$2:$C$898,3,0)</f>
        <v>DISTRITO NACIONAL</v>
      </c>
      <c r="B47" s="96">
        <v>335798758</v>
      </c>
      <c r="C47" s="90">
        <v>44248.098425925928</v>
      </c>
      <c r="D47" s="102" t="s">
        <v>2488</v>
      </c>
      <c r="E47" s="88">
        <v>946</v>
      </c>
      <c r="F47" s="84" t="str">
        <f>VLOOKUP(E47,VIP!$A$2:$O11449,2,0)</f>
        <v>DRBR24R</v>
      </c>
      <c r="G47" s="87" t="str">
        <f>VLOOKUP(E47,'LISTADO ATM'!$A$2:$B$897,2,0)</f>
        <v xml:space="preserve">ATM Oficina Núñez de Cáceres I </v>
      </c>
      <c r="H47" s="87" t="str">
        <f>VLOOKUP(E47,VIP!$A$2:$O16370,7,FALSE)</f>
        <v>Si</v>
      </c>
      <c r="I47" s="87" t="str">
        <f>VLOOKUP(E47,VIP!$A$2:$O8335,8,FALSE)</f>
        <v>Si</v>
      </c>
      <c r="J47" s="87" t="str">
        <f>VLOOKUP(E47,VIP!$A$2:$O8285,8,FALSE)</f>
        <v>Si</v>
      </c>
      <c r="K47" s="87" t="str">
        <f>VLOOKUP(E47,VIP!$A$2:$O11859,6,0)</f>
        <v>NO</v>
      </c>
      <c r="L47" s="92" t="s">
        <v>2501</v>
      </c>
      <c r="M47" s="91" t="s">
        <v>2470</v>
      </c>
      <c r="N47" s="107" t="s">
        <v>2477</v>
      </c>
      <c r="O47" s="106" t="s">
        <v>2491</v>
      </c>
      <c r="P47" s="103"/>
      <c r="Q47" s="91" t="s">
        <v>2501</v>
      </c>
    </row>
    <row r="48" spans="1:17" ht="18" x14ac:dyDescent="0.25">
      <c r="A48" s="102" t="str">
        <f>VLOOKUP(E48,'LISTADO ATM'!$A$2:$C$898,3,0)</f>
        <v>DISTRITO NACIONAL</v>
      </c>
      <c r="B48" s="96">
        <v>335798759</v>
      </c>
      <c r="C48" s="90">
        <v>44248.108518518522</v>
      </c>
      <c r="D48" s="102" t="s">
        <v>2473</v>
      </c>
      <c r="E48" s="88">
        <v>955</v>
      </c>
      <c r="F48" s="84" t="str">
        <f>VLOOKUP(E48,VIP!$A$2:$O11448,2,0)</f>
        <v>DRBR955</v>
      </c>
      <c r="G48" s="87" t="str">
        <f>VLOOKUP(E48,'LISTADO ATM'!$A$2:$B$897,2,0)</f>
        <v xml:space="preserve">ATM Oficina Americana Independencia II </v>
      </c>
      <c r="H48" s="87" t="str">
        <f>VLOOKUP(E48,VIP!$A$2:$O16369,7,FALSE)</f>
        <v>Si</v>
      </c>
      <c r="I48" s="87" t="str">
        <f>VLOOKUP(E48,VIP!$A$2:$O8334,8,FALSE)</f>
        <v>Si</v>
      </c>
      <c r="J48" s="87" t="str">
        <f>VLOOKUP(E48,VIP!$A$2:$O8284,8,FALSE)</f>
        <v>Si</v>
      </c>
      <c r="K48" s="87" t="str">
        <f>VLOOKUP(E48,VIP!$A$2:$O11858,6,0)</f>
        <v>NO</v>
      </c>
      <c r="L48" s="92" t="s">
        <v>2430</v>
      </c>
      <c r="M48" s="91" t="s">
        <v>2470</v>
      </c>
      <c r="N48" s="107" t="s">
        <v>2477</v>
      </c>
      <c r="O48" s="106" t="s">
        <v>2478</v>
      </c>
      <c r="P48" s="103"/>
      <c r="Q48" s="91" t="s">
        <v>2430</v>
      </c>
    </row>
    <row r="49" spans="1:17" ht="18" x14ac:dyDescent="0.25">
      <c r="A49" s="102" t="str">
        <f>VLOOKUP(E49,'LISTADO ATM'!$A$2:$C$898,3,0)</f>
        <v>DISTRITO NACIONAL</v>
      </c>
      <c r="B49" s="96">
        <v>335798760</v>
      </c>
      <c r="C49" s="90">
        <v>44248.110300925924</v>
      </c>
      <c r="D49" s="102" t="s">
        <v>2473</v>
      </c>
      <c r="E49" s="88">
        <v>938</v>
      </c>
      <c r="F49" s="84" t="str">
        <f>VLOOKUP(E49,VIP!$A$2:$O11447,2,0)</f>
        <v>DRBR938</v>
      </c>
      <c r="G49" s="87" t="str">
        <f>VLOOKUP(E49,'LISTADO ATM'!$A$2:$B$897,2,0)</f>
        <v xml:space="preserve">ATM Autobanco Oficina Filadelfia Plaza </v>
      </c>
      <c r="H49" s="87" t="str">
        <f>VLOOKUP(E49,VIP!$A$2:$O16368,7,FALSE)</f>
        <v>Si</v>
      </c>
      <c r="I49" s="87" t="str">
        <f>VLOOKUP(E49,VIP!$A$2:$O8333,8,FALSE)</f>
        <v>Si</v>
      </c>
      <c r="J49" s="87" t="str">
        <f>VLOOKUP(E49,VIP!$A$2:$O8283,8,FALSE)</f>
        <v>Si</v>
      </c>
      <c r="K49" s="87" t="str">
        <f>VLOOKUP(E49,VIP!$A$2:$O11857,6,0)</f>
        <v>NO</v>
      </c>
      <c r="L49" s="92" t="s">
        <v>2430</v>
      </c>
      <c r="M49" s="91" t="s">
        <v>2470</v>
      </c>
      <c r="N49" s="107" t="s">
        <v>2477</v>
      </c>
      <c r="O49" s="106" t="s">
        <v>2478</v>
      </c>
      <c r="P49" s="103"/>
      <c r="Q49" s="91" t="s">
        <v>2430</v>
      </c>
    </row>
    <row r="50" spans="1:17" ht="18" x14ac:dyDescent="0.25">
      <c r="A50" s="102" t="str">
        <f>VLOOKUP(E50,'LISTADO ATM'!$A$2:$C$898,3,0)</f>
        <v>DISTRITO NACIONAL</v>
      </c>
      <c r="B50" s="96">
        <v>335798761</v>
      </c>
      <c r="C50" s="90">
        <v>44248.118298611109</v>
      </c>
      <c r="D50" s="102" t="s">
        <v>2488</v>
      </c>
      <c r="E50" s="88">
        <v>755</v>
      </c>
      <c r="F50" s="84" t="str">
        <f>VLOOKUP(E50,VIP!$A$2:$O11446,2,0)</f>
        <v>DRBR755</v>
      </c>
      <c r="G50" s="87" t="str">
        <f>VLOOKUP(E50,'LISTADO ATM'!$A$2:$B$897,2,0)</f>
        <v xml:space="preserve">ATM Oficina Galería del Este (Plaza) </v>
      </c>
      <c r="H50" s="87" t="str">
        <f>VLOOKUP(E50,VIP!$A$2:$O16367,7,FALSE)</f>
        <v>Si</v>
      </c>
      <c r="I50" s="87" t="str">
        <f>VLOOKUP(E50,VIP!$A$2:$O8332,8,FALSE)</f>
        <v>Si</v>
      </c>
      <c r="J50" s="87" t="str">
        <f>VLOOKUP(E50,VIP!$A$2:$O8282,8,FALSE)</f>
        <v>Si</v>
      </c>
      <c r="K50" s="87" t="str">
        <f>VLOOKUP(E50,VIP!$A$2:$O11856,6,0)</f>
        <v>NO</v>
      </c>
      <c r="L50" s="92" t="s">
        <v>2430</v>
      </c>
      <c r="M50" s="91" t="s">
        <v>2470</v>
      </c>
      <c r="N50" s="107" t="s">
        <v>2477</v>
      </c>
      <c r="O50" s="106" t="s">
        <v>2491</v>
      </c>
      <c r="P50" s="103"/>
      <c r="Q50" s="91" t="s">
        <v>2430</v>
      </c>
    </row>
    <row r="51" spans="1:17" ht="18" x14ac:dyDescent="0.25">
      <c r="A51" s="102" t="str">
        <f>VLOOKUP(E51,'LISTADO ATM'!$A$2:$C$898,3,0)</f>
        <v>DISTRITO NACIONAL</v>
      </c>
      <c r="B51" s="96">
        <v>335798762</v>
      </c>
      <c r="C51" s="90">
        <v>44248.120509259257</v>
      </c>
      <c r="D51" s="102" t="s">
        <v>2473</v>
      </c>
      <c r="E51" s="88">
        <v>713</v>
      </c>
      <c r="F51" s="84" t="str">
        <f>VLOOKUP(E51,VIP!$A$2:$O11445,2,0)</f>
        <v>DRBR016</v>
      </c>
      <c r="G51" s="87" t="str">
        <f>VLOOKUP(E51,'LISTADO ATM'!$A$2:$B$897,2,0)</f>
        <v xml:space="preserve">ATM Oficina Las Américas </v>
      </c>
      <c r="H51" s="87" t="str">
        <f>VLOOKUP(E51,VIP!$A$2:$O16366,7,FALSE)</f>
        <v>Si</v>
      </c>
      <c r="I51" s="87" t="str">
        <f>VLOOKUP(E51,VIP!$A$2:$O8331,8,FALSE)</f>
        <v>Si</v>
      </c>
      <c r="J51" s="87" t="str">
        <f>VLOOKUP(E51,VIP!$A$2:$O8281,8,FALSE)</f>
        <v>Si</v>
      </c>
      <c r="K51" s="87" t="str">
        <f>VLOOKUP(E51,VIP!$A$2:$O11855,6,0)</f>
        <v>NO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ht="18" x14ac:dyDescent="0.25">
      <c r="A52" s="102" t="str">
        <f>VLOOKUP(E52,'LISTADO ATM'!$A$2:$C$898,3,0)</f>
        <v>DISTRITO NACIONAL</v>
      </c>
      <c r="B52" s="96">
        <v>335798763</v>
      </c>
      <c r="C52" s="90">
        <v>44248.12771990741</v>
      </c>
      <c r="D52" s="102" t="s">
        <v>2473</v>
      </c>
      <c r="E52" s="88">
        <v>655</v>
      </c>
      <c r="F52" s="84" t="str">
        <f>VLOOKUP(E52,VIP!$A$2:$O11444,2,0)</f>
        <v>DRBR655</v>
      </c>
      <c r="G52" s="87" t="str">
        <f>VLOOKUP(E52,'LISTADO ATM'!$A$2:$B$897,2,0)</f>
        <v>ATM Farmacia Sandra</v>
      </c>
      <c r="H52" s="87" t="str">
        <f>VLOOKUP(E52,VIP!$A$2:$O16365,7,FALSE)</f>
        <v>Si</v>
      </c>
      <c r="I52" s="87" t="str">
        <f>VLOOKUP(E52,VIP!$A$2:$O8330,8,FALSE)</f>
        <v>Si</v>
      </c>
      <c r="J52" s="87" t="str">
        <f>VLOOKUP(E52,VIP!$A$2:$O8280,8,FALSE)</f>
        <v>Si</v>
      </c>
      <c r="K52" s="87" t="str">
        <f>VLOOKUP(E52,VIP!$A$2:$O11854,6,0)</f>
        <v>NO</v>
      </c>
      <c r="L52" s="92" t="s">
        <v>2430</v>
      </c>
      <c r="M52" s="91" t="s">
        <v>2470</v>
      </c>
      <c r="N52" s="107" t="s">
        <v>2477</v>
      </c>
      <c r="O52" s="106" t="s">
        <v>2478</v>
      </c>
      <c r="P52" s="103"/>
      <c r="Q52" s="91" t="s">
        <v>2430</v>
      </c>
    </row>
    <row r="53" spans="1:17" ht="18" x14ac:dyDescent="0.25">
      <c r="A53" s="102" t="str">
        <f>VLOOKUP(E53,'LISTADO ATM'!$A$2:$C$898,3,0)</f>
        <v>DISTRITO NACIONAL</v>
      </c>
      <c r="B53" s="96">
        <v>335798764</v>
      </c>
      <c r="C53" s="90">
        <v>44248.13045138889</v>
      </c>
      <c r="D53" s="102" t="s">
        <v>2473</v>
      </c>
      <c r="E53" s="88">
        <v>580</v>
      </c>
      <c r="F53" s="84" t="str">
        <f>VLOOKUP(E53,VIP!$A$2:$O11443,2,0)</f>
        <v>DRBR523</v>
      </c>
      <c r="G53" s="87" t="str">
        <f>VLOOKUP(E53,'LISTADO ATM'!$A$2:$B$897,2,0)</f>
        <v xml:space="preserve">ATM Edificio Propagas </v>
      </c>
      <c r="H53" s="87" t="str">
        <f>VLOOKUP(E53,VIP!$A$2:$O16364,7,FALSE)</f>
        <v>Si</v>
      </c>
      <c r="I53" s="87" t="str">
        <f>VLOOKUP(E53,VIP!$A$2:$O8329,8,FALSE)</f>
        <v>Si</v>
      </c>
      <c r="J53" s="87" t="str">
        <f>VLOOKUP(E53,VIP!$A$2:$O8279,8,FALSE)</f>
        <v>Si</v>
      </c>
      <c r="K53" s="87" t="str">
        <f>VLOOKUP(E53,VIP!$A$2:$O11853,6,0)</f>
        <v>NO</v>
      </c>
      <c r="L53" s="92" t="s">
        <v>2463</v>
      </c>
      <c r="M53" s="91" t="s">
        <v>2470</v>
      </c>
      <c r="N53" s="107" t="s">
        <v>2477</v>
      </c>
      <c r="O53" s="106" t="s">
        <v>2478</v>
      </c>
      <c r="P53" s="103"/>
      <c r="Q53" s="91" t="s">
        <v>2463</v>
      </c>
    </row>
    <row r="54" spans="1:17" ht="18" x14ac:dyDescent="0.25">
      <c r="A54" s="102" t="str">
        <f>VLOOKUP(E54,'LISTADO ATM'!$A$2:$C$898,3,0)</f>
        <v>DISTRITO NACIONAL</v>
      </c>
      <c r="B54" s="96">
        <v>335798765</v>
      </c>
      <c r="C54" s="90">
        <v>44248.13212962963</v>
      </c>
      <c r="D54" s="102" t="s">
        <v>2473</v>
      </c>
      <c r="E54" s="88">
        <v>570</v>
      </c>
      <c r="F54" s="84" t="str">
        <f>VLOOKUP(E54,VIP!$A$2:$O11442,2,0)</f>
        <v>DRBR478</v>
      </c>
      <c r="G54" s="87" t="str">
        <f>VLOOKUP(E54,'LISTADO ATM'!$A$2:$B$897,2,0)</f>
        <v xml:space="preserve">ATM S/M Liverpool Villa Mella </v>
      </c>
      <c r="H54" s="87" t="str">
        <f>VLOOKUP(E54,VIP!$A$2:$O16363,7,FALSE)</f>
        <v>Si</v>
      </c>
      <c r="I54" s="87" t="str">
        <f>VLOOKUP(E54,VIP!$A$2:$O8328,8,FALSE)</f>
        <v>Si</v>
      </c>
      <c r="J54" s="87" t="str">
        <f>VLOOKUP(E54,VIP!$A$2:$O8278,8,FALSE)</f>
        <v>Si</v>
      </c>
      <c r="K54" s="87" t="str">
        <f>VLOOKUP(E54,VIP!$A$2:$O11852,6,0)</f>
        <v>NO</v>
      </c>
      <c r="L54" s="92" t="s">
        <v>2463</v>
      </c>
      <c r="M54" s="91" t="s">
        <v>2470</v>
      </c>
      <c r="N54" s="107" t="s">
        <v>2477</v>
      </c>
      <c r="O54" s="106" t="s">
        <v>2478</v>
      </c>
      <c r="P54" s="103"/>
      <c r="Q54" s="91" t="s">
        <v>2463</v>
      </c>
    </row>
    <row r="55" spans="1:17" ht="18" x14ac:dyDescent="0.25">
      <c r="A55" s="102" t="str">
        <f>VLOOKUP(E55,'LISTADO ATM'!$A$2:$C$898,3,0)</f>
        <v>DISTRITO NACIONAL</v>
      </c>
      <c r="B55" s="96">
        <v>335798766</v>
      </c>
      <c r="C55" s="90">
        <v>44248.138252314813</v>
      </c>
      <c r="D55" s="102" t="s">
        <v>2473</v>
      </c>
      <c r="E55" s="88">
        <v>406</v>
      </c>
      <c r="F55" s="84" t="str">
        <f>VLOOKUP(E55,VIP!$A$2:$O11441,2,0)</f>
        <v>DRBR406</v>
      </c>
      <c r="G55" s="87" t="str">
        <f>VLOOKUP(E55,'LISTADO ATM'!$A$2:$B$897,2,0)</f>
        <v xml:space="preserve">ATM UNP Plaza Lama Máximo Gómez </v>
      </c>
      <c r="H55" s="87" t="str">
        <f>VLOOKUP(E55,VIP!$A$2:$O16362,7,FALSE)</f>
        <v>Si</v>
      </c>
      <c r="I55" s="87" t="str">
        <f>VLOOKUP(E55,VIP!$A$2:$O8327,8,FALSE)</f>
        <v>Si</v>
      </c>
      <c r="J55" s="87" t="str">
        <f>VLOOKUP(E55,VIP!$A$2:$O8277,8,FALSE)</f>
        <v>Si</v>
      </c>
      <c r="K55" s="87" t="str">
        <f>VLOOKUP(E55,VIP!$A$2:$O11851,6,0)</f>
        <v>SI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ESTE</v>
      </c>
      <c r="B56" s="96" t="s">
        <v>2506</v>
      </c>
      <c r="C56" s="90">
        <v>44248.337048611109</v>
      </c>
      <c r="D56" s="102" t="s">
        <v>2189</v>
      </c>
      <c r="E56" s="88">
        <v>117</v>
      </c>
      <c r="F56" s="84" t="str">
        <f>VLOOKUP(E56,VIP!$A$2:$O11443,2,0)</f>
        <v>DRBR117</v>
      </c>
      <c r="G56" s="87" t="str">
        <f>VLOOKUP(E56,'LISTADO ATM'!$A$2:$B$897,2,0)</f>
        <v xml:space="preserve">ATM Oficina El Seybo </v>
      </c>
      <c r="H56" s="87" t="str">
        <f>VLOOKUP(E56,VIP!$A$2:$O16364,7,FALSE)</f>
        <v>Si</v>
      </c>
      <c r="I56" s="87" t="str">
        <f>VLOOKUP(E56,VIP!$A$2:$O8329,8,FALSE)</f>
        <v>Si</v>
      </c>
      <c r="J56" s="87" t="str">
        <f>VLOOKUP(E56,VIP!$A$2:$O8279,8,FALSE)</f>
        <v>Si</v>
      </c>
      <c r="K56" s="87" t="str">
        <f>VLOOKUP(E56,VIP!$A$2:$O11853,6,0)</f>
        <v>SI</v>
      </c>
      <c r="L56" s="92" t="s">
        <v>2507</v>
      </c>
      <c r="M56" s="91" t="s">
        <v>2470</v>
      </c>
      <c r="N56" s="107" t="s">
        <v>2477</v>
      </c>
      <c r="O56" s="106" t="s">
        <v>2479</v>
      </c>
      <c r="P56" s="103"/>
      <c r="Q56" s="91" t="s">
        <v>2507</v>
      </c>
    </row>
    <row r="57" spans="1:17" s="108" customFormat="1" ht="18" x14ac:dyDescent="0.25">
      <c r="A57" s="102" t="str">
        <f>VLOOKUP(E57,'LISTADO ATM'!$A$2:$C$898,3,0)</f>
        <v>DISTRITO NACIONAL</v>
      </c>
      <c r="B57" s="96" t="s">
        <v>2505</v>
      </c>
      <c r="C57" s="90">
        <v>44248.337638888886</v>
      </c>
      <c r="D57" s="102" t="s">
        <v>2488</v>
      </c>
      <c r="E57" s="88">
        <v>911</v>
      </c>
      <c r="F57" s="84" t="str">
        <f>VLOOKUP(E57,VIP!$A$2:$O11442,2,0)</f>
        <v>DRBR911</v>
      </c>
      <c r="G57" s="87" t="str">
        <f>VLOOKUP(E57,'LISTADO ATM'!$A$2:$B$897,2,0)</f>
        <v xml:space="preserve">ATM Oficina Venezuela II </v>
      </c>
      <c r="H57" s="87" t="str">
        <f>VLOOKUP(E57,VIP!$A$2:$O16363,7,FALSE)</f>
        <v>Si</v>
      </c>
      <c r="I57" s="87" t="str">
        <f>VLOOKUP(E57,VIP!$A$2:$O8328,8,FALSE)</f>
        <v>Si</v>
      </c>
      <c r="J57" s="87" t="str">
        <f>VLOOKUP(E57,VIP!$A$2:$O8278,8,FALSE)</f>
        <v>Si</v>
      </c>
      <c r="K57" s="87" t="str">
        <f>VLOOKUP(E57,VIP!$A$2:$O11852,6,0)</f>
        <v>SI</v>
      </c>
      <c r="L57" s="92" t="s">
        <v>2463</v>
      </c>
      <c r="M57" s="91" t="s">
        <v>2470</v>
      </c>
      <c r="N57" s="107" t="s">
        <v>2477</v>
      </c>
      <c r="O57" s="106" t="s">
        <v>2491</v>
      </c>
      <c r="P57" s="103"/>
      <c r="Q57" s="91" t="s">
        <v>2463</v>
      </c>
    </row>
    <row r="58" spans="1:17" s="108" customFormat="1" ht="18" x14ac:dyDescent="0.25">
      <c r="A58" s="102" t="str">
        <f>VLOOKUP(E58,'LISTADO ATM'!$A$2:$C$898,3,0)</f>
        <v>SUR</v>
      </c>
      <c r="B58" s="96" t="s">
        <v>2518</v>
      </c>
      <c r="C58" s="90">
        <v>44248.355520833335</v>
      </c>
      <c r="D58" s="102" t="s">
        <v>2488</v>
      </c>
      <c r="E58" s="88">
        <v>765</v>
      </c>
      <c r="F58" s="84" t="str">
        <f>VLOOKUP(E58,VIP!$A$2:$O11454,2,0)</f>
        <v>DRBR191</v>
      </c>
      <c r="G58" s="87" t="str">
        <f>VLOOKUP(E58,'LISTADO ATM'!$A$2:$B$897,2,0)</f>
        <v xml:space="preserve">ATM Oficina Azua I </v>
      </c>
      <c r="H58" s="87" t="str">
        <f>VLOOKUP(E58,VIP!$A$2:$O16375,7,FALSE)</f>
        <v>Si</v>
      </c>
      <c r="I58" s="87" t="str">
        <f>VLOOKUP(E58,VIP!$A$2:$O8340,8,FALSE)</f>
        <v>Si</v>
      </c>
      <c r="J58" s="87" t="str">
        <f>VLOOKUP(E58,VIP!$A$2:$O8290,8,FALSE)</f>
        <v>Si</v>
      </c>
      <c r="K58" s="87" t="str">
        <f>VLOOKUP(E58,VIP!$A$2:$O11864,6,0)</f>
        <v>NO</v>
      </c>
      <c r="L58" s="92" t="s">
        <v>2463</v>
      </c>
      <c r="M58" s="91" t="s">
        <v>2470</v>
      </c>
      <c r="N58" s="107" t="s">
        <v>2477</v>
      </c>
      <c r="O58" s="106" t="s">
        <v>2491</v>
      </c>
      <c r="P58" s="103"/>
      <c r="Q58" s="91" t="s">
        <v>2463</v>
      </c>
    </row>
    <row r="59" spans="1:17" s="108" customFormat="1" ht="18" x14ac:dyDescent="0.25">
      <c r="A59" s="102" t="str">
        <f>VLOOKUP(E59,'LISTADO ATM'!$A$2:$C$898,3,0)</f>
        <v>ESTE</v>
      </c>
      <c r="B59" s="96" t="s">
        <v>2517</v>
      </c>
      <c r="C59" s="90">
        <v>44248.364270833335</v>
      </c>
      <c r="D59" s="102" t="s">
        <v>2473</v>
      </c>
      <c r="E59" s="88">
        <v>480</v>
      </c>
      <c r="F59" s="84" t="str">
        <f>VLOOKUP(E59,VIP!$A$2:$O11453,2,0)</f>
        <v>DRBR480</v>
      </c>
      <c r="G59" s="87" t="str">
        <f>VLOOKUP(E59,'LISTADO ATM'!$A$2:$B$897,2,0)</f>
        <v>ATM UNP Farmaconal Higuey</v>
      </c>
      <c r="H59" s="87" t="str">
        <f>VLOOKUP(E59,VIP!$A$2:$O16374,7,FALSE)</f>
        <v>N/A</v>
      </c>
      <c r="I59" s="87" t="str">
        <f>VLOOKUP(E59,VIP!$A$2:$O8339,8,FALSE)</f>
        <v>N/A</v>
      </c>
      <c r="J59" s="87" t="str">
        <f>VLOOKUP(E59,VIP!$A$2:$O8289,8,FALSE)</f>
        <v>N/A</v>
      </c>
      <c r="K59" s="87" t="str">
        <f>VLOOKUP(E59,VIP!$A$2:$O11863,6,0)</f>
        <v>N/A</v>
      </c>
      <c r="L59" s="92" t="s">
        <v>2430</v>
      </c>
      <c r="M59" s="91" t="s">
        <v>2470</v>
      </c>
      <c r="N59" s="107" t="s">
        <v>2477</v>
      </c>
      <c r="O59" s="106" t="s">
        <v>2478</v>
      </c>
      <c r="P59" s="103"/>
      <c r="Q59" s="91" t="s">
        <v>2430</v>
      </c>
    </row>
    <row r="60" spans="1:17" s="108" customFormat="1" ht="18" x14ac:dyDescent="0.25">
      <c r="A60" s="102" t="str">
        <f>VLOOKUP(E60,'LISTADO ATM'!$A$2:$C$898,3,0)</f>
        <v>DISTRITO NACIONAL</v>
      </c>
      <c r="B60" s="96" t="s">
        <v>2516</v>
      </c>
      <c r="C60" s="90">
        <v>44248.392442129632</v>
      </c>
      <c r="D60" s="102" t="s">
        <v>2189</v>
      </c>
      <c r="E60" s="88">
        <v>473</v>
      </c>
      <c r="F60" s="84" t="str">
        <f>VLOOKUP(E60,VIP!$A$2:$O11452,2,0)</f>
        <v>DRBR473</v>
      </c>
      <c r="G60" s="87" t="str">
        <f>VLOOKUP(E60,'LISTADO ATM'!$A$2:$B$897,2,0)</f>
        <v xml:space="preserve">ATM Oficina Carrefour II </v>
      </c>
      <c r="H60" s="87" t="str">
        <f>VLOOKUP(E60,VIP!$A$2:$O16373,7,FALSE)</f>
        <v>Si</v>
      </c>
      <c r="I60" s="87" t="str">
        <f>VLOOKUP(E60,VIP!$A$2:$O8338,8,FALSE)</f>
        <v>Si</v>
      </c>
      <c r="J60" s="87" t="str">
        <f>VLOOKUP(E60,VIP!$A$2:$O8288,8,FALSE)</f>
        <v>Si</v>
      </c>
      <c r="K60" s="87" t="str">
        <f>VLOOKUP(E60,VIP!$A$2:$O11862,6,0)</f>
        <v>NO</v>
      </c>
      <c r="L60" s="92" t="s">
        <v>2228</v>
      </c>
      <c r="M60" s="91" t="s">
        <v>2470</v>
      </c>
      <c r="N60" s="107" t="s">
        <v>2477</v>
      </c>
      <c r="O60" s="106" t="s">
        <v>2479</v>
      </c>
      <c r="P60" s="103"/>
      <c r="Q60" s="91" t="s">
        <v>2228</v>
      </c>
    </row>
    <row r="61" spans="1:17" s="108" customFormat="1" ht="18" x14ac:dyDescent="0.25">
      <c r="A61" s="102" t="str">
        <f>VLOOKUP(E61,'LISTADO ATM'!$A$2:$C$898,3,0)</f>
        <v>SUR</v>
      </c>
      <c r="B61" s="96" t="s">
        <v>2515</v>
      </c>
      <c r="C61" s="90">
        <v>44248.398298611108</v>
      </c>
      <c r="D61" s="102" t="s">
        <v>2189</v>
      </c>
      <c r="E61" s="88">
        <v>512</v>
      </c>
      <c r="F61" s="84" t="str">
        <f>VLOOKUP(E61,VIP!$A$2:$O11451,2,0)</f>
        <v>DRBR512</v>
      </c>
      <c r="G61" s="87" t="str">
        <f>VLOOKUP(E61,'LISTADO ATM'!$A$2:$B$897,2,0)</f>
        <v>ATM Plaza Jesús Ferreira</v>
      </c>
      <c r="H61" s="87" t="str">
        <f>VLOOKUP(E61,VIP!$A$2:$O16372,7,FALSE)</f>
        <v>N/A</v>
      </c>
      <c r="I61" s="87" t="str">
        <f>VLOOKUP(E61,VIP!$A$2:$O8337,8,FALSE)</f>
        <v>N/A</v>
      </c>
      <c r="J61" s="87" t="str">
        <f>VLOOKUP(E61,VIP!$A$2:$O8287,8,FALSE)</f>
        <v>N/A</v>
      </c>
      <c r="K61" s="87" t="str">
        <f>VLOOKUP(E61,VIP!$A$2:$O11861,6,0)</f>
        <v>N/A</v>
      </c>
      <c r="L61" s="92" t="s">
        <v>2498</v>
      </c>
      <c r="M61" s="91" t="s">
        <v>2470</v>
      </c>
      <c r="N61" s="107" t="s">
        <v>2477</v>
      </c>
      <c r="O61" s="106" t="s">
        <v>2479</v>
      </c>
      <c r="P61" s="103"/>
      <c r="Q61" s="91" t="s">
        <v>2498</v>
      </c>
    </row>
    <row r="62" spans="1:17" s="108" customFormat="1" ht="18" x14ac:dyDescent="0.25">
      <c r="A62" s="102" t="str">
        <f>VLOOKUP(E62,'LISTADO ATM'!$A$2:$C$898,3,0)</f>
        <v>ESTE</v>
      </c>
      <c r="B62" s="96" t="s">
        <v>2514</v>
      </c>
      <c r="C62" s="90">
        <v>44248.403819444444</v>
      </c>
      <c r="D62" s="102" t="s">
        <v>2473</v>
      </c>
      <c r="E62" s="88">
        <v>608</v>
      </c>
      <c r="F62" s="84" t="str">
        <f>VLOOKUP(E62,VIP!$A$2:$O11450,2,0)</f>
        <v>DRBR305</v>
      </c>
      <c r="G62" s="87" t="str">
        <f>VLOOKUP(E62,'LISTADO ATM'!$A$2:$B$897,2,0)</f>
        <v xml:space="preserve">ATM Oficina Jumbo (San Pedro) </v>
      </c>
      <c r="H62" s="87" t="str">
        <f>VLOOKUP(E62,VIP!$A$2:$O16371,7,FALSE)</f>
        <v>Si</v>
      </c>
      <c r="I62" s="87" t="str">
        <f>VLOOKUP(E62,VIP!$A$2:$O8336,8,FALSE)</f>
        <v>Si</v>
      </c>
      <c r="J62" s="87" t="str">
        <f>VLOOKUP(E62,VIP!$A$2:$O8286,8,FALSE)</f>
        <v>Si</v>
      </c>
      <c r="K62" s="87" t="str">
        <f>VLOOKUP(E62,VIP!$A$2:$O11860,6,0)</f>
        <v>SI</v>
      </c>
      <c r="L62" s="92" t="s">
        <v>2503</v>
      </c>
      <c r="M62" s="91" t="s">
        <v>2470</v>
      </c>
      <c r="N62" s="107" t="s">
        <v>2477</v>
      </c>
      <c r="O62" s="106" t="s">
        <v>2478</v>
      </c>
      <c r="P62" s="103"/>
      <c r="Q62" s="91" t="s">
        <v>2503</v>
      </c>
    </row>
    <row r="63" spans="1:17" s="108" customFormat="1" ht="18" x14ac:dyDescent="0.25">
      <c r="A63" s="102" t="str">
        <f>VLOOKUP(E63,'LISTADO ATM'!$A$2:$C$898,3,0)</f>
        <v>SUR</v>
      </c>
      <c r="B63" s="96" t="s">
        <v>2513</v>
      </c>
      <c r="C63" s="90">
        <v>44248.427233796298</v>
      </c>
      <c r="D63" s="102" t="s">
        <v>2473</v>
      </c>
      <c r="E63" s="88">
        <v>44</v>
      </c>
      <c r="F63" s="84" t="str">
        <f>VLOOKUP(E63,VIP!$A$2:$O11448,2,0)</f>
        <v>DRBR044</v>
      </c>
      <c r="G63" s="87" t="str">
        <f>VLOOKUP(E63,'LISTADO ATM'!$A$2:$B$897,2,0)</f>
        <v xml:space="preserve">ATM Oficina Pedernales </v>
      </c>
      <c r="H63" s="87" t="str">
        <f>VLOOKUP(E63,VIP!$A$2:$O16369,7,FALSE)</f>
        <v>Si</v>
      </c>
      <c r="I63" s="87" t="str">
        <f>VLOOKUP(E63,VIP!$A$2:$O8334,8,FALSE)</f>
        <v>Si</v>
      </c>
      <c r="J63" s="87" t="str">
        <f>VLOOKUP(E63,VIP!$A$2:$O8284,8,FALSE)</f>
        <v>Si</v>
      </c>
      <c r="K63" s="87" t="str">
        <f>VLOOKUP(E63,VIP!$A$2:$O11858,6,0)</f>
        <v>SI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 t="s">
        <v>2512</v>
      </c>
      <c r="C64" s="90">
        <v>44248.429479166669</v>
      </c>
      <c r="D64" s="102" t="s">
        <v>2473</v>
      </c>
      <c r="E64" s="88">
        <v>54</v>
      </c>
      <c r="F64" s="84" t="str">
        <f>VLOOKUP(E64,VIP!$A$2:$O11447,2,0)</f>
        <v>DRBR054</v>
      </c>
      <c r="G64" s="87" t="str">
        <f>VLOOKUP(E64,'LISTADO ATM'!$A$2:$B$897,2,0)</f>
        <v xml:space="preserve">ATM Autoservicio Galería 360 </v>
      </c>
      <c r="H64" s="87" t="str">
        <f>VLOOKUP(E64,VIP!$A$2:$O16368,7,FALSE)</f>
        <v>Si</v>
      </c>
      <c r="I64" s="87" t="str">
        <f>VLOOKUP(E64,VIP!$A$2:$O8333,8,FALSE)</f>
        <v>Si</v>
      </c>
      <c r="J64" s="87" t="str">
        <f>VLOOKUP(E64,VIP!$A$2:$O8283,8,FALSE)</f>
        <v>Si</v>
      </c>
      <c r="K64" s="87" t="str">
        <f>VLOOKUP(E64,VIP!$A$2:$O11857,6,0)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VLOOKUP(E65,'LISTADO ATM'!$A$2:$C$898,3,0)</f>
        <v>ESTE</v>
      </c>
      <c r="B65" s="96" t="s">
        <v>2511</v>
      </c>
      <c r="C65" s="90">
        <v>44248.431307870371</v>
      </c>
      <c r="D65" s="102" t="s">
        <v>2473</v>
      </c>
      <c r="E65" s="88">
        <v>114</v>
      </c>
      <c r="F65" s="84" t="str">
        <f>VLOOKUP(E65,VIP!$A$2:$O11446,2,0)</f>
        <v>DRBR114</v>
      </c>
      <c r="G65" s="87" t="str">
        <f>VLOOKUP(E65,'LISTADO ATM'!$A$2:$B$897,2,0)</f>
        <v xml:space="preserve">ATM Oficina Hato Mayor </v>
      </c>
      <c r="H65" s="87" t="str">
        <f>VLOOKUP(E65,VIP!$A$2:$O16367,7,FALSE)</f>
        <v>Si</v>
      </c>
      <c r="I65" s="87" t="str">
        <f>VLOOKUP(E65,VIP!$A$2:$O8332,8,FALSE)</f>
        <v>Si</v>
      </c>
      <c r="J65" s="87" t="str">
        <f>VLOOKUP(E65,VIP!$A$2:$O8282,8,FALSE)</f>
        <v>Si</v>
      </c>
      <c r="K65" s="87" t="str">
        <f>VLOOKUP(E65,VIP!$A$2:$O11856,6,0)</f>
        <v>NO</v>
      </c>
      <c r="L65" s="92" t="s">
        <v>2430</v>
      </c>
      <c r="M65" s="91" t="s">
        <v>2470</v>
      </c>
      <c r="N65" s="107" t="s">
        <v>2477</v>
      </c>
      <c r="O65" s="106" t="s">
        <v>2478</v>
      </c>
      <c r="P65" s="103"/>
      <c r="Q65" s="91" t="s">
        <v>2430</v>
      </c>
    </row>
    <row r="66" spans="1:17" s="108" customFormat="1" ht="18" x14ac:dyDescent="0.25">
      <c r="A66" s="102" t="str">
        <f>VLOOKUP(E66,'LISTADO ATM'!$A$2:$C$898,3,0)</f>
        <v>DISTRITO NACIONAL</v>
      </c>
      <c r="B66" s="96" t="s">
        <v>2510</v>
      </c>
      <c r="C66" s="90">
        <v>44248.436157407406</v>
      </c>
      <c r="D66" s="102" t="s">
        <v>2473</v>
      </c>
      <c r="E66" s="88">
        <v>165</v>
      </c>
      <c r="F66" s="84" t="str">
        <f>VLOOKUP(E66,VIP!$A$2:$O11445,2,0)</f>
        <v>DRBR165</v>
      </c>
      <c r="G66" s="87" t="str">
        <f>VLOOKUP(E66,'LISTADO ATM'!$A$2:$B$897,2,0)</f>
        <v>ATM Autoservicio Megacentro</v>
      </c>
      <c r="H66" s="87" t="str">
        <f>VLOOKUP(E66,VIP!$A$2:$O16366,7,FALSE)</f>
        <v>Si</v>
      </c>
      <c r="I66" s="87" t="str">
        <f>VLOOKUP(E66,VIP!$A$2:$O8331,8,FALSE)</f>
        <v>Si</v>
      </c>
      <c r="J66" s="87" t="str">
        <f>VLOOKUP(E66,VIP!$A$2:$O8281,8,FALSE)</f>
        <v>Si</v>
      </c>
      <c r="K66" s="87" t="str">
        <f>VLOOKUP(E66,VIP!$A$2:$O11855,6,0)</f>
        <v>SI</v>
      </c>
      <c r="L66" s="92" t="s">
        <v>2430</v>
      </c>
      <c r="M66" s="91" t="s">
        <v>2470</v>
      </c>
      <c r="N66" s="107" t="s">
        <v>2477</v>
      </c>
      <c r="O66" s="106" t="s">
        <v>2478</v>
      </c>
      <c r="P66" s="103"/>
      <c r="Q66" s="91" t="s">
        <v>2430</v>
      </c>
    </row>
    <row r="67" spans="1:17" s="108" customFormat="1" ht="18" x14ac:dyDescent="0.25">
      <c r="A67" s="102" t="str">
        <f>VLOOKUP(E67,'LISTADO ATM'!$A$2:$C$898,3,0)</f>
        <v>NORTE</v>
      </c>
      <c r="B67" s="96" t="s">
        <v>2509</v>
      </c>
      <c r="C67" s="90">
        <v>44248.445868055554</v>
      </c>
      <c r="D67" s="102" t="s">
        <v>2488</v>
      </c>
      <c r="E67" s="88">
        <v>171</v>
      </c>
      <c r="F67" s="84" t="str">
        <f>VLOOKUP(E67,VIP!$A$2:$O11444,2,0)</f>
        <v>DRBR171</v>
      </c>
      <c r="G67" s="87" t="str">
        <f>VLOOKUP(E67,'LISTADO ATM'!$A$2:$B$897,2,0)</f>
        <v xml:space="preserve">ATM Oficina Moca </v>
      </c>
      <c r="H67" s="87" t="str">
        <f>VLOOKUP(E67,VIP!$A$2:$O16365,7,FALSE)</f>
        <v>Si</v>
      </c>
      <c r="I67" s="87" t="str">
        <f>VLOOKUP(E67,VIP!$A$2:$O8330,8,FALSE)</f>
        <v>Si</v>
      </c>
      <c r="J67" s="87" t="str">
        <f>VLOOKUP(E67,VIP!$A$2:$O8280,8,FALSE)</f>
        <v>Si</v>
      </c>
      <c r="K67" s="87" t="str">
        <f>VLOOKUP(E67,VIP!$A$2:$O11854,6,0)</f>
        <v>NO</v>
      </c>
      <c r="L67" s="92" t="s">
        <v>2430</v>
      </c>
      <c r="M67" s="91" t="s">
        <v>2470</v>
      </c>
      <c r="N67" s="107" t="s">
        <v>2477</v>
      </c>
      <c r="O67" s="106" t="s">
        <v>2491</v>
      </c>
      <c r="P67" s="103"/>
      <c r="Q67" s="91" t="s">
        <v>2430</v>
      </c>
    </row>
    <row r="68" spans="1:17" s="108" customFormat="1" ht="18" x14ac:dyDescent="0.25">
      <c r="A68" s="102" t="str">
        <f>VLOOKUP(E68,'LISTADO ATM'!$A$2:$C$898,3,0)</f>
        <v>SUR</v>
      </c>
      <c r="B68" s="96" t="s">
        <v>2508</v>
      </c>
      <c r="C68" s="90">
        <v>44248.449108796296</v>
      </c>
      <c r="D68" s="102" t="s">
        <v>2473</v>
      </c>
      <c r="E68" s="88">
        <v>249</v>
      </c>
      <c r="F68" s="84" t="str">
        <f>VLOOKUP(E68,VIP!$A$2:$O11443,2,0)</f>
        <v>DRBR249</v>
      </c>
      <c r="G68" s="87" t="str">
        <f>VLOOKUP(E68,'LISTADO ATM'!$A$2:$B$897,2,0)</f>
        <v xml:space="preserve">ATM Banco Agrícola Neiba </v>
      </c>
      <c r="H68" s="87" t="str">
        <f>VLOOKUP(E68,VIP!$A$2:$O16364,7,FALSE)</f>
        <v>Si</v>
      </c>
      <c r="I68" s="87" t="str">
        <f>VLOOKUP(E68,VIP!$A$2:$O8329,8,FALSE)</f>
        <v>Si</v>
      </c>
      <c r="J68" s="87" t="str">
        <f>VLOOKUP(E68,VIP!$A$2:$O8279,8,FALSE)</f>
        <v>Si</v>
      </c>
      <c r="K68" s="87" t="str">
        <f>VLOOKUP(E68,VIP!$A$2:$O11853,6,0)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SUR</v>
      </c>
      <c r="B69" s="96" t="s">
        <v>2534</v>
      </c>
      <c r="C69" s="90">
        <v>44248.477303240739</v>
      </c>
      <c r="D69" s="102" t="s">
        <v>2473</v>
      </c>
      <c r="E69" s="88">
        <v>995</v>
      </c>
      <c r="F69" s="84" t="str">
        <f>VLOOKUP(E69,VIP!$A$2:$O11465,2,0)</f>
        <v>DRBR545</v>
      </c>
      <c r="G69" s="87" t="str">
        <f>VLOOKUP(E69,'LISTADO ATM'!$A$2:$B$897,2,0)</f>
        <v xml:space="preserve">ATM Oficina San Cristobal III (Lobby) </v>
      </c>
      <c r="H69" s="87" t="str">
        <f>VLOOKUP(E69,VIP!$A$2:$O16386,7,FALSE)</f>
        <v>Si</v>
      </c>
      <c r="I69" s="87" t="str">
        <f>VLOOKUP(E69,VIP!$A$2:$O8351,8,FALSE)</f>
        <v>No</v>
      </c>
      <c r="J69" s="87" t="str">
        <f>VLOOKUP(E69,VIP!$A$2:$O8301,8,FALSE)</f>
        <v>No</v>
      </c>
      <c r="K69" s="87" t="str">
        <f>VLOOKUP(E69,VIP!$A$2:$O11875,6,0)</f>
        <v>NO</v>
      </c>
      <c r="L69" s="92" t="s">
        <v>2463</v>
      </c>
      <c r="M69" s="91" t="s">
        <v>2470</v>
      </c>
      <c r="N69" s="107" t="s">
        <v>2477</v>
      </c>
      <c r="O69" s="106" t="s">
        <v>2478</v>
      </c>
      <c r="P69" s="103"/>
      <c r="Q69" s="91" t="s">
        <v>2463</v>
      </c>
    </row>
    <row r="70" spans="1:17" s="108" customFormat="1" ht="18" x14ac:dyDescent="0.25">
      <c r="A70" s="102" t="str">
        <f>VLOOKUP(E70,'LISTADO ATM'!$A$2:$C$898,3,0)</f>
        <v>DISTRITO NACIONAL</v>
      </c>
      <c r="B70" s="96" t="s">
        <v>2533</v>
      </c>
      <c r="C70" s="90">
        <v>44248.483969907407</v>
      </c>
      <c r="D70" s="102" t="s">
        <v>2473</v>
      </c>
      <c r="E70" s="88">
        <v>918</v>
      </c>
      <c r="F70" s="84" t="str">
        <f>VLOOKUP(E70,VIP!$A$2:$O11462,2,0)</f>
        <v>DRBR918</v>
      </c>
      <c r="G70" s="87" t="str">
        <f>VLOOKUP(E70,'LISTADO ATM'!$A$2:$B$897,2,0)</f>
        <v xml:space="preserve">ATM S/M Liverpool de la Jacobo Majluta </v>
      </c>
      <c r="H70" s="87" t="str">
        <f>VLOOKUP(E70,VIP!$A$2:$O16383,7,FALSE)</f>
        <v>Si</v>
      </c>
      <c r="I70" s="87" t="str">
        <f>VLOOKUP(E70,VIP!$A$2:$O8348,8,FALSE)</f>
        <v>Si</v>
      </c>
      <c r="J70" s="87" t="str">
        <f>VLOOKUP(E70,VIP!$A$2:$O8298,8,FALSE)</f>
        <v>Si</v>
      </c>
      <c r="K70" s="87" t="str">
        <f>VLOOKUP(E70,VIP!$A$2:$O11872,6,0)</f>
        <v>NO</v>
      </c>
      <c r="L70" s="92" t="s">
        <v>2430</v>
      </c>
      <c r="M70" s="91" t="s">
        <v>2470</v>
      </c>
      <c r="N70" s="107" t="s">
        <v>2477</v>
      </c>
      <c r="O70" s="106" t="s">
        <v>2478</v>
      </c>
      <c r="P70" s="103"/>
      <c r="Q70" s="91" t="s">
        <v>2430</v>
      </c>
    </row>
    <row r="71" spans="1:17" s="108" customFormat="1" ht="18" x14ac:dyDescent="0.25">
      <c r="A71" s="102" t="str">
        <f>VLOOKUP(E71,'LISTADO ATM'!$A$2:$C$898,3,0)</f>
        <v>ESTE</v>
      </c>
      <c r="B71" s="96" t="s">
        <v>2532</v>
      </c>
      <c r="C71" s="90">
        <v>44248.487650462965</v>
      </c>
      <c r="D71" s="102" t="s">
        <v>2473</v>
      </c>
      <c r="E71" s="88">
        <v>912</v>
      </c>
      <c r="F71" s="84" t="str">
        <f>VLOOKUP(E71,VIP!$A$2:$O11461,2,0)</f>
        <v>DRBR973</v>
      </c>
      <c r="G71" s="87" t="str">
        <f>VLOOKUP(E71,'LISTADO ATM'!$A$2:$B$897,2,0)</f>
        <v xml:space="preserve">ATM Oficina San Pedro II </v>
      </c>
      <c r="H71" s="87" t="str">
        <f>VLOOKUP(E71,VIP!$A$2:$O16382,7,FALSE)</f>
        <v>Si</v>
      </c>
      <c r="I71" s="87" t="str">
        <f>VLOOKUP(E71,VIP!$A$2:$O8347,8,FALSE)</f>
        <v>Si</v>
      </c>
      <c r="J71" s="87" t="str">
        <f>VLOOKUP(E71,VIP!$A$2:$O8297,8,FALSE)</f>
        <v>Si</v>
      </c>
      <c r="K71" s="87" t="str">
        <f>VLOOKUP(E71,VIP!$A$2:$O11871,6,0)</f>
        <v>SI</v>
      </c>
      <c r="L71" s="92" t="s">
        <v>2430</v>
      </c>
      <c r="M71" s="91" t="s">
        <v>2470</v>
      </c>
      <c r="N71" s="107" t="s">
        <v>2477</v>
      </c>
      <c r="O71" s="106" t="s">
        <v>2478</v>
      </c>
      <c r="P71" s="103"/>
      <c r="Q71" s="91" t="s">
        <v>2430</v>
      </c>
    </row>
    <row r="72" spans="1:17" s="108" customFormat="1" ht="18" x14ac:dyDescent="0.25">
      <c r="A72" s="102" t="str">
        <f>VLOOKUP(E72,'LISTADO ATM'!$A$2:$C$898,3,0)</f>
        <v>NORTE</v>
      </c>
      <c r="B72" s="96" t="s">
        <v>2531</v>
      </c>
      <c r="C72" s="90">
        <v>44248.487696759257</v>
      </c>
      <c r="D72" s="102" t="s">
        <v>2190</v>
      </c>
      <c r="E72" s="88">
        <v>763</v>
      </c>
      <c r="F72" s="84" t="str">
        <f>VLOOKUP(E72,VIP!$A$2:$O11460,2,0)</f>
        <v>DRBR439</v>
      </c>
      <c r="G72" s="87" t="str">
        <f>VLOOKUP(E72,'LISTADO ATM'!$A$2:$B$897,2,0)</f>
        <v xml:space="preserve">ATM UNP Montellano </v>
      </c>
      <c r="H72" s="87" t="str">
        <f>VLOOKUP(E72,VIP!$A$2:$O16381,7,FALSE)</f>
        <v>Si</v>
      </c>
      <c r="I72" s="87" t="str">
        <f>VLOOKUP(E72,VIP!$A$2:$O8346,8,FALSE)</f>
        <v>Si</v>
      </c>
      <c r="J72" s="87" t="str">
        <f>VLOOKUP(E72,VIP!$A$2:$O8296,8,FALSE)</f>
        <v>Si</v>
      </c>
      <c r="K72" s="87" t="str">
        <f>VLOOKUP(E72,VIP!$A$2:$O11870,6,0)</f>
        <v>NO</v>
      </c>
      <c r="L72" s="92" t="s">
        <v>2254</v>
      </c>
      <c r="M72" s="91" t="s">
        <v>2470</v>
      </c>
      <c r="N72" s="107" t="s">
        <v>2477</v>
      </c>
      <c r="O72" s="106" t="s">
        <v>2500</v>
      </c>
      <c r="P72" s="103"/>
      <c r="Q72" s="91" t="s">
        <v>2254</v>
      </c>
    </row>
    <row r="73" spans="1:17" s="108" customFormat="1" ht="18" x14ac:dyDescent="0.25">
      <c r="A73" s="102" t="str">
        <f>VLOOKUP(E73,'LISTADO ATM'!$A$2:$C$898,3,0)</f>
        <v>NORTE</v>
      </c>
      <c r="B73" s="96" t="s">
        <v>2530</v>
      </c>
      <c r="C73" s="90">
        <v>44248.489895833336</v>
      </c>
      <c r="D73" s="102" t="s">
        <v>2535</v>
      </c>
      <c r="E73" s="88">
        <v>315</v>
      </c>
      <c r="F73" s="84" t="str">
        <f>VLOOKUP(E73,VIP!$A$2:$O11459,2,0)</f>
        <v>DRBR315</v>
      </c>
      <c r="G73" s="87" t="str">
        <f>VLOOKUP(E73,'LISTADO ATM'!$A$2:$B$897,2,0)</f>
        <v xml:space="preserve">ATM Oficina Estrella Sadalá </v>
      </c>
      <c r="H73" s="87" t="str">
        <f>VLOOKUP(E73,VIP!$A$2:$O16380,7,FALSE)</f>
        <v>Si</v>
      </c>
      <c r="I73" s="87" t="str">
        <f>VLOOKUP(E73,VIP!$A$2:$O8345,8,FALSE)</f>
        <v>Si</v>
      </c>
      <c r="J73" s="87" t="str">
        <f>VLOOKUP(E73,VIP!$A$2:$O8295,8,FALSE)</f>
        <v>Si</v>
      </c>
      <c r="K73" s="87" t="str">
        <f>VLOOKUP(E73,VIP!$A$2:$O11869,6,0)</f>
        <v>NO</v>
      </c>
      <c r="L73" s="92" t="s">
        <v>2463</v>
      </c>
      <c r="M73" s="91" t="s">
        <v>2470</v>
      </c>
      <c r="N73" s="107" t="s">
        <v>2477</v>
      </c>
      <c r="O73" s="106" t="s">
        <v>2536</v>
      </c>
      <c r="P73" s="103"/>
      <c r="Q73" s="91" t="s">
        <v>2463</v>
      </c>
    </row>
    <row r="74" spans="1:17" s="108" customFormat="1" ht="18" x14ac:dyDescent="0.25">
      <c r="A74" s="102" t="str">
        <f>VLOOKUP(E74,'LISTADO ATM'!$A$2:$C$898,3,0)</f>
        <v>ESTE</v>
      </c>
      <c r="B74" s="96" t="s">
        <v>2529</v>
      </c>
      <c r="C74" s="90">
        <v>44248.492800925924</v>
      </c>
      <c r="D74" s="102" t="s">
        <v>2189</v>
      </c>
      <c r="E74" s="88">
        <v>111</v>
      </c>
      <c r="F74" s="84" t="str">
        <f>VLOOKUP(E74,VIP!$A$2:$O11458,2,0)</f>
        <v>DRBR111</v>
      </c>
      <c r="G74" s="87" t="str">
        <f>VLOOKUP(E74,'LISTADO ATM'!$A$2:$B$897,2,0)</f>
        <v xml:space="preserve">ATM Oficina San Pedro </v>
      </c>
      <c r="H74" s="87" t="str">
        <f>VLOOKUP(E74,VIP!$A$2:$O16379,7,FALSE)</f>
        <v>Si</v>
      </c>
      <c r="I74" s="87" t="str">
        <f>VLOOKUP(E74,VIP!$A$2:$O8344,8,FALSE)</f>
        <v>Si</v>
      </c>
      <c r="J74" s="87" t="str">
        <f>VLOOKUP(E74,VIP!$A$2:$O8294,8,FALSE)</f>
        <v>Si</v>
      </c>
      <c r="K74" s="87" t="str">
        <f>VLOOKUP(E74,VIP!$A$2:$O11868,6,0)</f>
        <v>SI</v>
      </c>
      <c r="L74" s="92" t="s">
        <v>2441</v>
      </c>
      <c r="M74" s="91" t="s">
        <v>2470</v>
      </c>
      <c r="N74" s="107" t="s">
        <v>2477</v>
      </c>
      <c r="O74" s="106" t="s">
        <v>2479</v>
      </c>
      <c r="P74" s="103"/>
      <c r="Q74" s="91" t="s">
        <v>2441</v>
      </c>
    </row>
    <row r="75" spans="1:17" s="108" customFormat="1" ht="18" x14ac:dyDescent="0.25">
      <c r="A75" s="102" t="str">
        <f>VLOOKUP(E75,'LISTADO ATM'!$A$2:$C$898,3,0)</f>
        <v>DISTRITO NACIONAL</v>
      </c>
      <c r="B75" s="96" t="s">
        <v>2528</v>
      </c>
      <c r="C75" s="90">
        <v>44248.497048611112</v>
      </c>
      <c r="D75" s="102" t="s">
        <v>2473</v>
      </c>
      <c r="E75" s="88">
        <v>889</v>
      </c>
      <c r="F75" s="84" t="str">
        <f>VLOOKUP(E75,VIP!$A$2:$O11457,2,0)</f>
        <v>DRBR889</v>
      </c>
      <c r="G75" s="87" t="str">
        <f>VLOOKUP(E75,'LISTADO ATM'!$A$2:$B$897,2,0)</f>
        <v>ATM Oficina Plaza Lama Máximo Gómez II</v>
      </c>
      <c r="H75" s="87" t="str">
        <f>VLOOKUP(E75,VIP!$A$2:$O16378,7,FALSE)</f>
        <v>Si</v>
      </c>
      <c r="I75" s="87" t="str">
        <f>VLOOKUP(E75,VIP!$A$2:$O8343,8,FALSE)</f>
        <v>Si</v>
      </c>
      <c r="J75" s="87" t="str">
        <f>VLOOKUP(E75,VIP!$A$2:$O8293,8,FALSE)</f>
        <v>Si</v>
      </c>
      <c r="K75" s="87" t="str">
        <f>VLOOKUP(E75,VIP!$A$2:$O11867,6,0)</f>
        <v>NO</v>
      </c>
      <c r="L75" s="92" t="s">
        <v>2430</v>
      </c>
      <c r="M75" s="91" t="s">
        <v>2470</v>
      </c>
      <c r="N75" s="107" t="s">
        <v>2477</v>
      </c>
      <c r="O75" s="106" t="s">
        <v>2478</v>
      </c>
      <c r="P75" s="103"/>
      <c r="Q75" s="91" t="s">
        <v>2430</v>
      </c>
    </row>
    <row r="76" spans="1:17" s="108" customFormat="1" ht="18" x14ac:dyDescent="0.25">
      <c r="A76" s="102" t="str">
        <f>VLOOKUP(E76,'LISTADO ATM'!$A$2:$C$898,3,0)</f>
        <v>DISTRITO NACIONAL</v>
      </c>
      <c r="B76" s="96" t="s">
        <v>2527</v>
      </c>
      <c r="C76" s="90">
        <v>44248.512916666667</v>
      </c>
      <c r="D76" s="102" t="s">
        <v>2473</v>
      </c>
      <c r="E76" s="88">
        <v>32</v>
      </c>
      <c r="F76" s="84" t="str">
        <f>VLOOKUP(E76,VIP!$A$2:$O11456,2,0)</f>
        <v>DRBR032</v>
      </c>
      <c r="G76" s="87" t="str">
        <f>VLOOKUP(E76,'LISTADO ATM'!$A$2:$B$897,2,0)</f>
        <v xml:space="preserve">ATM Oficina San Martín II </v>
      </c>
      <c r="H76" s="87" t="str">
        <f>VLOOKUP(E76,VIP!$A$2:$O16377,7,FALSE)</f>
        <v>Si</v>
      </c>
      <c r="I76" s="87" t="str">
        <f>VLOOKUP(E76,VIP!$A$2:$O8342,8,FALSE)</f>
        <v>Si</v>
      </c>
      <c r="J76" s="87" t="str">
        <f>VLOOKUP(E76,VIP!$A$2:$O8292,8,FALSE)</f>
        <v>Si</v>
      </c>
      <c r="K76" s="87" t="str">
        <f>VLOOKUP(E76,VIP!$A$2:$O11866,6,0)</f>
        <v>NO</v>
      </c>
      <c r="L76" s="92" t="s">
        <v>2430</v>
      </c>
      <c r="M76" s="91" t="s">
        <v>2470</v>
      </c>
      <c r="N76" s="107" t="s">
        <v>2477</v>
      </c>
      <c r="O76" s="106" t="s">
        <v>2478</v>
      </c>
      <c r="P76" s="103"/>
      <c r="Q76" s="91" t="s">
        <v>2430</v>
      </c>
    </row>
    <row r="77" spans="1:17" s="108" customFormat="1" ht="18" x14ac:dyDescent="0.25">
      <c r="A77" s="102" t="str">
        <f>VLOOKUP(E77,'LISTADO ATM'!$A$2:$C$898,3,0)</f>
        <v>ESTE</v>
      </c>
      <c r="B77" s="96" t="s">
        <v>2526</v>
      </c>
      <c r="C77" s="90">
        <v>44248.516192129631</v>
      </c>
      <c r="D77" s="102" t="s">
        <v>2189</v>
      </c>
      <c r="E77" s="88">
        <v>843</v>
      </c>
      <c r="F77" s="84" t="str">
        <f>VLOOKUP(E77,VIP!$A$2:$O11455,2,0)</f>
        <v>DRBR843</v>
      </c>
      <c r="G77" s="87" t="str">
        <f>VLOOKUP(E77,'LISTADO ATM'!$A$2:$B$897,2,0)</f>
        <v xml:space="preserve">ATM Oficina Romana Centro </v>
      </c>
      <c r="H77" s="87" t="str">
        <f>VLOOKUP(E77,VIP!$A$2:$O16376,7,FALSE)</f>
        <v>Si</v>
      </c>
      <c r="I77" s="87" t="str">
        <f>VLOOKUP(E77,VIP!$A$2:$O8341,8,FALSE)</f>
        <v>Si</v>
      </c>
      <c r="J77" s="87" t="str">
        <f>VLOOKUP(E77,VIP!$A$2:$O8291,8,FALSE)</f>
        <v>Si</v>
      </c>
      <c r="K77" s="87" t="str">
        <f>VLOOKUP(E77,VIP!$A$2:$O11865,6,0)</f>
        <v>NO</v>
      </c>
      <c r="L77" s="92" t="s">
        <v>2498</v>
      </c>
      <c r="M77" s="91" t="s">
        <v>2470</v>
      </c>
      <c r="N77" s="107" t="s">
        <v>2477</v>
      </c>
      <c r="O77" s="106" t="s">
        <v>2479</v>
      </c>
      <c r="P77" s="103"/>
      <c r="Q77" s="91" t="s">
        <v>2498</v>
      </c>
    </row>
    <row r="78" spans="1:17" s="108" customFormat="1" ht="18" x14ac:dyDescent="0.25">
      <c r="A78" s="102" t="str">
        <f>VLOOKUP(E78,'LISTADO ATM'!$A$2:$C$898,3,0)</f>
        <v>DISTRITO NACIONAL</v>
      </c>
      <c r="B78" s="96" t="s">
        <v>2525</v>
      </c>
      <c r="C78" s="90">
        <v>44248.518553240741</v>
      </c>
      <c r="D78" s="102" t="s">
        <v>2488</v>
      </c>
      <c r="E78" s="88">
        <v>160</v>
      </c>
      <c r="F78" s="84" t="str">
        <f>VLOOKUP(E78,VIP!$A$2:$O11454,2,0)</f>
        <v>DRBR160</v>
      </c>
      <c r="G78" s="87" t="str">
        <f>VLOOKUP(E78,'LISTADO ATM'!$A$2:$B$897,2,0)</f>
        <v xml:space="preserve">ATM Oficina Herrera </v>
      </c>
      <c r="H78" s="87" t="str">
        <f>VLOOKUP(E78,VIP!$A$2:$O16375,7,FALSE)</f>
        <v>Si</v>
      </c>
      <c r="I78" s="87" t="str">
        <f>VLOOKUP(E78,VIP!$A$2:$O8340,8,FALSE)</f>
        <v>Si</v>
      </c>
      <c r="J78" s="87" t="str">
        <f>VLOOKUP(E78,VIP!$A$2:$O8290,8,FALSE)</f>
        <v>Si</v>
      </c>
      <c r="K78" s="87" t="str">
        <f>VLOOKUP(E78,VIP!$A$2:$O11864,6,0)</f>
        <v>NO</v>
      </c>
      <c r="L78" s="92" t="s">
        <v>2430</v>
      </c>
      <c r="M78" s="91" t="s">
        <v>2470</v>
      </c>
      <c r="N78" s="107" t="s">
        <v>2477</v>
      </c>
      <c r="O78" s="106" t="s">
        <v>2491</v>
      </c>
      <c r="P78" s="103"/>
      <c r="Q78" s="91" t="s">
        <v>2430</v>
      </c>
    </row>
    <row r="79" spans="1:17" s="108" customFormat="1" ht="18" x14ac:dyDescent="0.25">
      <c r="A79" s="102" t="str">
        <f>VLOOKUP(E79,'LISTADO ATM'!$A$2:$C$898,3,0)</f>
        <v>DISTRITO NACIONAL</v>
      </c>
      <c r="B79" s="96" t="s">
        <v>2524</v>
      </c>
      <c r="C79" s="90">
        <v>44248.524282407408</v>
      </c>
      <c r="D79" s="102" t="s">
        <v>2189</v>
      </c>
      <c r="E79" s="88">
        <v>957</v>
      </c>
      <c r="F79" s="84" t="str">
        <f>VLOOKUP(E79,VIP!$A$2:$O11453,2,0)</f>
        <v>DRBR23F</v>
      </c>
      <c r="G79" s="87" t="str">
        <f>VLOOKUP(E79,'LISTADO ATM'!$A$2:$B$897,2,0)</f>
        <v xml:space="preserve">ATM Oficina Venezuela </v>
      </c>
      <c r="H79" s="87" t="str">
        <f>VLOOKUP(E79,VIP!$A$2:$O16374,7,FALSE)</f>
        <v>Si</v>
      </c>
      <c r="I79" s="87" t="str">
        <f>VLOOKUP(E79,VIP!$A$2:$O8339,8,FALSE)</f>
        <v>Si</v>
      </c>
      <c r="J79" s="87" t="str">
        <f>VLOOKUP(E79,VIP!$A$2:$O8289,8,FALSE)</f>
        <v>Si</v>
      </c>
      <c r="K79" s="87" t="str">
        <f>VLOOKUP(E79,VIP!$A$2:$O11863,6,0)</f>
        <v>SI</v>
      </c>
      <c r="L79" s="92" t="s">
        <v>2228</v>
      </c>
      <c r="M79" s="91" t="s">
        <v>2470</v>
      </c>
      <c r="N79" s="107" t="s">
        <v>2477</v>
      </c>
      <c r="O79" s="106" t="s">
        <v>2479</v>
      </c>
      <c r="P79" s="103"/>
      <c r="Q79" s="91" t="s">
        <v>2228</v>
      </c>
    </row>
    <row r="80" spans="1:17" s="108" customFormat="1" ht="18" x14ac:dyDescent="0.25">
      <c r="A80" s="102" t="str">
        <f>VLOOKUP(E80,'LISTADO ATM'!$A$2:$C$898,3,0)</f>
        <v>DISTRITO NACIONAL</v>
      </c>
      <c r="B80" s="96" t="s">
        <v>2523</v>
      </c>
      <c r="C80" s="90">
        <v>44248.528425925928</v>
      </c>
      <c r="D80" s="102" t="s">
        <v>2189</v>
      </c>
      <c r="E80" s="88">
        <v>347</v>
      </c>
      <c r="F80" s="84" t="str">
        <f>VLOOKUP(E80,VIP!$A$2:$O11452,2,0)</f>
        <v>DRBR347</v>
      </c>
      <c r="G80" s="87" t="str">
        <f>VLOOKUP(E80,'LISTADO ATM'!$A$2:$B$897,2,0)</f>
        <v>ATM Patio de Colombia</v>
      </c>
      <c r="H80" s="87" t="str">
        <f>VLOOKUP(E80,VIP!$A$2:$O16373,7,FALSE)</f>
        <v>N/A</v>
      </c>
      <c r="I80" s="87" t="str">
        <f>VLOOKUP(E80,VIP!$A$2:$O8338,8,FALSE)</f>
        <v>N/A</v>
      </c>
      <c r="J80" s="87" t="str">
        <f>VLOOKUP(E80,VIP!$A$2:$O8288,8,FALSE)</f>
        <v>N/A</v>
      </c>
      <c r="K80" s="87" t="str">
        <f>VLOOKUP(E80,VIP!$A$2:$O11862,6,0)</f>
        <v>N/A</v>
      </c>
      <c r="L80" s="92" t="s">
        <v>2228</v>
      </c>
      <c r="M80" s="91" t="s">
        <v>2470</v>
      </c>
      <c r="N80" s="107" t="s">
        <v>2477</v>
      </c>
      <c r="O80" s="106" t="s">
        <v>2479</v>
      </c>
      <c r="P80" s="103"/>
      <c r="Q80" s="91" t="s">
        <v>2228</v>
      </c>
    </row>
    <row r="81" spans="1:17" s="108" customFormat="1" ht="18" x14ac:dyDescent="0.25">
      <c r="A81" s="102" t="str">
        <f>VLOOKUP(E81,'LISTADO ATM'!$A$2:$C$898,3,0)</f>
        <v>DISTRITO NACIONAL</v>
      </c>
      <c r="B81" s="96" t="s">
        <v>2522</v>
      </c>
      <c r="C81" s="90">
        <v>44248.529791666668</v>
      </c>
      <c r="D81" s="102" t="s">
        <v>2488</v>
      </c>
      <c r="E81" s="88">
        <v>527</v>
      </c>
      <c r="F81" s="84" t="str">
        <f>VLOOKUP(E81,VIP!$A$2:$O11451,2,0)</f>
        <v>DRBR527</v>
      </c>
      <c r="G81" s="87" t="str">
        <f>VLOOKUP(E81,'LISTADO ATM'!$A$2:$B$897,2,0)</f>
        <v>ATM Oficina Zona Oriental II</v>
      </c>
      <c r="H81" s="87" t="str">
        <f>VLOOKUP(E81,VIP!$A$2:$O16372,7,FALSE)</f>
        <v>Si</v>
      </c>
      <c r="I81" s="87" t="str">
        <f>VLOOKUP(E81,VIP!$A$2:$O8337,8,FALSE)</f>
        <v>Si</v>
      </c>
      <c r="J81" s="87" t="str">
        <f>VLOOKUP(E81,VIP!$A$2:$O8287,8,FALSE)</f>
        <v>Si</v>
      </c>
      <c r="K81" s="87" t="str">
        <f>VLOOKUP(E81,VIP!$A$2:$O11861,6,0)</f>
        <v>SI</v>
      </c>
      <c r="L81" s="92" t="s">
        <v>2430</v>
      </c>
      <c r="M81" s="91" t="s">
        <v>2470</v>
      </c>
      <c r="N81" s="107" t="s">
        <v>2477</v>
      </c>
      <c r="O81" s="106" t="s">
        <v>2491</v>
      </c>
      <c r="P81" s="103"/>
      <c r="Q81" s="91" t="s">
        <v>2430</v>
      </c>
    </row>
    <row r="82" spans="1:17" s="108" customFormat="1" ht="18" x14ac:dyDescent="0.25">
      <c r="A82" s="102" t="str">
        <f>VLOOKUP(E82,'LISTADO ATM'!$A$2:$C$898,3,0)</f>
        <v>DISTRITO NACIONAL</v>
      </c>
      <c r="B82" s="96" t="s">
        <v>2521</v>
      </c>
      <c r="C82" s="90">
        <v>44248.531666666669</v>
      </c>
      <c r="D82" s="102" t="s">
        <v>2488</v>
      </c>
      <c r="E82" s="88">
        <v>813</v>
      </c>
      <c r="F82" s="84" t="str">
        <f>VLOOKUP(E82,VIP!$A$2:$O11449,2,0)</f>
        <v>DRBR815</v>
      </c>
      <c r="G82" s="87" t="str">
        <f>VLOOKUP(E82,'LISTADO ATM'!$A$2:$B$897,2,0)</f>
        <v>ATM Occidental Mall</v>
      </c>
      <c r="H82" s="87" t="str">
        <f>VLOOKUP(E82,VIP!$A$2:$O16370,7,FALSE)</f>
        <v>Si</v>
      </c>
      <c r="I82" s="87" t="str">
        <f>VLOOKUP(E82,VIP!$A$2:$O8335,8,FALSE)</f>
        <v>Si</v>
      </c>
      <c r="J82" s="87" t="str">
        <f>VLOOKUP(E82,VIP!$A$2:$O8285,8,FALSE)</f>
        <v>Si</v>
      </c>
      <c r="K82" s="87" t="str">
        <f>VLOOKUP(E82,VIP!$A$2:$O11859,6,0)</f>
        <v>NO</v>
      </c>
      <c r="L82" s="92" t="s">
        <v>2430</v>
      </c>
      <c r="M82" s="91" t="s">
        <v>2470</v>
      </c>
      <c r="N82" s="107" t="s">
        <v>2477</v>
      </c>
      <c r="O82" s="106" t="s">
        <v>2491</v>
      </c>
      <c r="P82" s="103"/>
      <c r="Q82" s="91" t="s">
        <v>2430</v>
      </c>
    </row>
    <row r="83" spans="1:17" s="108" customFormat="1" ht="18" x14ac:dyDescent="0.25">
      <c r="A83" s="102" t="str">
        <f>VLOOKUP(E83,'LISTADO ATM'!$A$2:$C$898,3,0)</f>
        <v>DISTRITO NACIONAL</v>
      </c>
      <c r="B83" s="96" t="s">
        <v>2520</v>
      </c>
      <c r="C83" s="90">
        <v>44248.605162037034</v>
      </c>
      <c r="D83" s="102" t="s">
        <v>2488</v>
      </c>
      <c r="E83" s="88">
        <v>314</v>
      </c>
      <c r="F83" s="84" t="str">
        <f>VLOOKUP(E83,VIP!$A$2:$O11446,2,0)</f>
        <v>DRBR314</v>
      </c>
      <c r="G83" s="87" t="str">
        <f>VLOOKUP(E83,'LISTADO ATM'!$A$2:$B$897,2,0)</f>
        <v xml:space="preserve">ATM UNP Cambita Garabito (San Cristóbal) </v>
      </c>
      <c r="H83" s="87" t="str">
        <f>VLOOKUP(E83,VIP!$A$2:$O16367,7,FALSE)</f>
        <v>Si</v>
      </c>
      <c r="I83" s="87" t="str">
        <f>VLOOKUP(E83,VIP!$A$2:$O8332,8,FALSE)</f>
        <v>Si</v>
      </c>
      <c r="J83" s="87" t="str">
        <f>VLOOKUP(E83,VIP!$A$2:$O8282,8,FALSE)</f>
        <v>Si</v>
      </c>
      <c r="K83" s="87" t="str">
        <f>VLOOKUP(E83,VIP!$A$2:$O11856,6,0)</f>
        <v>NO</v>
      </c>
      <c r="L83" s="92" t="s">
        <v>2463</v>
      </c>
      <c r="M83" s="91" t="s">
        <v>2470</v>
      </c>
      <c r="N83" s="107" t="s">
        <v>2477</v>
      </c>
      <c r="O83" s="106" t="s">
        <v>2491</v>
      </c>
      <c r="P83" s="103"/>
      <c r="Q83" s="91" t="s">
        <v>2463</v>
      </c>
    </row>
    <row r="84" spans="1:17" s="108" customFormat="1" ht="18" x14ac:dyDescent="0.25">
      <c r="A84" s="102" t="str">
        <f>VLOOKUP(E84,'LISTADO ATM'!$A$2:$C$898,3,0)</f>
        <v>DISTRITO NACIONAL</v>
      </c>
      <c r="B84" s="96" t="s">
        <v>2519</v>
      </c>
      <c r="C84" s="90">
        <v>44248.60728009259</v>
      </c>
      <c r="D84" s="102" t="s">
        <v>2473</v>
      </c>
      <c r="E84" s="88">
        <v>486</v>
      </c>
      <c r="F84" s="84" t="str">
        <f>VLOOKUP(E84,VIP!$A$2:$O11445,2,0)</f>
        <v>DRBR486</v>
      </c>
      <c r="G84" s="87" t="str">
        <f>VLOOKUP(E84,'LISTADO ATM'!$A$2:$B$897,2,0)</f>
        <v xml:space="preserve">ATM Olé La Caleta </v>
      </c>
      <c r="H84" s="87" t="str">
        <f>VLOOKUP(E84,VIP!$A$2:$O16366,7,FALSE)</f>
        <v>Si</v>
      </c>
      <c r="I84" s="87" t="str">
        <f>VLOOKUP(E84,VIP!$A$2:$O8331,8,FALSE)</f>
        <v>Si</v>
      </c>
      <c r="J84" s="87" t="str">
        <f>VLOOKUP(E84,VIP!$A$2:$O8281,8,FALSE)</f>
        <v>Si</v>
      </c>
      <c r="K84" s="87" t="str">
        <f>VLOOKUP(E84,VIP!$A$2:$O11855,6,0)</f>
        <v>NO</v>
      </c>
      <c r="L84" s="92" t="s">
        <v>2430</v>
      </c>
      <c r="M84" s="91" t="s">
        <v>2470</v>
      </c>
      <c r="N84" s="107" t="s">
        <v>2477</v>
      </c>
      <c r="O84" s="106" t="s">
        <v>2478</v>
      </c>
      <c r="P84" s="103"/>
      <c r="Q84" s="91" t="s">
        <v>2430</v>
      </c>
    </row>
    <row r="85" spans="1:17" s="108" customFormat="1" ht="18" x14ac:dyDescent="0.25">
      <c r="A85" s="102" t="str">
        <f>VLOOKUP(E85,'LISTADO ATM'!$A$2:$C$898,3,0)</f>
        <v>SUR</v>
      </c>
      <c r="B85" s="96" t="s">
        <v>2541</v>
      </c>
      <c r="C85" s="90">
        <v>44248.610196759262</v>
      </c>
      <c r="D85" s="102" t="s">
        <v>2473</v>
      </c>
      <c r="E85" s="88">
        <v>537</v>
      </c>
      <c r="F85" s="84" t="str">
        <f>VLOOKUP(E85,VIP!$A$2:$O11449,2,0)</f>
        <v>DRBR537</v>
      </c>
      <c r="G85" s="87" t="str">
        <f>VLOOKUP(E85,'LISTADO ATM'!$A$2:$B$897,2,0)</f>
        <v xml:space="preserve">ATM Estación Texaco Enriquillo (Barahona) </v>
      </c>
      <c r="H85" s="87" t="str">
        <f>VLOOKUP(E85,VIP!$A$2:$O16370,7,FALSE)</f>
        <v>Si</v>
      </c>
      <c r="I85" s="87" t="str">
        <f>VLOOKUP(E85,VIP!$A$2:$O8335,8,FALSE)</f>
        <v>Si</v>
      </c>
      <c r="J85" s="87" t="str">
        <f>VLOOKUP(E85,VIP!$A$2:$O8285,8,FALSE)</f>
        <v>Si</v>
      </c>
      <c r="K85" s="87" t="str">
        <f>VLOOKUP(E85,VIP!$A$2:$O11859,6,0)</f>
        <v>NO</v>
      </c>
      <c r="L85" s="92" t="s">
        <v>2463</v>
      </c>
      <c r="M85" s="91" t="s">
        <v>2470</v>
      </c>
      <c r="N85" s="107" t="s">
        <v>2477</v>
      </c>
      <c r="O85" s="106" t="s">
        <v>2478</v>
      </c>
      <c r="P85" s="103"/>
      <c r="Q85" s="91" t="s">
        <v>2463</v>
      </c>
    </row>
    <row r="86" spans="1:17" s="108" customFormat="1" ht="18" x14ac:dyDescent="0.25">
      <c r="A86" s="102" t="str">
        <f>VLOOKUP(E86,'LISTADO ATM'!$A$2:$C$898,3,0)</f>
        <v>NORTE</v>
      </c>
      <c r="B86" s="96" t="s">
        <v>2540</v>
      </c>
      <c r="C86" s="90">
        <v>44248.619328703702</v>
      </c>
      <c r="D86" s="102" t="s">
        <v>2488</v>
      </c>
      <c r="E86" s="88">
        <v>645</v>
      </c>
      <c r="F86" s="84" t="str">
        <f>VLOOKUP(E86,VIP!$A$2:$O11448,2,0)</f>
        <v>DRBR329</v>
      </c>
      <c r="G86" s="87" t="str">
        <f>VLOOKUP(E86,'LISTADO ATM'!$A$2:$B$897,2,0)</f>
        <v xml:space="preserve">ATM UNP Cabrera </v>
      </c>
      <c r="H86" s="87" t="str">
        <f>VLOOKUP(E86,VIP!$A$2:$O16369,7,FALSE)</f>
        <v>Si</v>
      </c>
      <c r="I86" s="87" t="str">
        <f>VLOOKUP(E86,VIP!$A$2:$O8334,8,FALSE)</f>
        <v>Si</v>
      </c>
      <c r="J86" s="87" t="str">
        <f>VLOOKUP(E86,VIP!$A$2:$O8284,8,FALSE)</f>
        <v>Si</v>
      </c>
      <c r="K86" s="87" t="str">
        <f>VLOOKUP(E86,VIP!$A$2:$O11858,6,0)</f>
        <v>NO</v>
      </c>
      <c r="L86" s="92" t="s">
        <v>2430</v>
      </c>
      <c r="M86" s="91" t="s">
        <v>2470</v>
      </c>
      <c r="N86" s="107" t="s">
        <v>2477</v>
      </c>
      <c r="O86" s="106" t="s">
        <v>2491</v>
      </c>
      <c r="P86" s="103"/>
      <c r="Q86" s="91" t="s">
        <v>2430</v>
      </c>
    </row>
    <row r="87" spans="1:17" s="108" customFormat="1" ht="18" x14ac:dyDescent="0.25">
      <c r="A87" s="102" t="str">
        <f>VLOOKUP(E87,'LISTADO ATM'!$A$2:$C$898,3,0)</f>
        <v>SUR</v>
      </c>
      <c r="B87" s="96" t="s">
        <v>2539</v>
      </c>
      <c r="C87" s="90">
        <v>44248.622037037036</v>
      </c>
      <c r="D87" s="102" t="s">
        <v>2473</v>
      </c>
      <c r="E87" s="88">
        <v>873</v>
      </c>
      <c r="F87" s="84" t="str">
        <f>VLOOKUP(E87,VIP!$A$2:$O11447,2,0)</f>
        <v>DRBR873</v>
      </c>
      <c r="G87" s="87" t="str">
        <f>VLOOKUP(E87,'LISTADO ATM'!$A$2:$B$897,2,0)</f>
        <v xml:space="preserve">ATM Centro de Caja San Cristóbal II </v>
      </c>
      <c r="H87" s="87" t="str">
        <f>VLOOKUP(E87,VIP!$A$2:$O16368,7,FALSE)</f>
        <v>Si</v>
      </c>
      <c r="I87" s="87" t="str">
        <f>VLOOKUP(E87,VIP!$A$2:$O8333,8,FALSE)</f>
        <v>Si</v>
      </c>
      <c r="J87" s="87" t="str">
        <f>VLOOKUP(E87,VIP!$A$2:$O8283,8,FALSE)</f>
        <v>Si</v>
      </c>
      <c r="K87" s="87" t="str">
        <f>VLOOKUP(E87,VIP!$A$2:$O11857,6,0)</f>
        <v>SI</v>
      </c>
      <c r="L87" s="92" t="s">
        <v>2430</v>
      </c>
      <c r="M87" s="91" t="s">
        <v>2470</v>
      </c>
      <c r="N87" s="107" t="s">
        <v>2477</v>
      </c>
      <c r="O87" s="106" t="s">
        <v>2478</v>
      </c>
      <c r="P87" s="103"/>
      <c r="Q87" s="91" t="s">
        <v>2430</v>
      </c>
    </row>
    <row r="88" spans="1:17" s="108" customFormat="1" ht="18" x14ac:dyDescent="0.25">
      <c r="A88" s="102" t="str">
        <f>VLOOKUP(E88,'LISTADO ATM'!$A$2:$C$898,3,0)</f>
        <v>SUR</v>
      </c>
      <c r="B88" s="96" t="s">
        <v>2538</v>
      </c>
      <c r="C88" s="90">
        <v>44248.635358796295</v>
      </c>
      <c r="D88" s="102" t="s">
        <v>2473</v>
      </c>
      <c r="E88" s="88">
        <v>677</v>
      </c>
      <c r="F88" s="84" t="str">
        <f>VLOOKUP(E88,VIP!$A$2:$O11446,2,0)</f>
        <v>DRBR677</v>
      </c>
      <c r="G88" s="87" t="str">
        <f>VLOOKUP(E88,'LISTADO ATM'!$A$2:$B$897,2,0)</f>
        <v>ATM PBG Villa Jaragua</v>
      </c>
      <c r="H88" s="87" t="str">
        <f>VLOOKUP(E88,VIP!$A$2:$O16367,7,FALSE)</f>
        <v>Si</v>
      </c>
      <c r="I88" s="87" t="str">
        <f>VLOOKUP(E88,VIP!$A$2:$O8332,8,FALSE)</f>
        <v>Si</v>
      </c>
      <c r="J88" s="87" t="str">
        <f>VLOOKUP(E88,VIP!$A$2:$O8282,8,FALSE)</f>
        <v>Si</v>
      </c>
      <c r="K88" s="87" t="str">
        <f>VLOOKUP(E88,VIP!$A$2:$O11856,6,0)</f>
        <v>SI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s="108" customFormat="1" ht="18" x14ac:dyDescent="0.25">
      <c r="A89" s="102" t="str">
        <f>VLOOKUP(E89,'LISTADO ATM'!$A$2:$C$898,3,0)</f>
        <v>ESTE</v>
      </c>
      <c r="B89" s="96" t="s">
        <v>2537</v>
      </c>
      <c r="C89" s="90">
        <v>44248.638472222221</v>
      </c>
      <c r="D89" s="102" t="s">
        <v>2473</v>
      </c>
      <c r="E89" s="88">
        <v>673</v>
      </c>
      <c r="F89" s="84" t="str">
        <f>VLOOKUP(E89,VIP!$A$2:$O11445,2,0)</f>
        <v>DRBR673</v>
      </c>
      <c r="G89" s="87" t="str">
        <f>VLOOKUP(E89,'LISTADO ATM'!$A$2:$B$897,2,0)</f>
        <v>ATM Clínica Dr. Cruz Jiminián</v>
      </c>
      <c r="H89" s="87" t="str">
        <f>VLOOKUP(E89,VIP!$A$2:$O16366,7,FALSE)</f>
        <v>Si</v>
      </c>
      <c r="I89" s="87" t="str">
        <f>VLOOKUP(E89,VIP!$A$2:$O8331,8,FALSE)</f>
        <v>Si</v>
      </c>
      <c r="J89" s="87" t="str">
        <f>VLOOKUP(E89,VIP!$A$2:$O8281,8,FALSE)</f>
        <v>Si</v>
      </c>
      <c r="K89" s="87" t="str">
        <f>VLOOKUP(E89,VIP!$A$2:$O11855,6,0)</f>
        <v>NO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ATM'!$A$2:$C$898,3,0)</f>
        <v>ESTE</v>
      </c>
      <c r="B90" s="96" t="s">
        <v>2548</v>
      </c>
      <c r="C90" s="90">
        <v>44248.641793981478</v>
      </c>
      <c r="D90" s="102" t="s">
        <v>2473</v>
      </c>
      <c r="E90" s="88">
        <v>660</v>
      </c>
      <c r="F90" s="84" t="str">
        <f>VLOOKUP(E90,VIP!$A$2:$O11455,2,0)</f>
        <v>DRBR660</v>
      </c>
      <c r="G90" s="87" t="str">
        <f>VLOOKUP(E90,'LISTADO ATM'!$A$2:$B$897,2,0)</f>
        <v>ATM Oficina Romana Norte II</v>
      </c>
      <c r="H90" s="87" t="str">
        <f>VLOOKUP(E90,VIP!$A$2:$O16376,7,FALSE)</f>
        <v>N/A</v>
      </c>
      <c r="I90" s="87" t="str">
        <f>VLOOKUP(E90,VIP!$A$2:$O8341,8,FALSE)</f>
        <v>N/A</v>
      </c>
      <c r="J90" s="87" t="str">
        <f>VLOOKUP(E90,VIP!$A$2:$O8291,8,FALSE)</f>
        <v>N/A</v>
      </c>
      <c r="K90" s="87" t="str">
        <f>VLOOKUP(E90,VIP!$A$2:$O11865,6,0)</f>
        <v>N/A</v>
      </c>
      <c r="L90" s="92" t="s">
        <v>2430</v>
      </c>
      <c r="M90" s="91" t="s">
        <v>2470</v>
      </c>
      <c r="N90" s="107" t="s">
        <v>2477</v>
      </c>
      <c r="O90" s="106" t="s">
        <v>2478</v>
      </c>
      <c r="P90" s="103"/>
      <c r="Q90" s="91" t="s">
        <v>2430</v>
      </c>
    </row>
    <row r="91" spans="1:17" s="108" customFormat="1" ht="18" x14ac:dyDescent="0.25">
      <c r="A91" s="102" t="str">
        <f>VLOOKUP(E91,'LISTADO ATM'!$A$2:$C$898,3,0)</f>
        <v>DISTRITO NACIONAL</v>
      </c>
      <c r="B91" s="96" t="s">
        <v>2547</v>
      </c>
      <c r="C91" s="90">
        <v>44248.647291666668</v>
      </c>
      <c r="D91" s="102" t="s">
        <v>2189</v>
      </c>
      <c r="E91" s="88">
        <v>18</v>
      </c>
      <c r="F91" s="84" t="str">
        <f>VLOOKUP(E91,VIP!$A$2:$O11454,2,0)</f>
        <v>DRBR018</v>
      </c>
      <c r="G91" s="87" t="str">
        <f>VLOOKUP(E91,'LISTADO ATM'!$A$2:$B$897,2,0)</f>
        <v xml:space="preserve">ATM Oficina Haina Occidental I </v>
      </c>
      <c r="H91" s="87" t="str">
        <f>VLOOKUP(E91,VIP!$A$2:$O16375,7,FALSE)</f>
        <v>Si</v>
      </c>
      <c r="I91" s="87" t="str">
        <f>VLOOKUP(E91,VIP!$A$2:$O8340,8,FALSE)</f>
        <v>Si</v>
      </c>
      <c r="J91" s="87" t="str">
        <f>VLOOKUP(E91,VIP!$A$2:$O8290,8,FALSE)</f>
        <v>Si</v>
      </c>
      <c r="K91" s="87" t="str">
        <f>VLOOKUP(E91,VIP!$A$2:$O11864,6,0)</f>
        <v>SI</v>
      </c>
      <c r="L91" s="92" t="s">
        <v>2228</v>
      </c>
      <c r="M91" s="91" t="s">
        <v>2470</v>
      </c>
      <c r="N91" s="107" t="s">
        <v>2477</v>
      </c>
      <c r="O91" s="106" t="s">
        <v>2479</v>
      </c>
      <c r="P91" s="103"/>
      <c r="Q91" s="91" t="s">
        <v>2228</v>
      </c>
    </row>
    <row r="92" spans="1:17" s="108" customFormat="1" ht="18" x14ac:dyDescent="0.25">
      <c r="A92" s="102" t="str">
        <f>VLOOKUP(E92,'LISTADO ATM'!$A$2:$C$898,3,0)</f>
        <v>DISTRITO NACIONAL</v>
      </c>
      <c r="B92" s="96" t="s">
        <v>2546</v>
      </c>
      <c r="C92" s="90">
        <v>44248.64770833333</v>
      </c>
      <c r="D92" s="102" t="s">
        <v>2488</v>
      </c>
      <c r="E92" s="88">
        <v>721</v>
      </c>
      <c r="F92" s="84" t="str">
        <f>VLOOKUP(E92,VIP!$A$2:$O11453,2,0)</f>
        <v>DRBR23A</v>
      </c>
      <c r="G92" s="87" t="str">
        <f>VLOOKUP(E92,'LISTADO ATM'!$A$2:$B$897,2,0)</f>
        <v xml:space="preserve">ATM Oficina Charles de Gaulle II </v>
      </c>
      <c r="H92" s="87" t="str">
        <f>VLOOKUP(E92,VIP!$A$2:$O16374,7,FALSE)</f>
        <v>Si</v>
      </c>
      <c r="I92" s="87" t="str">
        <f>VLOOKUP(E92,VIP!$A$2:$O8339,8,FALSE)</f>
        <v>Si</v>
      </c>
      <c r="J92" s="87" t="str">
        <f>VLOOKUP(E92,VIP!$A$2:$O8289,8,FALSE)</f>
        <v>Si</v>
      </c>
      <c r="K92" s="87" t="str">
        <f>VLOOKUP(E92,VIP!$A$2:$O11863,6,0)</f>
        <v>NO</v>
      </c>
      <c r="L92" s="92" t="s">
        <v>2430</v>
      </c>
      <c r="M92" s="91" t="s">
        <v>2470</v>
      </c>
      <c r="N92" s="107" t="s">
        <v>2477</v>
      </c>
      <c r="O92" s="106" t="s">
        <v>2491</v>
      </c>
      <c r="P92" s="103"/>
      <c r="Q92" s="91" t="s">
        <v>2430</v>
      </c>
    </row>
    <row r="93" spans="1:17" s="108" customFormat="1" ht="18" x14ac:dyDescent="0.25">
      <c r="A93" s="102" t="str">
        <f>VLOOKUP(E93,'LISTADO ATM'!$A$2:$C$898,3,0)</f>
        <v>NORTE</v>
      </c>
      <c r="B93" s="96" t="s">
        <v>2545</v>
      </c>
      <c r="C93" s="90">
        <v>44248.656134259261</v>
      </c>
      <c r="D93" s="102" t="s">
        <v>2190</v>
      </c>
      <c r="E93" s="88">
        <v>291</v>
      </c>
      <c r="F93" s="84" t="str">
        <f>VLOOKUP(E93,VIP!$A$2:$O11452,2,0)</f>
        <v>DRBR291</v>
      </c>
      <c r="G93" s="87" t="str">
        <f>VLOOKUP(E93,'LISTADO ATM'!$A$2:$B$897,2,0)</f>
        <v xml:space="preserve">ATM S/M Jumbo Las Colinas </v>
      </c>
      <c r="H93" s="87" t="str">
        <f>VLOOKUP(E93,VIP!$A$2:$O16373,7,FALSE)</f>
        <v>Si</v>
      </c>
      <c r="I93" s="87" t="str">
        <f>VLOOKUP(E93,VIP!$A$2:$O8338,8,FALSE)</f>
        <v>Si</v>
      </c>
      <c r="J93" s="87" t="str">
        <f>VLOOKUP(E93,VIP!$A$2:$O8288,8,FALSE)</f>
        <v>Si</v>
      </c>
      <c r="K93" s="87" t="str">
        <f>VLOOKUP(E93,VIP!$A$2:$O11862,6,0)</f>
        <v>NO</v>
      </c>
      <c r="L93" s="92" t="s">
        <v>2498</v>
      </c>
      <c r="M93" s="91" t="s">
        <v>2470</v>
      </c>
      <c r="N93" s="107" t="s">
        <v>2477</v>
      </c>
      <c r="O93" s="106" t="s">
        <v>2500</v>
      </c>
      <c r="P93" s="103"/>
      <c r="Q93" s="91" t="s">
        <v>2498</v>
      </c>
    </row>
    <row r="94" spans="1:17" s="108" customFormat="1" ht="18" x14ac:dyDescent="0.25">
      <c r="A94" s="102" t="str">
        <f>VLOOKUP(E94,'LISTADO ATM'!$A$2:$C$898,3,0)</f>
        <v>NORTE</v>
      </c>
      <c r="B94" s="96" t="s">
        <v>2544</v>
      </c>
      <c r="C94" s="90">
        <v>44248.660486111112</v>
      </c>
      <c r="D94" s="102" t="s">
        <v>2190</v>
      </c>
      <c r="E94" s="88">
        <v>941</v>
      </c>
      <c r="F94" s="84" t="str">
        <f>VLOOKUP(E94,VIP!$A$2:$O11451,2,0)</f>
        <v>DRBR941</v>
      </c>
      <c r="G94" s="87" t="str">
        <f>VLOOKUP(E94,'LISTADO ATM'!$A$2:$B$897,2,0)</f>
        <v xml:space="preserve">ATM Estación Next (Puerto Plata) </v>
      </c>
      <c r="H94" s="87" t="str">
        <f>VLOOKUP(E94,VIP!$A$2:$O16372,7,FALSE)</f>
        <v>Si</v>
      </c>
      <c r="I94" s="87" t="str">
        <f>VLOOKUP(E94,VIP!$A$2:$O8337,8,FALSE)</f>
        <v>Si</v>
      </c>
      <c r="J94" s="87" t="str">
        <f>VLOOKUP(E94,VIP!$A$2:$O8287,8,FALSE)</f>
        <v>Si</v>
      </c>
      <c r="K94" s="87" t="str">
        <f>VLOOKUP(E94,VIP!$A$2:$O11861,6,0)</f>
        <v>NO</v>
      </c>
      <c r="L94" s="92" t="s">
        <v>2498</v>
      </c>
      <c r="M94" s="91" t="s">
        <v>2470</v>
      </c>
      <c r="N94" s="107" t="s">
        <v>2477</v>
      </c>
      <c r="O94" s="106" t="s">
        <v>2500</v>
      </c>
      <c r="P94" s="103"/>
      <c r="Q94" s="91" t="s">
        <v>2498</v>
      </c>
    </row>
    <row r="95" spans="1:17" s="108" customFormat="1" ht="18" x14ac:dyDescent="0.25">
      <c r="A95" s="102" t="str">
        <f>VLOOKUP(E95,'LISTADO ATM'!$A$2:$C$898,3,0)</f>
        <v>NORTE</v>
      </c>
      <c r="B95" s="96" t="s">
        <v>2543</v>
      </c>
      <c r="C95" s="90">
        <v>44248.663159722222</v>
      </c>
      <c r="D95" s="102" t="s">
        <v>2190</v>
      </c>
      <c r="E95" s="88">
        <v>172</v>
      </c>
      <c r="F95" s="84" t="str">
        <f>VLOOKUP(E95,VIP!$A$2:$O11450,2,0)</f>
        <v>DRBR172</v>
      </c>
      <c r="G95" s="87" t="str">
        <f>VLOOKUP(E95,'LISTADO ATM'!$A$2:$B$897,2,0)</f>
        <v xml:space="preserve">ATM UNP Guaucí </v>
      </c>
      <c r="H95" s="87" t="str">
        <f>VLOOKUP(E95,VIP!$A$2:$O16371,7,FALSE)</f>
        <v>Si</v>
      </c>
      <c r="I95" s="87" t="str">
        <f>VLOOKUP(E95,VIP!$A$2:$O8336,8,FALSE)</f>
        <v>Si</v>
      </c>
      <c r="J95" s="87" t="str">
        <f>VLOOKUP(E95,VIP!$A$2:$O8286,8,FALSE)</f>
        <v>Si</v>
      </c>
      <c r="K95" s="87" t="str">
        <f>VLOOKUP(E95,VIP!$A$2:$O11860,6,0)</f>
        <v>NO</v>
      </c>
      <c r="L95" s="92" t="s">
        <v>2498</v>
      </c>
      <c r="M95" s="91" t="s">
        <v>2470</v>
      </c>
      <c r="N95" s="107" t="s">
        <v>2477</v>
      </c>
      <c r="O95" s="106" t="s">
        <v>2500</v>
      </c>
      <c r="P95" s="103"/>
      <c r="Q95" s="91" t="s">
        <v>2498</v>
      </c>
    </row>
    <row r="96" spans="1:17" s="108" customFormat="1" ht="18" x14ac:dyDescent="0.25">
      <c r="A96" s="102" t="str">
        <f>VLOOKUP(E96,'LISTADO ATM'!$A$2:$C$898,3,0)</f>
        <v>SUR</v>
      </c>
      <c r="B96" s="96" t="s">
        <v>2570</v>
      </c>
      <c r="C96" s="90">
        <v>44248.670497685183</v>
      </c>
      <c r="D96" s="102" t="s">
        <v>2473</v>
      </c>
      <c r="E96" s="88">
        <v>733</v>
      </c>
      <c r="F96" s="84" t="str">
        <f>VLOOKUP(E96,VIP!$A$2:$O11473,2,0)</f>
        <v>DRBR484</v>
      </c>
      <c r="G96" s="87" t="str">
        <f>VLOOKUP(E96,'LISTADO ATM'!$A$2:$B$897,2,0)</f>
        <v xml:space="preserve">ATM Zona Franca Perdenales </v>
      </c>
      <c r="H96" s="87" t="str">
        <f>VLOOKUP(E96,VIP!$A$2:$O16394,7,FALSE)</f>
        <v>Si</v>
      </c>
      <c r="I96" s="87" t="str">
        <f>VLOOKUP(E96,VIP!$A$2:$O8359,8,FALSE)</f>
        <v>Si</v>
      </c>
      <c r="J96" s="87" t="str">
        <f>VLOOKUP(E96,VIP!$A$2:$O8309,8,FALSE)</f>
        <v>Si</v>
      </c>
      <c r="K96" s="87" t="str">
        <f>VLOOKUP(E96,VIP!$A$2:$O11883,6,0)</f>
        <v>NO</v>
      </c>
      <c r="L96" s="92" t="s">
        <v>2430</v>
      </c>
      <c r="M96" s="91" t="s">
        <v>2470</v>
      </c>
      <c r="N96" s="107" t="s">
        <v>2477</v>
      </c>
      <c r="O96" s="106" t="s">
        <v>2478</v>
      </c>
      <c r="P96" s="103"/>
      <c r="Q96" s="91" t="s">
        <v>2430</v>
      </c>
    </row>
    <row r="97" spans="1:17" s="108" customFormat="1" ht="18" x14ac:dyDescent="0.25">
      <c r="A97" s="102" t="str">
        <f>VLOOKUP(E97,'LISTADO ATM'!$A$2:$C$898,3,0)</f>
        <v>NORTE</v>
      </c>
      <c r="B97" s="96" t="s">
        <v>2569</v>
      </c>
      <c r="C97" s="90">
        <v>44248.678020833337</v>
      </c>
      <c r="D97" s="102" t="s">
        <v>2535</v>
      </c>
      <c r="E97" s="88">
        <v>775</v>
      </c>
      <c r="F97" s="84" t="str">
        <f>VLOOKUP(E97,VIP!$A$2:$O11472,2,0)</f>
        <v>DRBR450</v>
      </c>
      <c r="G97" s="87" t="str">
        <f>VLOOKUP(E97,'LISTADO ATM'!$A$2:$B$897,2,0)</f>
        <v xml:space="preserve">ATM S/M Lilo (Montecristi) </v>
      </c>
      <c r="H97" s="87" t="str">
        <f>VLOOKUP(E97,VIP!$A$2:$O16393,7,FALSE)</f>
        <v>Si</v>
      </c>
      <c r="I97" s="87" t="str">
        <f>VLOOKUP(E97,VIP!$A$2:$O8358,8,FALSE)</f>
        <v>Si</v>
      </c>
      <c r="J97" s="87" t="str">
        <f>VLOOKUP(E97,VIP!$A$2:$O8308,8,FALSE)</f>
        <v>Si</v>
      </c>
      <c r="K97" s="87" t="str">
        <f>VLOOKUP(E97,VIP!$A$2:$O11882,6,0)</f>
        <v>NO</v>
      </c>
      <c r="L97" s="92" t="s">
        <v>2430</v>
      </c>
      <c r="M97" s="91" t="s">
        <v>2470</v>
      </c>
      <c r="N97" s="107" t="s">
        <v>2477</v>
      </c>
      <c r="O97" s="106" t="s">
        <v>2536</v>
      </c>
      <c r="P97" s="103"/>
      <c r="Q97" s="91" t="s">
        <v>2430</v>
      </c>
    </row>
    <row r="98" spans="1:17" s="108" customFormat="1" ht="18" x14ac:dyDescent="0.25">
      <c r="A98" s="102" t="str">
        <f>VLOOKUP(E98,'LISTADO ATM'!$A$2:$C$898,3,0)</f>
        <v>NORTE</v>
      </c>
      <c r="B98" s="96" t="s">
        <v>2568</v>
      </c>
      <c r="C98" s="90">
        <v>44248.680995370371</v>
      </c>
      <c r="D98" s="102" t="s">
        <v>2535</v>
      </c>
      <c r="E98" s="88">
        <v>903</v>
      </c>
      <c r="F98" s="84" t="str">
        <f>VLOOKUP(E98,VIP!$A$2:$O11471,2,0)</f>
        <v>DRBR903</v>
      </c>
      <c r="G98" s="87" t="str">
        <f>VLOOKUP(E98,'LISTADO ATM'!$A$2:$B$897,2,0)</f>
        <v xml:space="preserve">ATM Oficina La Vega Real I </v>
      </c>
      <c r="H98" s="87" t="str">
        <f>VLOOKUP(E98,VIP!$A$2:$O16392,7,FALSE)</f>
        <v>Si</v>
      </c>
      <c r="I98" s="87" t="str">
        <f>VLOOKUP(E98,VIP!$A$2:$O8357,8,FALSE)</f>
        <v>Si</v>
      </c>
      <c r="J98" s="87" t="str">
        <f>VLOOKUP(E98,VIP!$A$2:$O8307,8,FALSE)</f>
        <v>Si</v>
      </c>
      <c r="K98" s="87" t="str">
        <f>VLOOKUP(E98,VIP!$A$2:$O11881,6,0)</f>
        <v>NO</v>
      </c>
      <c r="L98" s="92" t="s">
        <v>2463</v>
      </c>
      <c r="M98" s="91" t="s">
        <v>2470</v>
      </c>
      <c r="N98" s="107" t="s">
        <v>2477</v>
      </c>
      <c r="O98" s="106" t="s">
        <v>2536</v>
      </c>
      <c r="P98" s="103"/>
      <c r="Q98" s="91" t="s">
        <v>2463</v>
      </c>
    </row>
    <row r="99" spans="1:17" s="108" customFormat="1" ht="18" x14ac:dyDescent="0.25">
      <c r="A99" s="102" t="str">
        <f>VLOOKUP(E99,'LISTADO ATM'!$A$2:$C$898,3,0)</f>
        <v>DISTRITO NACIONAL</v>
      </c>
      <c r="B99" s="96" t="s">
        <v>2567</v>
      </c>
      <c r="C99" s="90">
        <v>44248.682962962965</v>
      </c>
      <c r="D99" s="102" t="s">
        <v>2473</v>
      </c>
      <c r="E99" s="88">
        <v>815</v>
      </c>
      <c r="F99" s="84" t="str">
        <f>VLOOKUP(E99,VIP!$A$2:$O11470,2,0)</f>
        <v>DRBR24A</v>
      </c>
      <c r="G99" s="87" t="str">
        <f>VLOOKUP(E99,'LISTADO ATM'!$A$2:$B$897,2,0)</f>
        <v xml:space="preserve">ATM Oficina Atalaya del Mar </v>
      </c>
      <c r="H99" s="87" t="str">
        <f>VLOOKUP(E99,VIP!$A$2:$O16391,7,FALSE)</f>
        <v>Si</v>
      </c>
      <c r="I99" s="87" t="str">
        <f>VLOOKUP(E99,VIP!$A$2:$O8356,8,FALSE)</f>
        <v>Si</v>
      </c>
      <c r="J99" s="87" t="str">
        <f>VLOOKUP(E99,VIP!$A$2:$O8306,8,FALSE)</f>
        <v>Si</v>
      </c>
      <c r="K99" s="87" t="str">
        <f>VLOOKUP(E99,VIP!$A$2:$O11880,6,0)</f>
        <v>SI</v>
      </c>
      <c r="L99" s="92" t="s">
        <v>2430</v>
      </c>
      <c r="M99" s="91" t="s">
        <v>2470</v>
      </c>
      <c r="N99" s="107" t="s">
        <v>2477</v>
      </c>
      <c r="O99" s="106" t="s">
        <v>2478</v>
      </c>
      <c r="P99" s="103"/>
      <c r="Q99" s="91" t="s">
        <v>2430</v>
      </c>
    </row>
    <row r="100" spans="1:17" s="108" customFormat="1" ht="18" x14ac:dyDescent="0.25">
      <c r="A100" s="102" t="str">
        <f>VLOOKUP(E100,'LISTADO ATM'!$A$2:$C$898,3,0)</f>
        <v>DISTRITO NACIONAL</v>
      </c>
      <c r="B100" s="96" t="s">
        <v>2566</v>
      </c>
      <c r="C100" s="90">
        <v>44248.687291666669</v>
      </c>
      <c r="D100" s="102" t="s">
        <v>2473</v>
      </c>
      <c r="E100" s="88">
        <v>931</v>
      </c>
      <c r="F100" s="84" t="str">
        <f>VLOOKUP(E100,VIP!$A$2:$O11469,2,0)</f>
        <v>DRBR24N</v>
      </c>
      <c r="G100" s="87" t="str">
        <f>VLOOKUP(E100,'LISTADO ATM'!$A$2:$B$897,2,0)</f>
        <v xml:space="preserve">ATM Autobanco Luperón I </v>
      </c>
      <c r="H100" s="87" t="str">
        <f>VLOOKUP(E100,VIP!$A$2:$O16390,7,FALSE)</f>
        <v>Si</v>
      </c>
      <c r="I100" s="87" t="str">
        <f>VLOOKUP(E100,VIP!$A$2:$O8355,8,FALSE)</f>
        <v>Si</v>
      </c>
      <c r="J100" s="87" t="str">
        <f>VLOOKUP(E100,VIP!$A$2:$O8305,8,FALSE)</f>
        <v>Si</v>
      </c>
      <c r="K100" s="87" t="str">
        <f>VLOOKUP(E100,VIP!$A$2:$O11879,6,0)</f>
        <v>NO</v>
      </c>
      <c r="L100" s="92" t="s">
        <v>2463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2463</v>
      </c>
    </row>
    <row r="101" spans="1:17" s="108" customFormat="1" ht="18" x14ac:dyDescent="0.25">
      <c r="A101" s="102" t="str">
        <f>VLOOKUP(E101,'LISTADO ATM'!$A$2:$C$898,3,0)</f>
        <v>NORTE</v>
      </c>
      <c r="B101" s="96" t="s">
        <v>2565</v>
      </c>
      <c r="C101" s="90">
        <v>44248.689444444448</v>
      </c>
      <c r="D101" s="102" t="s">
        <v>2535</v>
      </c>
      <c r="E101" s="88">
        <v>136</v>
      </c>
      <c r="F101" s="84" t="str">
        <f>VLOOKUP(E101,VIP!$A$2:$O11468,2,0)</f>
        <v>DRBR136</v>
      </c>
      <c r="G101" s="87" t="str">
        <f>VLOOKUP(E101,'LISTADO ATM'!$A$2:$B$897,2,0)</f>
        <v>ATM S/M Xtra (Santiago)</v>
      </c>
      <c r="H101" s="87" t="str">
        <f>VLOOKUP(E101,VIP!$A$2:$O16389,7,FALSE)</f>
        <v>Si</v>
      </c>
      <c r="I101" s="87" t="str">
        <f>VLOOKUP(E101,VIP!$A$2:$O8354,8,FALSE)</f>
        <v>Si</v>
      </c>
      <c r="J101" s="87" t="str">
        <f>VLOOKUP(E101,VIP!$A$2:$O8304,8,FALSE)</f>
        <v>Si</v>
      </c>
      <c r="K101" s="87" t="str">
        <f>VLOOKUP(E101,VIP!$A$2:$O11878,6,0)</f>
        <v>NO</v>
      </c>
      <c r="L101" s="92" t="s">
        <v>2430</v>
      </c>
      <c r="M101" s="91" t="s">
        <v>2470</v>
      </c>
      <c r="N101" s="107" t="s">
        <v>2477</v>
      </c>
      <c r="O101" s="106" t="s">
        <v>2536</v>
      </c>
      <c r="P101" s="103"/>
      <c r="Q101" s="91" t="s">
        <v>2430</v>
      </c>
    </row>
    <row r="102" spans="1:17" s="108" customFormat="1" ht="18" x14ac:dyDescent="0.25">
      <c r="A102" s="102" t="str">
        <f>VLOOKUP(E102,'LISTADO ATM'!$A$2:$C$898,3,0)</f>
        <v>DISTRITO NACIONAL</v>
      </c>
      <c r="B102" s="96" t="s">
        <v>2564</v>
      </c>
      <c r="C102" s="90">
        <v>44248.691469907404</v>
      </c>
      <c r="D102" s="102" t="s">
        <v>2473</v>
      </c>
      <c r="E102" s="88">
        <v>424</v>
      </c>
      <c r="F102" s="84" t="str">
        <f>VLOOKUP(E102,VIP!$A$2:$O11467,2,0)</f>
        <v>DRBR424</v>
      </c>
      <c r="G102" s="87" t="str">
        <f>VLOOKUP(E102,'LISTADO ATM'!$A$2:$B$897,2,0)</f>
        <v xml:space="preserve">ATM UNP Jumbo Luperón I </v>
      </c>
      <c r="H102" s="87" t="str">
        <f>VLOOKUP(E102,VIP!$A$2:$O16388,7,FALSE)</f>
        <v>Si</v>
      </c>
      <c r="I102" s="87" t="str">
        <f>VLOOKUP(E102,VIP!$A$2:$O8353,8,FALSE)</f>
        <v>Si</v>
      </c>
      <c r="J102" s="87" t="str">
        <f>VLOOKUP(E102,VIP!$A$2:$O8303,8,FALSE)</f>
        <v>Si</v>
      </c>
      <c r="K102" s="87" t="str">
        <f>VLOOKUP(E102,VIP!$A$2:$O11877,6,0)</f>
        <v>NO</v>
      </c>
      <c r="L102" s="92" t="s">
        <v>2430</v>
      </c>
      <c r="M102" s="91" t="s">
        <v>2470</v>
      </c>
      <c r="N102" s="107" t="s">
        <v>2477</v>
      </c>
      <c r="O102" s="106" t="s">
        <v>2478</v>
      </c>
      <c r="P102" s="103"/>
      <c r="Q102" s="91" t="s">
        <v>2430</v>
      </c>
    </row>
    <row r="103" spans="1:17" s="108" customFormat="1" ht="18" x14ac:dyDescent="0.25">
      <c r="A103" s="102" t="str">
        <f>VLOOKUP(E103,'LISTADO ATM'!$A$2:$C$898,3,0)</f>
        <v>NORTE</v>
      </c>
      <c r="B103" s="96" t="s">
        <v>2563</v>
      </c>
      <c r="C103" s="90">
        <v>44248.695706018516</v>
      </c>
      <c r="D103" s="102" t="s">
        <v>2488</v>
      </c>
      <c r="E103" s="88">
        <v>98</v>
      </c>
      <c r="F103" s="84" t="str">
        <f>VLOOKUP(E103,VIP!$A$2:$O11466,2,0)</f>
        <v>DRBR098</v>
      </c>
      <c r="G103" s="87" t="str">
        <f>VLOOKUP(E103,'LISTADO ATM'!$A$2:$B$897,2,0)</f>
        <v xml:space="preserve">ATM UNP Pimentel </v>
      </c>
      <c r="H103" s="87" t="str">
        <f>VLOOKUP(E103,VIP!$A$2:$O16387,7,FALSE)</f>
        <v>Si</v>
      </c>
      <c r="I103" s="87" t="str">
        <f>VLOOKUP(E103,VIP!$A$2:$O8352,8,FALSE)</f>
        <v>Si</v>
      </c>
      <c r="J103" s="87" t="str">
        <f>VLOOKUP(E103,VIP!$A$2:$O8302,8,FALSE)</f>
        <v>Si</v>
      </c>
      <c r="K103" s="87" t="str">
        <f>VLOOKUP(E103,VIP!$A$2:$O11876,6,0)</f>
        <v>NO</v>
      </c>
      <c r="L103" s="92" t="s">
        <v>2463</v>
      </c>
      <c r="M103" s="91" t="s">
        <v>2470</v>
      </c>
      <c r="N103" s="107" t="s">
        <v>2477</v>
      </c>
      <c r="O103" s="106" t="s">
        <v>2572</v>
      </c>
      <c r="P103" s="103"/>
      <c r="Q103" s="91" t="s">
        <v>2463</v>
      </c>
    </row>
    <row r="104" spans="1:17" s="108" customFormat="1" ht="18" x14ac:dyDescent="0.25">
      <c r="A104" s="102" t="str">
        <f>VLOOKUP(E104,'LISTADO ATM'!$A$2:$C$898,3,0)</f>
        <v>NORTE</v>
      </c>
      <c r="B104" s="96" t="s">
        <v>2562</v>
      </c>
      <c r="C104" s="90">
        <v>44248.699374999997</v>
      </c>
      <c r="D104" s="102" t="s">
        <v>2488</v>
      </c>
      <c r="E104" s="88">
        <v>119</v>
      </c>
      <c r="F104" s="84" t="str">
        <f>VLOOKUP(E104,VIP!$A$2:$O11465,2,0)</f>
        <v>DRBR119</v>
      </c>
      <c r="G104" s="87" t="str">
        <f>VLOOKUP(E104,'LISTADO ATM'!$A$2:$B$897,2,0)</f>
        <v>ATM Oficina La Barranquita</v>
      </c>
      <c r="H104" s="87" t="str">
        <f>VLOOKUP(E104,VIP!$A$2:$O16386,7,FALSE)</f>
        <v>N/A</v>
      </c>
      <c r="I104" s="87" t="str">
        <f>VLOOKUP(E104,VIP!$A$2:$O8351,8,FALSE)</f>
        <v>N/A</v>
      </c>
      <c r="J104" s="87" t="str">
        <f>VLOOKUP(E104,VIP!$A$2:$O8301,8,FALSE)</f>
        <v>N/A</v>
      </c>
      <c r="K104" s="87" t="str">
        <f>VLOOKUP(E104,VIP!$A$2:$O11875,6,0)</f>
        <v>N/A</v>
      </c>
      <c r="L104" s="92" t="s">
        <v>2430</v>
      </c>
      <c r="M104" s="91" t="s">
        <v>2470</v>
      </c>
      <c r="N104" s="107" t="s">
        <v>2477</v>
      </c>
      <c r="O104" s="106" t="s">
        <v>2572</v>
      </c>
      <c r="P104" s="103"/>
      <c r="Q104" s="91" t="s">
        <v>2430</v>
      </c>
    </row>
    <row r="105" spans="1:17" s="108" customFormat="1" ht="18" x14ac:dyDescent="0.25">
      <c r="A105" s="102" t="str">
        <f>VLOOKUP(E105,'LISTADO ATM'!$A$2:$C$898,3,0)</f>
        <v>DISTRITO NACIONAL</v>
      </c>
      <c r="B105" s="96" t="s">
        <v>2561</v>
      </c>
      <c r="C105" s="90">
        <v>44248.701863425929</v>
      </c>
      <c r="D105" s="102" t="s">
        <v>2473</v>
      </c>
      <c r="E105" s="88">
        <v>555</v>
      </c>
      <c r="F105" s="84" t="str">
        <f>VLOOKUP(E105,VIP!$A$2:$O11464,2,0)</f>
        <v>DRBR24P</v>
      </c>
      <c r="G105" s="87" t="str">
        <f>VLOOKUP(E105,'LISTADO ATM'!$A$2:$B$897,2,0)</f>
        <v xml:space="preserve">ATM Estación Shell Las Praderas </v>
      </c>
      <c r="H105" s="87" t="str">
        <f>VLOOKUP(E105,VIP!$A$2:$O16385,7,FALSE)</f>
        <v>Si</v>
      </c>
      <c r="I105" s="87" t="str">
        <f>VLOOKUP(E105,VIP!$A$2:$O8350,8,FALSE)</f>
        <v>Si</v>
      </c>
      <c r="J105" s="87" t="str">
        <f>VLOOKUP(E105,VIP!$A$2:$O8300,8,FALSE)</f>
        <v>Si</v>
      </c>
      <c r="K105" s="87" t="str">
        <f>VLOOKUP(E105,VIP!$A$2:$O11874,6,0)</f>
        <v>NO</v>
      </c>
      <c r="L105" s="92" t="s">
        <v>2430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2430</v>
      </c>
    </row>
    <row r="106" spans="1:17" s="108" customFormat="1" ht="18" x14ac:dyDescent="0.25">
      <c r="A106" s="102" t="str">
        <f>VLOOKUP(E106,'LISTADO ATM'!$A$2:$C$898,3,0)</f>
        <v>DISTRITO NACIONAL</v>
      </c>
      <c r="B106" s="96" t="s">
        <v>2560</v>
      </c>
      <c r="C106" s="90">
        <v>44248.704675925925</v>
      </c>
      <c r="D106" s="102" t="s">
        <v>2473</v>
      </c>
      <c r="E106" s="88">
        <v>267</v>
      </c>
      <c r="F106" s="84" t="str">
        <f>VLOOKUP(E106,VIP!$A$2:$O11463,2,0)</f>
        <v>DRBR267</v>
      </c>
      <c r="G106" s="87" t="str">
        <f>VLOOKUP(E106,'LISTADO ATM'!$A$2:$B$897,2,0)</f>
        <v xml:space="preserve">ATM Centro de Caja México </v>
      </c>
      <c r="H106" s="87" t="str">
        <f>VLOOKUP(E106,VIP!$A$2:$O16384,7,FALSE)</f>
        <v>Si</v>
      </c>
      <c r="I106" s="87" t="str">
        <f>VLOOKUP(E106,VIP!$A$2:$O8349,8,FALSE)</f>
        <v>Si</v>
      </c>
      <c r="J106" s="87" t="str">
        <f>VLOOKUP(E106,VIP!$A$2:$O8299,8,FALSE)</f>
        <v>Si</v>
      </c>
      <c r="K106" s="87" t="str">
        <f>VLOOKUP(E106,VIP!$A$2:$O11873,6,0)</f>
        <v>NO</v>
      </c>
      <c r="L106" s="92" t="s">
        <v>2571</v>
      </c>
      <c r="M106" s="91" t="s">
        <v>2470</v>
      </c>
      <c r="N106" s="107" t="s">
        <v>2477</v>
      </c>
      <c r="O106" s="106" t="s">
        <v>2478</v>
      </c>
      <c r="P106" s="103"/>
      <c r="Q106" s="91" t="s">
        <v>2571</v>
      </c>
    </row>
    <row r="107" spans="1:17" s="108" customFormat="1" ht="18" x14ac:dyDescent="0.25">
      <c r="A107" s="102" t="str">
        <f>VLOOKUP(E107,'LISTADO ATM'!$A$2:$C$898,3,0)</f>
        <v>NORTE</v>
      </c>
      <c r="B107" s="96" t="s">
        <v>2559</v>
      </c>
      <c r="C107" s="90">
        <v>44248.738032407404</v>
      </c>
      <c r="D107" s="102" t="s">
        <v>2190</v>
      </c>
      <c r="E107" s="88">
        <v>411</v>
      </c>
      <c r="F107" s="84" t="str">
        <f>VLOOKUP(E107,VIP!$A$2:$O11462,2,0)</f>
        <v>DRBR411</v>
      </c>
      <c r="G107" s="87" t="str">
        <f>VLOOKUP(E107,'LISTADO ATM'!$A$2:$B$897,2,0)</f>
        <v xml:space="preserve">ATM UNP Piedra Blanca </v>
      </c>
      <c r="H107" s="87" t="str">
        <f>VLOOKUP(E107,VIP!$A$2:$O16383,7,FALSE)</f>
        <v>Si</v>
      </c>
      <c r="I107" s="87" t="str">
        <f>VLOOKUP(E107,VIP!$A$2:$O8348,8,FALSE)</f>
        <v>Si</v>
      </c>
      <c r="J107" s="87" t="str">
        <f>VLOOKUP(E107,VIP!$A$2:$O8298,8,FALSE)</f>
        <v>Si</v>
      </c>
      <c r="K107" s="87" t="str">
        <f>VLOOKUP(E107,VIP!$A$2:$O11872,6,0)</f>
        <v>NO</v>
      </c>
      <c r="L107" s="92" t="s">
        <v>2254</v>
      </c>
      <c r="M107" s="91" t="s">
        <v>2470</v>
      </c>
      <c r="N107" s="107" t="s">
        <v>2477</v>
      </c>
      <c r="O107" s="106" t="s">
        <v>2497</v>
      </c>
      <c r="P107" s="103"/>
      <c r="Q107" s="91" t="s">
        <v>2254</v>
      </c>
    </row>
    <row r="108" spans="1:17" s="108" customFormat="1" ht="18" x14ac:dyDescent="0.25">
      <c r="A108" s="102" t="str">
        <f>VLOOKUP(E108,'LISTADO ATM'!$A$2:$C$898,3,0)</f>
        <v>NORTE</v>
      </c>
      <c r="B108" s="96" t="s">
        <v>2558</v>
      </c>
      <c r="C108" s="90">
        <v>44248.739594907405</v>
      </c>
      <c r="D108" s="102" t="s">
        <v>2190</v>
      </c>
      <c r="E108" s="88">
        <v>636</v>
      </c>
      <c r="F108" s="84" t="str">
        <f>VLOOKUP(E108,VIP!$A$2:$O11461,2,0)</f>
        <v>DRBR110</v>
      </c>
      <c r="G108" s="87" t="str">
        <f>VLOOKUP(E108,'LISTADO ATM'!$A$2:$B$897,2,0)</f>
        <v xml:space="preserve">ATM Oficina Tamboríl </v>
      </c>
      <c r="H108" s="87" t="str">
        <f>VLOOKUP(E108,VIP!$A$2:$O16382,7,FALSE)</f>
        <v>Si</v>
      </c>
      <c r="I108" s="87" t="str">
        <f>VLOOKUP(E108,VIP!$A$2:$O8347,8,FALSE)</f>
        <v>Si</v>
      </c>
      <c r="J108" s="87" t="str">
        <f>VLOOKUP(E108,VIP!$A$2:$O8297,8,FALSE)</f>
        <v>Si</v>
      </c>
      <c r="K108" s="87" t="str">
        <f>VLOOKUP(E108,VIP!$A$2:$O11871,6,0)</f>
        <v>SI</v>
      </c>
      <c r="L108" s="92" t="s">
        <v>2435</v>
      </c>
      <c r="M108" s="91" t="s">
        <v>2470</v>
      </c>
      <c r="N108" s="107" t="s">
        <v>2477</v>
      </c>
      <c r="O108" s="106" t="s">
        <v>2497</v>
      </c>
      <c r="P108" s="103"/>
      <c r="Q108" s="91" t="s">
        <v>2435</v>
      </c>
    </row>
    <row r="109" spans="1:17" s="108" customFormat="1" ht="18" x14ac:dyDescent="0.25">
      <c r="A109" s="102" t="str">
        <f>VLOOKUP(E109,'LISTADO ATM'!$A$2:$C$898,3,0)</f>
        <v>NORTE</v>
      </c>
      <c r="B109" s="96" t="s">
        <v>2557</v>
      </c>
      <c r="C109" s="90">
        <v>44248.740613425929</v>
      </c>
      <c r="D109" s="102" t="s">
        <v>2190</v>
      </c>
      <c r="E109" s="88">
        <v>754</v>
      </c>
      <c r="F109" s="84" t="str">
        <f>VLOOKUP(E109,VIP!$A$2:$O11460,2,0)</f>
        <v>DRBR754</v>
      </c>
      <c r="G109" s="87" t="str">
        <f>VLOOKUP(E109,'LISTADO ATM'!$A$2:$B$897,2,0)</f>
        <v xml:space="preserve">ATM Autobanco Oficina Licey al Medio </v>
      </c>
      <c r="H109" s="87" t="str">
        <f>VLOOKUP(E109,VIP!$A$2:$O16381,7,FALSE)</f>
        <v>Si</v>
      </c>
      <c r="I109" s="87" t="str">
        <f>VLOOKUP(E109,VIP!$A$2:$O8346,8,FALSE)</f>
        <v>Si</v>
      </c>
      <c r="J109" s="87" t="str">
        <f>VLOOKUP(E109,VIP!$A$2:$O8296,8,FALSE)</f>
        <v>Si</v>
      </c>
      <c r="K109" s="87" t="str">
        <f>VLOOKUP(E109,VIP!$A$2:$O11870,6,0)</f>
        <v>NO</v>
      </c>
      <c r="L109" s="92" t="s">
        <v>2228</v>
      </c>
      <c r="M109" s="91" t="s">
        <v>2470</v>
      </c>
      <c r="N109" s="107" t="s">
        <v>2477</v>
      </c>
      <c r="O109" s="106" t="s">
        <v>2499</v>
      </c>
      <c r="P109" s="103"/>
      <c r="Q109" s="91" t="s">
        <v>2228</v>
      </c>
    </row>
    <row r="110" spans="1:17" s="108" customFormat="1" ht="18" x14ac:dyDescent="0.25">
      <c r="A110" s="102" t="str">
        <f>VLOOKUP(E110,'LISTADO ATM'!$A$2:$C$898,3,0)</f>
        <v>NORTE</v>
      </c>
      <c r="B110" s="96" t="s">
        <v>2556</v>
      </c>
      <c r="C110" s="90">
        <v>44248.741932870369</v>
      </c>
      <c r="D110" s="102" t="s">
        <v>2190</v>
      </c>
      <c r="E110" s="88">
        <v>142</v>
      </c>
      <c r="F110" s="84" t="str">
        <f>VLOOKUP(E110,VIP!$A$2:$O11459,2,0)</f>
        <v>DRBR142</v>
      </c>
      <c r="G110" s="87" t="str">
        <f>VLOOKUP(E110,'LISTADO ATM'!$A$2:$B$897,2,0)</f>
        <v xml:space="preserve">ATM Centro de Caja Galerías Bonao </v>
      </c>
      <c r="H110" s="87" t="str">
        <f>VLOOKUP(E110,VIP!$A$2:$O16380,7,FALSE)</f>
        <v>Si</v>
      </c>
      <c r="I110" s="87" t="str">
        <f>VLOOKUP(E110,VIP!$A$2:$O8345,8,FALSE)</f>
        <v>Si</v>
      </c>
      <c r="J110" s="87" t="str">
        <f>VLOOKUP(E110,VIP!$A$2:$O8295,8,FALSE)</f>
        <v>Si</v>
      </c>
      <c r="K110" s="87" t="str">
        <f>VLOOKUP(E110,VIP!$A$2:$O11869,6,0)</f>
        <v>SI</v>
      </c>
      <c r="L110" s="92" t="s">
        <v>2228</v>
      </c>
      <c r="M110" s="91" t="s">
        <v>2470</v>
      </c>
      <c r="N110" s="107" t="s">
        <v>2477</v>
      </c>
      <c r="O110" s="106" t="s">
        <v>2499</v>
      </c>
      <c r="P110" s="103"/>
      <c r="Q110" s="91" t="s">
        <v>2228</v>
      </c>
    </row>
    <row r="111" spans="1:17" s="108" customFormat="1" ht="18" x14ac:dyDescent="0.25">
      <c r="A111" s="102" t="str">
        <f>VLOOKUP(E111,'LISTADO ATM'!$A$2:$C$898,3,0)</f>
        <v>DISTRITO NACIONAL</v>
      </c>
      <c r="B111" s="96" t="s">
        <v>2555</v>
      </c>
      <c r="C111" s="90">
        <v>44248.742650462962</v>
      </c>
      <c r="D111" s="102" t="s">
        <v>2189</v>
      </c>
      <c r="E111" s="88">
        <v>769</v>
      </c>
      <c r="F111" s="84" t="str">
        <f>VLOOKUP(E111,VIP!$A$2:$O11458,2,0)</f>
        <v>DRBR769</v>
      </c>
      <c r="G111" s="87" t="str">
        <f>VLOOKUP(E111,'LISTADO ATM'!$A$2:$B$897,2,0)</f>
        <v>ATM UNP Pablo Mella Morales</v>
      </c>
      <c r="H111" s="87" t="str">
        <f>VLOOKUP(E111,VIP!$A$2:$O16379,7,FALSE)</f>
        <v>Si</v>
      </c>
      <c r="I111" s="87" t="str">
        <f>VLOOKUP(E111,VIP!$A$2:$O8344,8,FALSE)</f>
        <v>Si</v>
      </c>
      <c r="J111" s="87" t="str">
        <f>VLOOKUP(E111,VIP!$A$2:$O8294,8,FALSE)</f>
        <v>Si</v>
      </c>
      <c r="K111" s="87" t="str">
        <f>VLOOKUP(E111,VIP!$A$2:$O11868,6,0)</f>
        <v>NO</v>
      </c>
      <c r="L111" s="92" t="s">
        <v>2228</v>
      </c>
      <c r="M111" s="91" t="s">
        <v>2470</v>
      </c>
      <c r="N111" s="107" t="s">
        <v>2477</v>
      </c>
      <c r="O111" s="106" t="s">
        <v>2479</v>
      </c>
      <c r="P111" s="103"/>
      <c r="Q111" s="91" t="s">
        <v>2228</v>
      </c>
    </row>
    <row r="112" spans="1:17" s="108" customFormat="1" ht="18" x14ac:dyDescent="0.25">
      <c r="A112" s="102" t="str">
        <f>VLOOKUP(E112,'LISTADO ATM'!$A$2:$C$898,3,0)</f>
        <v>SUR</v>
      </c>
      <c r="B112" s="96" t="s">
        <v>2554</v>
      </c>
      <c r="C112" s="90">
        <v>44248.743113425924</v>
      </c>
      <c r="D112" s="102" t="s">
        <v>2189</v>
      </c>
      <c r="E112" s="88">
        <v>576</v>
      </c>
      <c r="F112" s="84" t="str">
        <f>VLOOKUP(E112,VIP!$A$2:$O11457,2,0)</f>
        <v>DRBR576</v>
      </c>
      <c r="G112" s="87" t="str">
        <f>VLOOKUP(E112,'LISTADO ATM'!$A$2:$B$897,2,0)</f>
        <v>ATM Nizao</v>
      </c>
      <c r="H112" s="87">
        <f>VLOOKUP(E112,VIP!$A$2:$O16378,7,FALSE)</f>
        <v>0</v>
      </c>
      <c r="I112" s="87">
        <f>VLOOKUP(E112,VIP!$A$2:$O8343,8,FALSE)</f>
        <v>0</v>
      </c>
      <c r="J112" s="87">
        <f>VLOOKUP(E112,VIP!$A$2:$O8293,8,FALSE)</f>
        <v>0</v>
      </c>
      <c r="K112" s="87">
        <f>VLOOKUP(E112,VIP!$A$2:$O11867,6,0)</f>
        <v>0</v>
      </c>
      <c r="L112" s="92" t="s">
        <v>2228</v>
      </c>
      <c r="M112" s="91" t="s">
        <v>2470</v>
      </c>
      <c r="N112" s="107" t="s">
        <v>2477</v>
      </c>
      <c r="O112" s="106" t="s">
        <v>2479</v>
      </c>
      <c r="P112" s="103"/>
      <c r="Q112" s="91" t="s">
        <v>2228</v>
      </c>
    </row>
    <row r="113" spans="1:17" s="108" customFormat="1" ht="18" x14ac:dyDescent="0.25">
      <c r="A113" s="102" t="str">
        <f>VLOOKUP(E113,'LISTADO ATM'!$A$2:$C$898,3,0)</f>
        <v>NORTE</v>
      </c>
      <c r="B113" s="96" t="s">
        <v>2553</v>
      </c>
      <c r="C113" s="90">
        <v>44248.74459490741</v>
      </c>
      <c r="D113" s="102" t="s">
        <v>2190</v>
      </c>
      <c r="E113" s="88">
        <v>936</v>
      </c>
      <c r="F113" s="84" t="str">
        <f>VLOOKUP(E113,VIP!$A$2:$O11456,2,0)</f>
        <v>DRBR936</v>
      </c>
      <c r="G113" s="87" t="str">
        <f>VLOOKUP(E113,'LISTADO ATM'!$A$2:$B$897,2,0)</f>
        <v xml:space="preserve">ATM Autobanco Oficina La Vega I </v>
      </c>
      <c r="H113" s="87" t="str">
        <f>VLOOKUP(E113,VIP!$A$2:$O16377,7,FALSE)</f>
        <v>Si</v>
      </c>
      <c r="I113" s="87" t="str">
        <f>VLOOKUP(E113,VIP!$A$2:$O8342,8,FALSE)</f>
        <v>Si</v>
      </c>
      <c r="J113" s="87" t="str">
        <f>VLOOKUP(E113,VIP!$A$2:$O8292,8,FALSE)</f>
        <v>Si</v>
      </c>
      <c r="K113" s="87" t="str">
        <f>VLOOKUP(E113,VIP!$A$2:$O11866,6,0)</f>
        <v>NO</v>
      </c>
      <c r="L113" s="92" t="s">
        <v>2498</v>
      </c>
      <c r="M113" s="91" t="s">
        <v>2470</v>
      </c>
      <c r="N113" s="107" t="s">
        <v>2477</v>
      </c>
      <c r="O113" s="106" t="s">
        <v>2499</v>
      </c>
      <c r="P113" s="103"/>
      <c r="Q113" s="91" t="s">
        <v>2498</v>
      </c>
    </row>
    <row r="114" spans="1:17" s="108" customFormat="1" ht="18" x14ac:dyDescent="0.25">
      <c r="A114" s="102" t="str">
        <f>VLOOKUP(E114,'LISTADO ATM'!$A$2:$C$898,3,0)</f>
        <v>NORTE</v>
      </c>
      <c r="B114" s="96" t="s">
        <v>2552</v>
      </c>
      <c r="C114" s="90">
        <v>44248.745243055557</v>
      </c>
      <c r="D114" s="102" t="s">
        <v>2190</v>
      </c>
      <c r="E114" s="88">
        <v>138</v>
      </c>
      <c r="F114" s="84" t="str">
        <f>VLOOKUP(E114,VIP!$A$2:$O11455,2,0)</f>
        <v>DRBR138</v>
      </c>
      <c r="G114" s="87" t="str">
        <f>VLOOKUP(E114,'LISTADO ATM'!$A$2:$B$897,2,0)</f>
        <v xml:space="preserve">ATM UNP Fantino </v>
      </c>
      <c r="H114" s="87" t="str">
        <f>VLOOKUP(E114,VIP!$A$2:$O16376,7,FALSE)</f>
        <v>Si</v>
      </c>
      <c r="I114" s="87" t="str">
        <f>VLOOKUP(E114,VIP!$A$2:$O8341,8,FALSE)</f>
        <v>Si</v>
      </c>
      <c r="J114" s="87" t="str">
        <f>VLOOKUP(E114,VIP!$A$2:$O8291,8,FALSE)</f>
        <v>Si</v>
      </c>
      <c r="K114" s="87" t="str">
        <f>VLOOKUP(E114,VIP!$A$2:$O11865,6,0)</f>
        <v>NO</v>
      </c>
      <c r="L114" s="92" t="s">
        <v>2498</v>
      </c>
      <c r="M114" s="91" t="s">
        <v>2470</v>
      </c>
      <c r="N114" s="107" t="s">
        <v>2477</v>
      </c>
      <c r="O114" s="106" t="s">
        <v>2499</v>
      </c>
      <c r="P114" s="103"/>
      <c r="Q114" s="91" t="s">
        <v>2498</v>
      </c>
    </row>
    <row r="115" spans="1:17" s="108" customFormat="1" ht="18" x14ac:dyDescent="0.25">
      <c r="A115" s="102" t="str">
        <f>VLOOKUP(E115,'LISTADO ATM'!$A$2:$C$898,3,0)</f>
        <v>NORTE</v>
      </c>
      <c r="B115" s="96" t="s">
        <v>2551</v>
      </c>
      <c r="C115" s="90">
        <v>44248.745810185188</v>
      </c>
      <c r="D115" s="102" t="s">
        <v>2190</v>
      </c>
      <c r="E115" s="88">
        <v>691</v>
      </c>
      <c r="F115" s="84" t="str">
        <f>VLOOKUP(E115,VIP!$A$2:$O11454,2,0)</f>
        <v>DRBR691</v>
      </c>
      <c r="G115" s="87" t="str">
        <f>VLOOKUP(E115,'LISTADO ATM'!$A$2:$B$897,2,0)</f>
        <v>ATM Eco Petroleo Manzanillo</v>
      </c>
      <c r="H115" s="87" t="str">
        <f>VLOOKUP(E115,VIP!$A$2:$O16375,7,FALSE)</f>
        <v>Si</v>
      </c>
      <c r="I115" s="87" t="str">
        <f>VLOOKUP(E115,VIP!$A$2:$O8340,8,FALSE)</f>
        <v>Si</v>
      </c>
      <c r="J115" s="87" t="str">
        <f>VLOOKUP(E115,VIP!$A$2:$O8290,8,FALSE)</f>
        <v>Si</v>
      </c>
      <c r="K115" s="87" t="str">
        <f>VLOOKUP(E115,VIP!$A$2:$O11864,6,0)</f>
        <v>NO</v>
      </c>
      <c r="L115" s="92" t="s">
        <v>2498</v>
      </c>
      <c r="M115" s="91" t="s">
        <v>2470</v>
      </c>
      <c r="N115" s="107" t="s">
        <v>2477</v>
      </c>
      <c r="O115" s="106" t="s">
        <v>2499</v>
      </c>
      <c r="P115" s="103"/>
      <c r="Q115" s="91" t="s">
        <v>2498</v>
      </c>
    </row>
    <row r="116" spans="1:17" s="108" customFormat="1" ht="18" x14ac:dyDescent="0.25">
      <c r="A116" s="102" t="str">
        <f>VLOOKUP(E116,'LISTADO ATM'!$A$2:$C$898,3,0)</f>
        <v>NORTE</v>
      </c>
      <c r="B116" s="96" t="s">
        <v>2550</v>
      </c>
      <c r="C116" s="90">
        <v>44248.750648148147</v>
      </c>
      <c r="D116" s="102" t="s">
        <v>2488</v>
      </c>
      <c r="E116" s="88">
        <v>808</v>
      </c>
      <c r="F116" s="84" t="str">
        <f>VLOOKUP(E116,VIP!$A$2:$O11453,2,0)</f>
        <v>DRBR808</v>
      </c>
      <c r="G116" s="87" t="str">
        <f>VLOOKUP(E116,'LISTADO ATM'!$A$2:$B$897,2,0)</f>
        <v xml:space="preserve">ATM Oficina Castillo </v>
      </c>
      <c r="H116" s="87" t="str">
        <f>VLOOKUP(E116,VIP!$A$2:$O16374,7,FALSE)</f>
        <v>Si</v>
      </c>
      <c r="I116" s="87" t="str">
        <f>VLOOKUP(E116,VIP!$A$2:$O8339,8,FALSE)</f>
        <v>Si</v>
      </c>
      <c r="J116" s="87" t="str">
        <f>VLOOKUP(E116,VIP!$A$2:$O8289,8,FALSE)</f>
        <v>Si</v>
      </c>
      <c r="K116" s="87" t="str">
        <f>VLOOKUP(E116,VIP!$A$2:$O11863,6,0)</f>
        <v>NO</v>
      </c>
      <c r="L116" s="92" t="s">
        <v>2430</v>
      </c>
      <c r="M116" s="91" t="s">
        <v>2470</v>
      </c>
      <c r="N116" s="107" t="s">
        <v>2477</v>
      </c>
      <c r="O116" s="106" t="s">
        <v>2491</v>
      </c>
      <c r="P116" s="103"/>
      <c r="Q116" s="91" t="s">
        <v>2430</v>
      </c>
    </row>
    <row r="117" spans="1:17" s="108" customFormat="1" ht="18" x14ac:dyDescent="0.25">
      <c r="A117" s="102" t="str">
        <f>VLOOKUP(E117,'LISTADO ATM'!$A$2:$C$898,3,0)</f>
        <v>SUR</v>
      </c>
      <c r="B117" s="96" t="s">
        <v>2549</v>
      </c>
      <c r="C117" s="90">
        <v>44248.751446759263</v>
      </c>
      <c r="D117" s="102" t="s">
        <v>2488</v>
      </c>
      <c r="E117" s="88">
        <v>881</v>
      </c>
      <c r="F117" s="84" t="str">
        <f>VLOOKUP(E117,VIP!$A$2:$O11452,2,0)</f>
        <v>DRBR881</v>
      </c>
      <c r="G117" s="87" t="str">
        <f>VLOOKUP(E117,'LISTADO ATM'!$A$2:$B$897,2,0)</f>
        <v xml:space="preserve">ATM UNP Yaguate (San Cristóbal) </v>
      </c>
      <c r="H117" s="87" t="str">
        <f>VLOOKUP(E117,VIP!$A$2:$O16373,7,FALSE)</f>
        <v>Si</v>
      </c>
      <c r="I117" s="87" t="str">
        <f>VLOOKUP(E117,VIP!$A$2:$O8338,8,FALSE)</f>
        <v>Si</v>
      </c>
      <c r="J117" s="87" t="str">
        <f>VLOOKUP(E117,VIP!$A$2:$O8288,8,FALSE)</f>
        <v>Si</v>
      </c>
      <c r="K117" s="87" t="str">
        <f>VLOOKUP(E117,VIP!$A$2:$O11862,6,0)</f>
        <v>NO</v>
      </c>
      <c r="L117" s="92" t="s">
        <v>2430</v>
      </c>
      <c r="M117" s="91" t="s">
        <v>2470</v>
      </c>
      <c r="N117" s="107" t="s">
        <v>2477</v>
      </c>
      <c r="O117" s="106" t="s">
        <v>2491</v>
      </c>
      <c r="P117" s="103"/>
      <c r="Q117" s="91" t="s">
        <v>2430</v>
      </c>
    </row>
    <row r="118" spans="1:17" s="108" customFormat="1" ht="18" x14ac:dyDescent="0.25">
      <c r="A118" s="102" t="str">
        <f>VLOOKUP(E118,'[1]LISTADO ATM'!$A$2:$C$898,3,0)</f>
        <v>NORTE</v>
      </c>
      <c r="B118" s="96" t="s">
        <v>2576</v>
      </c>
      <c r="C118" s="90">
        <v>44248.909525462965</v>
      </c>
      <c r="D118" s="102" t="s">
        <v>2190</v>
      </c>
      <c r="E118" s="88">
        <v>687</v>
      </c>
      <c r="F118" s="84" t="str">
        <f>VLOOKUP(E118,[1]VIP!$A$2:$O11437,2,0)</f>
        <v>DRBR687</v>
      </c>
      <c r="G118" s="87" t="str">
        <f>VLOOKUP(E118,'[1]LISTADO ATM'!$A$2:$B$897,2,0)</f>
        <v>ATM Oficina Monterrico II</v>
      </c>
      <c r="H118" s="87" t="str">
        <f>VLOOKUP(E118,[1]VIP!$A$2:$O16358,7,FALSE)</f>
        <v>NO</v>
      </c>
      <c r="I118" s="87" t="str">
        <f>VLOOKUP(E118,[1]VIP!$A$2:$O8323,8,FALSE)</f>
        <v>NO</v>
      </c>
      <c r="J118" s="87" t="str">
        <f>VLOOKUP(E118,[1]VIP!$A$2:$O8273,8,FALSE)</f>
        <v>NO</v>
      </c>
      <c r="K118" s="87" t="str">
        <f>VLOOKUP(E118,[1]VIP!$A$2:$O11847,6,0)</f>
        <v>SI</v>
      </c>
      <c r="L118" s="92" t="s">
        <v>2435</v>
      </c>
      <c r="M118" s="91" t="s">
        <v>2470</v>
      </c>
      <c r="N118" s="107" t="s">
        <v>2477</v>
      </c>
      <c r="O118" s="106" t="s">
        <v>2497</v>
      </c>
      <c r="P118" s="103"/>
      <c r="Q118" s="91" t="s">
        <v>2435</v>
      </c>
    </row>
    <row r="119" spans="1:17" s="108" customFormat="1" ht="18" x14ac:dyDescent="0.25">
      <c r="A119" s="106" t="str">
        <f>VLOOKUP(E119,'[1]LISTADO ATM'!$A$2:$C$898,3,0)</f>
        <v>ESTE</v>
      </c>
      <c r="B119" s="122" t="s">
        <v>2575</v>
      </c>
      <c r="C119" s="136">
        <v>44248.951423611114</v>
      </c>
      <c r="D119" s="106" t="s">
        <v>2189</v>
      </c>
      <c r="E119" s="112">
        <v>345</v>
      </c>
      <c r="F119" s="106" t="e">
        <f>VLOOKUP(E119,[1]VIP!$A$2:$O11435,2,0)</f>
        <v>#N/A</v>
      </c>
      <c r="G119" s="106" t="str">
        <f>VLOOKUP(E119,'[1]LISTADO ATM'!$A$2:$B$897,2,0)</f>
        <v>ATM Oficina Yamasá  II</v>
      </c>
      <c r="H119" s="106" t="e">
        <f>VLOOKUP(E119,[1]VIP!$A$2:$O16356,7,FALSE)</f>
        <v>#N/A</v>
      </c>
      <c r="I119" s="106" t="e">
        <f>VLOOKUP(E119,[1]VIP!$A$2:$O8321,8,FALSE)</f>
        <v>#N/A</v>
      </c>
      <c r="J119" s="106" t="e">
        <f>VLOOKUP(E119,[1]VIP!$A$2:$O8271,8,FALSE)</f>
        <v>#N/A</v>
      </c>
      <c r="K119" s="106" t="e">
        <f>VLOOKUP(E119,[1]VIP!$A$2:$O11845,6,0)</f>
        <v>#N/A</v>
      </c>
      <c r="L119" s="137" t="s">
        <v>2254</v>
      </c>
      <c r="M119" s="138" t="s">
        <v>2470</v>
      </c>
      <c r="N119" s="139" t="s">
        <v>2477</v>
      </c>
      <c r="O119" s="106" t="s">
        <v>2479</v>
      </c>
      <c r="P119" s="140"/>
      <c r="Q119" s="138" t="s">
        <v>2254</v>
      </c>
    </row>
    <row r="120" spans="1:17" ht="18" x14ac:dyDescent="0.25">
      <c r="A120" s="106" t="str">
        <f>VLOOKUP(E120,'[1]LISTADO ATM'!$A$2:$C$898,3,0)</f>
        <v>NORTE</v>
      </c>
      <c r="B120" s="122" t="s">
        <v>2582</v>
      </c>
      <c r="C120" s="136">
        <v>44249.029363425929</v>
      </c>
      <c r="D120" s="106" t="s">
        <v>2535</v>
      </c>
      <c r="E120" s="112">
        <v>633</v>
      </c>
      <c r="F120" s="106" t="str">
        <f>VLOOKUP(E120,[1]VIP!$A$2:$O11449,2,0)</f>
        <v>DRBR260</v>
      </c>
      <c r="G120" s="106" t="str">
        <f>VLOOKUP(E120,'[1]LISTADO ATM'!$A$2:$B$897,2,0)</f>
        <v xml:space="preserve">ATM Autobanco Las Colinas </v>
      </c>
      <c r="H120" s="106" t="str">
        <f>VLOOKUP(E120,[1]VIP!$A$2:$O16370,7,FALSE)</f>
        <v>Si</v>
      </c>
      <c r="I120" s="106" t="str">
        <f>VLOOKUP(E120,[1]VIP!$A$2:$O8335,8,FALSE)</f>
        <v>Si</v>
      </c>
      <c r="J120" s="106" t="str">
        <f>VLOOKUP(E120,[1]VIP!$A$2:$O8285,8,FALSE)</f>
        <v>Si</v>
      </c>
      <c r="K120" s="106" t="str">
        <f>VLOOKUP(E120,[1]VIP!$A$2:$O11859,6,0)</f>
        <v>SI</v>
      </c>
      <c r="L120" s="137" t="s">
        <v>2430</v>
      </c>
      <c r="M120" s="138" t="s">
        <v>2470</v>
      </c>
      <c r="N120" s="139" t="s">
        <v>2477</v>
      </c>
      <c r="O120" s="106" t="s">
        <v>2536</v>
      </c>
      <c r="P120" s="140"/>
      <c r="Q120" s="138" t="s">
        <v>2430</v>
      </c>
    </row>
    <row r="121" spans="1:17" ht="18" x14ac:dyDescent="0.25">
      <c r="A121" s="106" t="str">
        <f>VLOOKUP(E121,'[1]LISTADO ATM'!$A$2:$C$898,3,0)</f>
        <v>DISTRITO NACIONAL</v>
      </c>
      <c r="B121" s="122" t="s">
        <v>2581</v>
      </c>
      <c r="C121" s="136">
        <v>44249.033194444448</v>
      </c>
      <c r="D121" s="106" t="s">
        <v>2473</v>
      </c>
      <c r="E121" s="112">
        <v>717</v>
      </c>
      <c r="F121" s="106" t="str">
        <f>VLOOKUP(E121,[1]VIP!$A$2:$O11448,2,0)</f>
        <v>DRBR24K</v>
      </c>
      <c r="G121" s="106" t="str">
        <f>VLOOKUP(E121,'[1]LISTADO ATM'!$A$2:$B$897,2,0)</f>
        <v xml:space="preserve">ATM Oficina Los Alcarrizos </v>
      </c>
      <c r="H121" s="106" t="str">
        <f>VLOOKUP(E121,[1]VIP!$A$2:$O16369,7,FALSE)</f>
        <v>Si</v>
      </c>
      <c r="I121" s="106" t="str">
        <f>VLOOKUP(E121,[1]VIP!$A$2:$O8334,8,FALSE)</f>
        <v>Si</v>
      </c>
      <c r="J121" s="106" t="str">
        <f>VLOOKUP(E121,[1]VIP!$A$2:$O8284,8,FALSE)</f>
        <v>Si</v>
      </c>
      <c r="K121" s="106" t="str">
        <f>VLOOKUP(E121,[1]VIP!$A$2:$O11858,6,0)</f>
        <v>SI</v>
      </c>
      <c r="L121" s="137" t="s">
        <v>2430</v>
      </c>
      <c r="M121" s="138" t="s">
        <v>2470</v>
      </c>
      <c r="N121" s="139" t="s">
        <v>2477</v>
      </c>
      <c r="O121" s="106" t="s">
        <v>2478</v>
      </c>
      <c r="P121" s="140"/>
      <c r="Q121" s="138" t="s">
        <v>2430</v>
      </c>
    </row>
    <row r="122" spans="1:17" ht="18" x14ac:dyDescent="0.25">
      <c r="A122" s="106" t="str">
        <f>VLOOKUP(E122,'[1]LISTADO ATM'!$A$2:$C$898,3,0)</f>
        <v>ESTE</v>
      </c>
      <c r="B122" s="122" t="s">
        <v>2580</v>
      </c>
      <c r="C122" s="136">
        <v>44249.035752314812</v>
      </c>
      <c r="D122" s="106" t="s">
        <v>2488</v>
      </c>
      <c r="E122" s="112">
        <v>772</v>
      </c>
      <c r="F122" s="106" t="str">
        <f>VLOOKUP(E122,[1]VIP!$A$2:$O11447,2,0)</f>
        <v>DRBR215</v>
      </c>
      <c r="G122" s="106" t="str">
        <f>VLOOKUP(E122,'[1]LISTADO ATM'!$A$2:$B$897,2,0)</f>
        <v xml:space="preserve">ATM UNP Yamasá </v>
      </c>
      <c r="H122" s="106" t="str">
        <f>VLOOKUP(E122,[1]VIP!$A$2:$O16368,7,FALSE)</f>
        <v>Si</v>
      </c>
      <c r="I122" s="106" t="str">
        <f>VLOOKUP(E122,[1]VIP!$A$2:$O8333,8,FALSE)</f>
        <v>Si</v>
      </c>
      <c r="J122" s="106" t="str">
        <f>VLOOKUP(E122,[1]VIP!$A$2:$O8283,8,FALSE)</f>
        <v>Si</v>
      </c>
      <c r="K122" s="106" t="str">
        <f>VLOOKUP(E122,[1]VIP!$A$2:$O11857,6,0)</f>
        <v>NO</v>
      </c>
      <c r="L122" s="92" t="s">
        <v>2571</v>
      </c>
      <c r="M122" s="138" t="s">
        <v>2470</v>
      </c>
      <c r="N122" s="139" t="s">
        <v>2477</v>
      </c>
      <c r="O122" s="106" t="s">
        <v>2491</v>
      </c>
      <c r="P122" s="140"/>
      <c r="Q122" s="91" t="s">
        <v>2571</v>
      </c>
    </row>
    <row r="123" spans="1:17" ht="18" x14ac:dyDescent="0.25">
      <c r="A123" s="106" t="str">
        <f>VLOOKUP(E123,'[1]LISTADO ATM'!$A$2:$C$898,3,0)</f>
        <v>DISTRITO NACIONAL</v>
      </c>
      <c r="B123" s="122" t="s">
        <v>2579</v>
      </c>
      <c r="C123" s="136">
        <v>44249.071747685186</v>
      </c>
      <c r="D123" s="102" t="s">
        <v>2473</v>
      </c>
      <c r="E123" s="112">
        <v>548</v>
      </c>
      <c r="F123" s="106" t="str">
        <f>VLOOKUP(E123,[1]VIP!$A$2:$O11446,2,0)</f>
        <v>DRBR130</v>
      </c>
      <c r="G123" s="106" t="str">
        <f>VLOOKUP(E123,'[1]LISTADO ATM'!$A$2:$B$897,2,0)</f>
        <v xml:space="preserve">ATM AMET </v>
      </c>
      <c r="H123" s="106" t="str">
        <f>VLOOKUP(E123,[1]VIP!$A$2:$O16367,7,FALSE)</f>
        <v>Si</v>
      </c>
      <c r="I123" s="106" t="str">
        <f>VLOOKUP(E123,[1]VIP!$A$2:$O8332,8,FALSE)</f>
        <v>Si</v>
      </c>
      <c r="J123" s="106" t="str">
        <f>VLOOKUP(E123,[1]VIP!$A$2:$O8282,8,FALSE)</f>
        <v>Si</v>
      </c>
      <c r="K123" s="106" t="str">
        <f>VLOOKUP(E123,[1]VIP!$A$2:$O11856,6,0)</f>
        <v>NO</v>
      </c>
      <c r="L123" s="92" t="s">
        <v>2571</v>
      </c>
      <c r="M123" s="138" t="s">
        <v>2470</v>
      </c>
      <c r="N123" s="139" t="s">
        <v>2477</v>
      </c>
      <c r="O123" s="106" t="s">
        <v>2478</v>
      </c>
      <c r="P123" s="140"/>
      <c r="Q123" s="91" t="s">
        <v>2571</v>
      </c>
    </row>
    <row r="124" spans="1:17" ht="18" x14ac:dyDescent="0.25">
      <c r="A124" s="106" t="str">
        <f>VLOOKUP(E124,'[1]LISTADO ATM'!$A$2:$C$898,3,0)</f>
        <v>NORTE</v>
      </c>
      <c r="B124" s="122" t="s">
        <v>2578</v>
      </c>
      <c r="C124" s="136">
        <v>44249.098217592589</v>
      </c>
      <c r="D124" s="106" t="s">
        <v>2190</v>
      </c>
      <c r="E124" s="112">
        <v>64</v>
      </c>
      <c r="F124" s="106" t="str">
        <f>VLOOKUP(E124,[1]VIP!$A$2:$O11436,2,0)</f>
        <v>DRBR064</v>
      </c>
      <c r="G124" s="106" t="str">
        <f>VLOOKUP(E124,'[1]LISTADO ATM'!$A$2:$B$897,2,0)</f>
        <v xml:space="preserve">ATM COOPALINA (Cotuí) </v>
      </c>
      <c r="H124" s="106" t="str">
        <f>VLOOKUP(E124,[1]VIP!$A$2:$O16357,7,FALSE)</f>
        <v>Si</v>
      </c>
      <c r="I124" s="106" t="str">
        <f>VLOOKUP(E124,[1]VIP!$A$2:$O8322,8,FALSE)</f>
        <v>Si</v>
      </c>
      <c r="J124" s="106" t="str">
        <f>VLOOKUP(E124,[1]VIP!$A$2:$O8272,8,FALSE)</f>
        <v>Si</v>
      </c>
      <c r="K124" s="106" t="str">
        <f>VLOOKUP(E124,[1]VIP!$A$2:$O11846,6,0)</f>
        <v>NO</v>
      </c>
      <c r="L124" s="137" t="s">
        <v>2254</v>
      </c>
      <c r="M124" s="138" t="s">
        <v>2470</v>
      </c>
      <c r="N124" s="139" t="s">
        <v>2477</v>
      </c>
      <c r="O124" s="106" t="s">
        <v>2500</v>
      </c>
      <c r="P124" s="140"/>
      <c r="Q124" s="138" t="s">
        <v>2254</v>
      </c>
    </row>
    <row r="125" spans="1:17" ht="18" x14ac:dyDescent="0.25">
      <c r="A125" s="106" t="str">
        <f>VLOOKUP(E125,'[1]LISTADO ATM'!$A$2:$C$898,3,0)</f>
        <v>NORTE</v>
      </c>
      <c r="B125" s="122" t="s">
        <v>2577</v>
      </c>
      <c r="C125" s="136">
        <v>44249.225451388891</v>
      </c>
      <c r="D125" s="106" t="s">
        <v>2190</v>
      </c>
      <c r="E125" s="112">
        <v>601</v>
      </c>
      <c r="F125" s="106" t="str">
        <f>VLOOKUP(E125,[1]VIP!$A$2:$O11435,2,0)</f>
        <v>DRBR255</v>
      </c>
      <c r="G125" s="106" t="str">
        <f>VLOOKUP(E125,'[1]LISTADO ATM'!$A$2:$B$897,2,0)</f>
        <v xml:space="preserve">ATM Plaza Haché (Santiago) </v>
      </c>
      <c r="H125" s="106" t="str">
        <f>VLOOKUP(E125,[1]VIP!$A$2:$O16356,7,FALSE)</f>
        <v>Si</v>
      </c>
      <c r="I125" s="106" t="str">
        <f>VLOOKUP(E125,[1]VIP!$A$2:$O8321,8,FALSE)</f>
        <v>Si</v>
      </c>
      <c r="J125" s="106" t="str">
        <f>VLOOKUP(E125,[1]VIP!$A$2:$O8271,8,FALSE)</f>
        <v>Si</v>
      </c>
      <c r="K125" s="106" t="str">
        <f>VLOOKUP(E125,[1]VIP!$A$2:$O11845,6,0)</f>
        <v>NO</v>
      </c>
      <c r="L125" s="137" t="s">
        <v>2254</v>
      </c>
      <c r="M125" s="138" t="s">
        <v>2470</v>
      </c>
      <c r="N125" s="139" t="s">
        <v>2477</v>
      </c>
      <c r="O125" s="106" t="s">
        <v>2500</v>
      </c>
      <c r="P125" s="140"/>
      <c r="Q125" s="138" t="s">
        <v>2254</v>
      </c>
    </row>
    <row r="126" spans="1:17" ht="18" x14ac:dyDescent="0.25">
      <c r="A126" s="106" t="str">
        <f>VLOOKUP(E126,'[1]LISTADO ATM'!$A$2:$C$898,3,0)</f>
        <v>NORTE</v>
      </c>
      <c r="B126" s="122" t="s">
        <v>2603</v>
      </c>
      <c r="C126" s="136">
        <v>44249.287997685184</v>
      </c>
      <c r="D126" s="106" t="s">
        <v>2189</v>
      </c>
      <c r="E126" s="112">
        <v>894</v>
      </c>
      <c r="F126" s="106" t="str">
        <f>VLOOKUP(E126,[1]VIP!$A$2:$O11456,2,0)</f>
        <v>DRBR894</v>
      </c>
      <c r="G126" s="106" t="str">
        <f>VLOOKUP(E126,'[1]LISTADO ATM'!$A$2:$B$897,2,0)</f>
        <v>ATM Eco Petroleo Estero Hondo</v>
      </c>
      <c r="H126" s="106" t="str">
        <f>VLOOKUP(E126,[1]VIP!$A$2:$O16377,7,FALSE)</f>
        <v>NO</v>
      </c>
      <c r="I126" s="106" t="str">
        <f>VLOOKUP(E126,[1]VIP!$A$2:$O8342,8,FALSE)</f>
        <v>NO</v>
      </c>
      <c r="J126" s="106" t="str">
        <f>VLOOKUP(E126,[1]VIP!$A$2:$O8292,8,FALSE)</f>
        <v>NO</v>
      </c>
      <c r="K126" s="106" t="str">
        <f>VLOOKUP(E126,[1]VIP!$A$2:$O11866,6,0)</f>
        <v>NO</v>
      </c>
      <c r="L126" s="137" t="s">
        <v>2228</v>
      </c>
      <c r="M126" s="138" t="s">
        <v>2470</v>
      </c>
      <c r="N126" s="139" t="s">
        <v>2477</v>
      </c>
      <c r="O126" s="106" t="s">
        <v>2479</v>
      </c>
      <c r="P126" s="140"/>
      <c r="Q126" s="138" t="s">
        <v>2228</v>
      </c>
    </row>
    <row r="127" spans="1:17" ht="18" x14ac:dyDescent="0.25">
      <c r="A127" s="106" t="str">
        <f>VLOOKUP(E127,'[1]LISTADO ATM'!$A$2:$C$898,3,0)</f>
        <v>NORTE</v>
      </c>
      <c r="B127" s="122" t="s">
        <v>2602</v>
      </c>
      <c r="C127" s="136">
        <v>44249.288425925923</v>
      </c>
      <c r="D127" s="106" t="s">
        <v>2190</v>
      </c>
      <c r="E127" s="112">
        <v>88</v>
      </c>
      <c r="F127" s="106" t="str">
        <f>VLOOKUP(E127,[1]VIP!$A$2:$O11455,2,0)</f>
        <v>DRBR088</v>
      </c>
      <c r="G127" s="106" t="str">
        <f>VLOOKUP(E127,'[1]LISTADO ATM'!$A$2:$B$897,2,0)</f>
        <v xml:space="preserve">ATM S/M La Fuente (Santiago) </v>
      </c>
      <c r="H127" s="106" t="str">
        <f>VLOOKUP(E127,[1]VIP!$A$2:$O16376,7,FALSE)</f>
        <v>Si</v>
      </c>
      <c r="I127" s="106" t="str">
        <f>VLOOKUP(E127,[1]VIP!$A$2:$O8341,8,FALSE)</f>
        <v>Si</v>
      </c>
      <c r="J127" s="106" t="str">
        <f>VLOOKUP(E127,[1]VIP!$A$2:$O8291,8,FALSE)</f>
        <v>Si</v>
      </c>
      <c r="K127" s="106" t="str">
        <f>VLOOKUP(E127,[1]VIP!$A$2:$O11865,6,0)</f>
        <v>NO</v>
      </c>
      <c r="L127" s="137" t="s">
        <v>2228</v>
      </c>
      <c r="M127" s="138" t="s">
        <v>2470</v>
      </c>
      <c r="N127" s="139" t="s">
        <v>2477</v>
      </c>
      <c r="O127" s="106" t="s">
        <v>2499</v>
      </c>
      <c r="P127" s="140"/>
      <c r="Q127" s="138" t="s">
        <v>2228</v>
      </c>
    </row>
    <row r="128" spans="1:17" ht="18" x14ac:dyDescent="0.25">
      <c r="A128" s="106" t="str">
        <f>VLOOKUP(E128,'[1]LISTADO ATM'!$A$2:$C$898,3,0)</f>
        <v>DISTRITO NACIONAL</v>
      </c>
      <c r="B128" s="122" t="s">
        <v>2601</v>
      </c>
      <c r="C128" s="136">
        <v>44249.288900462961</v>
      </c>
      <c r="D128" s="106" t="s">
        <v>2189</v>
      </c>
      <c r="E128" s="112">
        <v>648</v>
      </c>
      <c r="F128" s="106" t="str">
        <f>VLOOKUP(E128,[1]VIP!$A$2:$O11454,2,0)</f>
        <v>DRBR190</v>
      </c>
      <c r="G128" s="106" t="str">
        <f>VLOOKUP(E128,'[1]LISTADO ATM'!$A$2:$B$897,2,0)</f>
        <v xml:space="preserve">ATM Hermandad de Pensionados </v>
      </c>
      <c r="H128" s="106" t="str">
        <f>VLOOKUP(E128,[1]VIP!$A$2:$O16375,7,FALSE)</f>
        <v>Si</v>
      </c>
      <c r="I128" s="106" t="str">
        <f>VLOOKUP(E128,[1]VIP!$A$2:$O8340,8,FALSE)</f>
        <v>No</v>
      </c>
      <c r="J128" s="106" t="str">
        <f>VLOOKUP(E128,[1]VIP!$A$2:$O8290,8,FALSE)</f>
        <v>No</v>
      </c>
      <c r="K128" s="106" t="str">
        <f>VLOOKUP(E128,[1]VIP!$A$2:$O11864,6,0)</f>
        <v>NO</v>
      </c>
      <c r="L128" s="137" t="s">
        <v>2498</v>
      </c>
      <c r="M128" s="138" t="s">
        <v>2470</v>
      </c>
      <c r="N128" s="139" t="s">
        <v>2477</v>
      </c>
      <c r="O128" s="106" t="s">
        <v>2479</v>
      </c>
      <c r="P128" s="140"/>
      <c r="Q128" s="138" t="s">
        <v>2498</v>
      </c>
    </row>
    <row r="129" spans="1:17" ht="18" x14ac:dyDescent="0.25">
      <c r="A129" s="106" t="str">
        <f>VLOOKUP(E129,'[1]LISTADO ATM'!$A$2:$C$898,3,0)</f>
        <v>DISTRITO NACIONAL</v>
      </c>
      <c r="B129" s="122" t="s">
        <v>2600</v>
      </c>
      <c r="C129" s="136">
        <v>44249.2971412037</v>
      </c>
      <c r="D129" s="106" t="s">
        <v>2189</v>
      </c>
      <c r="E129" s="112">
        <v>37</v>
      </c>
      <c r="F129" s="106" t="str">
        <f>VLOOKUP(E129,[1]VIP!$A$2:$O11453,2,0)</f>
        <v>DRBR037</v>
      </c>
      <c r="G129" s="106" t="str">
        <f>VLOOKUP(E129,'[1]LISTADO ATM'!$A$2:$B$897,2,0)</f>
        <v xml:space="preserve">ATM Oficina Villa Mella </v>
      </c>
      <c r="H129" s="106" t="str">
        <f>VLOOKUP(E129,[1]VIP!$A$2:$O16374,7,FALSE)</f>
        <v>Si</v>
      </c>
      <c r="I129" s="106" t="str">
        <f>VLOOKUP(E129,[1]VIP!$A$2:$O8339,8,FALSE)</f>
        <v>Si</v>
      </c>
      <c r="J129" s="106" t="str">
        <f>VLOOKUP(E129,[1]VIP!$A$2:$O8289,8,FALSE)</f>
        <v>Si</v>
      </c>
      <c r="K129" s="106" t="str">
        <f>VLOOKUP(E129,[1]VIP!$A$2:$O11863,6,0)</f>
        <v>SI</v>
      </c>
      <c r="L129" s="137" t="s">
        <v>2228</v>
      </c>
      <c r="M129" s="138" t="s">
        <v>2470</v>
      </c>
      <c r="N129" s="139" t="s">
        <v>2477</v>
      </c>
      <c r="O129" s="106" t="s">
        <v>2479</v>
      </c>
      <c r="P129" s="140"/>
      <c r="Q129" s="138" t="s">
        <v>2228</v>
      </c>
    </row>
    <row r="130" spans="1:17" ht="18" x14ac:dyDescent="0.25">
      <c r="A130" s="106" t="str">
        <f>VLOOKUP(E130,'[1]LISTADO ATM'!$A$2:$C$898,3,0)</f>
        <v>DISTRITO NACIONAL</v>
      </c>
      <c r="B130" s="122" t="s">
        <v>2599</v>
      </c>
      <c r="C130" s="136">
        <v>44249.297673611109</v>
      </c>
      <c r="D130" s="106" t="s">
        <v>2189</v>
      </c>
      <c r="E130" s="112">
        <v>915</v>
      </c>
      <c r="F130" s="106" t="str">
        <f>VLOOKUP(E130,[1]VIP!$A$2:$O11452,2,0)</f>
        <v>DRBR24F</v>
      </c>
      <c r="G130" s="106" t="str">
        <f>VLOOKUP(E130,'[1]LISTADO ATM'!$A$2:$B$897,2,0)</f>
        <v xml:space="preserve">ATM Multicentro La Sirena Aut. Duarte </v>
      </c>
      <c r="H130" s="106" t="str">
        <f>VLOOKUP(E130,[1]VIP!$A$2:$O16373,7,FALSE)</f>
        <v>Si</v>
      </c>
      <c r="I130" s="106" t="str">
        <f>VLOOKUP(E130,[1]VIP!$A$2:$O8338,8,FALSE)</f>
        <v>Si</v>
      </c>
      <c r="J130" s="106" t="str">
        <f>VLOOKUP(E130,[1]VIP!$A$2:$O8288,8,FALSE)</f>
        <v>Si</v>
      </c>
      <c r="K130" s="106" t="str">
        <f>VLOOKUP(E130,[1]VIP!$A$2:$O11862,6,0)</f>
        <v>SI</v>
      </c>
      <c r="L130" s="137" t="s">
        <v>2228</v>
      </c>
      <c r="M130" s="138" t="s">
        <v>2470</v>
      </c>
      <c r="N130" s="139" t="s">
        <v>2477</v>
      </c>
      <c r="O130" s="106" t="s">
        <v>2479</v>
      </c>
      <c r="P130" s="140"/>
      <c r="Q130" s="138" t="s">
        <v>2228</v>
      </c>
    </row>
    <row r="131" spans="1:17" ht="18" x14ac:dyDescent="0.25">
      <c r="A131" s="106" t="str">
        <f>VLOOKUP(E131,'[1]LISTADO ATM'!$A$2:$C$898,3,0)</f>
        <v>DISTRITO NACIONAL</v>
      </c>
      <c r="B131" s="122" t="s">
        <v>2598</v>
      </c>
      <c r="C131" s="136">
        <v>44249.298101851855</v>
      </c>
      <c r="D131" s="106" t="s">
        <v>2189</v>
      </c>
      <c r="E131" s="112">
        <v>919</v>
      </c>
      <c r="F131" s="106" t="str">
        <f>VLOOKUP(E131,[1]VIP!$A$2:$O11451,2,0)</f>
        <v>DRBR16F</v>
      </c>
      <c r="G131" s="106" t="str">
        <f>VLOOKUP(E131,'[1]LISTADO ATM'!$A$2:$B$897,2,0)</f>
        <v xml:space="preserve">ATM S/M La Cadena Sarasota </v>
      </c>
      <c r="H131" s="106" t="str">
        <f>VLOOKUP(E131,[1]VIP!$A$2:$O16372,7,FALSE)</f>
        <v>Si</v>
      </c>
      <c r="I131" s="106" t="str">
        <f>VLOOKUP(E131,[1]VIP!$A$2:$O8337,8,FALSE)</f>
        <v>Si</v>
      </c>
      <c r="J131" s="106" t="str">
        <f>VLOOKUP(E131,[1]VIP!$A$2:$O8287,8,FALSE)</f>
        <v>Si</v>
      </c>
      <c r="K131" s="106" t="str">
        <f>VLOOKUP(E131,[1]VIP!$A$2:$O11861,6,0)</f>
        <v>SI</v>
      </c>
      <c r="L131" s="137" t="s">
        <v>2228</v>
      </c>
      <c r="M131" s="138" t="s">
        <v>2470</v>
      </c>
      <c r="N131" s="139" t="s">
        <v>2477</v>
      </c>
      <c r="O131" s="106" t="s">
        <v>2479</v>
      </c>
      <c r="P131" s="140"/>
      <c r="Q131" s="138" t="s">
        <v>2228</v>
      </c>
    </row>
    <row r="132" spans="1:17" ht="18" x14ac:dyDescent="0.25">
      <c r="A132" s="106" t="str">
        <f>VLOOKUP(E132,'[1]LISTADO ATM'!$A$2:$C$898,3,0)</f>
        <v>DISTRITO NACIONAL</v>
      </c>
      <c r="B132" s="122" t="s">
        <v>2597</v>
      </c>
      <c r="C132" s="136">
        <v>44249.298645833333</v>
      </c>
      <c r="D132" s="106" t="s">
        <v>2189</v>
      </c>
      <c r="E132" s="112">
        <v>35</v>
      </c>
      <c r="F132" s="106" t="str">
        <f>VLOOKUP(E132,[1]VIP!$A$2:$O11450,2,0)</f>
        <v>DRBR035</v>
      </c>
      <c r="G132" s="106" t="str">
        <f>VLOOKUP(E132,'[1]LISTADO ATM'!$A$2:$B$897,2,0)</f>
        <v xml:space="preserve">ATM Dirección General de Aduanas I </v>
      </c>
      <c r="H132" s="106" t="str">
        <f>VLOOKUP(E132,[1]VIP!$A$2:$O16371,7,FALSE)</f>
        <v>Si</v>
      </c>
      <c r="I132" s="106" t="str">
        <f>VLOOKUP(E132,[1]VIP!$A$2:$O8336,8,FALSE)</f>
        <v>Si</v>
      </c>
      <c r="J132" s="106" t="str">
        <f>VLOOKUP(E132,[1]VIP!$A$2:$O8286,8,FALSE)</f>
        <v>Si</v>
      </c>
      <c r="K132" s="106" t="str">
        <f>VLOOKUP(E132,[1]VIP!$A$2:$O11860,6,0)</f>
        <v>NO</v>
      </c>
      <c r="L132" s="137" t="s">
        <v>2228</v>
      </c>
      <c r="M132" s="138" t="s">
        <v>2470</v>
      </c>
      <c r="N132" s="139" t="s">
        <v>2477</v>
      </c>
      <c r="O132" s="106" t="s">
        <v>2479</v>
      </c>
      <c r="P132" s="140"/>
      <c r="Q132" s="138" t="s">
        <v>2228</v>
      </c>
    </row>
    <row r="133" spans="1:17" ht="18" x14ac:dyDescent="0.25">
      <c r="A133" s="106" t="str">
        <f>VLOOKUP(E133,'[1]LISTADO ATM'!$A$2:$C$898,3,0)</f>
        <v>NORTE</v>
      </c>
      <c r="B133" s="122" t="s">
        <v>2596</v>
      </c>
      <c r="C133" s="136">
        <v>44249.299039351848</v>
      </c>
      <c r="D133" s="106" t="s">
        <v>2190</v>
      </c>
      <c r="E133" s="112">
        <v>95</v>
      </c>
      <c r="F133" s="106" t="str">
        <f>VLOOKUP(E133,[1]VIP!$A$2:$O11449,2,0)</f>
        <v>DRBR095</v>
      </c>
      <c r="G133" s="106" t="str">
        <f>VLOOKUP(E133,'[1]LISTADO ATM'!$A$2:$B$897,2,0)</f>
        <v xml:space="preserve">ATM Oficina Tenares </v>
      </c>
      <c r="H133" s="106" t="str">
        <f>VLOOKUP(E133,[1]VIP!$A$2:$O16370,7,FALSE)</f>
        <v>Si</v>
      </c>
      <c r="I133" s="106" t="str">
        <f>VLOOKUP(E133,[1]VIP!$A$2:$O8335,8,FALSE)</f>
        <v>Si</v>
      </c>
      <c r="J133" s="106" t="str">
        <f>VLOOKUP(E133,[1]VIP!$A$2:$O8285,8,FALSE)</f>
        <v>Si</v>
      </c>
      <c r="K133" s="106" t="str">
        <f>VLOOKUP(E133,[1]VIP!$A$2:$O11859,6,0)</f>
        <v>SI</v>
      </c>
      <c r="L133" s="137" t="s">
        <v>2228</v>
      </c>
      <c r="M133" s="138" t="s">
        <v>2470</v>
      </c>
      <c r="N133" s="139" t="s">
        <v>2477</v>
      </c>
      <c r="O133" s="106" t="s">
        <v>2499</v>
      </c>
      <c r="P133" s="140"/>
      <c r="Q133" s="138" t="s">
        <v>2228</v>
      </c>
    </row>
    <row r="134" spans="1:17" ht="18" x14ac:dyDescent="0.25">
      <c r="A134" s="106" t="str">
        <f>VLOOKUP(E134,'[1]LISTADO ATM'!$A$2:$C$898,3,0)</f>
        <v>DISTRITO NACIONAL</v>
      </c>
      <c r="B134" s="122" t="s">
        <v>2595</v>
      </c>
      <c r="C134" s="136">
        <v>44249.29954861111</v>
      </c>
      <c r="D134" s="106" t="s">
        <v>2189</v>
      </c>
      <c r="E134" s="112">
        <v>115</v>
      </c>
      <c r="F134" s="106" t="str">
        <f>VLOOKUP(E134,[1]VIP!$A$2:$O11448,2,0)</f>
        <v>DRBR115</v>
      </c>
      <c r="G134" s="106" t="str">
        <f>VLOOKUP(E134,'[1]LISTADO ATM'!$A$2:$B$897,2,0)</f>
        <v xml:space="preserve">ATM Oficina Megacentro I </v>
      </c>
      <c r="H134" s="106" t="str">
        <f>VLOOKUP(E134,[1]VIP!$A$2:$O16369,7,FALSE)</f>
        <v>Si</v>
      </c>
      <c r="I134" s="106" t="str">
        <f>VLOOKUP(E134,[1]VIP!$A$2:$O8334,8,FALSE)</f>
        <v>Si</v>
      </c>
      <c r="J134" s="106" t="str">
        <f>VLOOKUP(E134,[1]VIP!$A$2:$O8284,8,FALSE)</f>
        <v>Si</v>
      </c>
      <c r="K134" s="106" t="str">
        <f>VLOOKUP(E134,[1]VIP!$A$2:$O11858,6,0)</f>
        <v>SI</v>
      </c>
      <c r="L134" s="137" t="s">
        <v>2228</v>
      </c>
      <c r="M134" s="138" t="s">
        <v>2470</v>
      </c>
      <c r="N134" s="139" t="s">
        <v>2477</v>
      </c>
      <c r="O134" s="106" t="s">
        <v>2479</v>
      </c>
      <c r="P134" s="140"/>
      <c r="Q134" s="138" t="s">
        <v>2228</v>
      </c>
    </row>
    <row r="135" spans="1:17" ht="18" x14ac:dyDescent="0.25">
      <c r="A135" s="106" t="str">
        <f>VLOOKUP(E135,'[1]LISTADO ATM'!$A$2:$C$898,3,0)</f>
        <v>DISTRITO NACIONAL</v>
      </c>
      <c r="B135" s="122" t="s">
        <v>2594</v>
      </c>
      <c r="C135" s="136">
        <v>44249.300115740742</v>
      </c>
      <c r="D135" s="106" t="s">
        <v>2189</v>
      </c>
      <c r="E135" s="112">
        <v>225</v>
      </c>
      <c r="F135" s="106" t="str">
        <f>VLOOKUP(E135,[1]VIP!$A$2:$O11447,2,0)</f>
        <v>DRBR225</v>
      </c>
      <c r="G135" s="106" t="str">
        <f>VLOOKUP(E135,'[1]LISTADO ATM'!$A$2:$B$897,2,0)</f>
        <v xml:space="preserve">ATM S/M Nacional Arroyo Hondo </v>
      </c>
      <c r="H135" s="106" t="str">
        <f>VLOOKUP(E135,[1]VIP!$A$2:$O16368,7,FALSE)</f>
        <v>Si</v>
      </c>
      <c r="I135" s="106" t="str">
        <f>VLOOKUP(E135,[1]VIP!$A$2:$O8333,8,FALSE)</f>
        <v>Si</v>
      </c>
      <c r="J135" s="106" t="str">
        <f>VLOOKUP(E135,[1]VIP!$A$2:$O8283,8,FALSE)</f>
        <v>Si</v>
      </c>
      <c r="K135" s="106" t="str">
        <f>VLOOKUP(E135,[1]VIP!$A$2:$O11857,6,0)</f>
        <v>NO</v>
      </c>
      <c r="L135" s="137" t="s">
        <v>2228</v>
      </c>
      <c r="M135" s="138" t="s">
        <v>2470</v>
      </c>
      <c r="N135" s="139" t="s">
        <v>2477</v>
      </c>
      <c r="O135" s="106" t="s">
        <v>2479</v>
      </c>
      <c r="P135" s="140"/>
      <c r="Q135" s="138" t="s">
        <v>2228</v>
      </c>
    </row>
    <row r="136" spans="1:17" ht="18" x14ac:dyDescent="0.25">
      <c r="A136" s="106" t="str">
        <f>VLOOKUP(E136,'[1]LISTADO ATM'!$A$2:$C$898,3,0)</f>
        <v>DISTRITO NACIONAL</v>
      </c>
      <c r="B136" s="122" t="s">
        <v>2593</v>
      </c>
      <c r="C136" s="136">
        <v>44249.300474537034</v>
      </c>
      <c r="D136" s="106" t="s">
        <v>2189</v>
      </c>
      <c r="E136" s="112">
        <v>232</v>
      </c>
      <c r="F136" s="106" t="str">
        <f>VLOOKUP(E136,[1]VIP!$A$2:$O11446,2,0)</f>
        <v>DRBR232</v>
      </c>
      <c r="G136" s="106" t="str">
        <f>VLOOKUP(E136,'[1]LISTADO ATM'!$A$2:$B$897,2,0)</f>
        <v xml:space="preserve">ATM S/M Nacional Charles de Gaulle </v>
      </c>
      <c r="H136" s="106" t="str">
        <f>VLOOKUP(E136,[1]VIP!$A$2:$O16367,7,FALSE)</f>
        <v>Si</v>
      </c>
      <c r="I136" s="106" t="str">
        <f>VLOOKUP(E136,[1]VIP!$A$2:$O8332,8,FALSE)</f>
        <v>Si</v>
      </c>
      <c r="J136" s="106" t="str">
        <f>VLOOKUP(E136,[1]VIP!$A$2:$O8282,8,FALSE)</f>
        <v>Si</v>
      </c>
      <c r="K136" s="106" t="str">
        <f>VLOOKUP(E136,[1]VIP!$A$2:$O11856,6,0)</f>
        <v>SI</v>
      </c>
      <c r="L136" s="137" t="s">
        <v>2228</v>
      </c>
      <c r="M136" s="138" t="s">
        <v>2470</v>
      </c>
      <c r="N136" s="139" t="s">
        <v>2477</v>
      </c>
      <c r="O136" s="106" t="s">
        <v>2479</v>
      </c>
      <c r="P136" s="140"/>
      <c r="Q136" s="138" t="s">
        <v>2228</v>
      </c>
    </row>
    <row r="137" spans="1:17" ht="18" x14ac:dyDescent="0.25">
      <c r="A137" s="106" t="str">
        <f>VLOOKUP(E137,'[1]LISTADO ATM'!$A$2:$C$898,3,0)</f>
        <v>DISTRITO NACIONAL</v>
      </c>
      <c r="B137" s="122" t="s">
        <v>2592</v>
      </c>
      <c r="C137" s="136">
        <v>44249.300868055558</v>
      </c>
      <c r="D137" s="106" t="s">
        <v>2189</v>
      </c>
      <c r="E137" s="112">
        <v>239</v>
      </c>
      <c r="F137" s="106" t="str">
        <f>VLOOKUP(E137,[1]VIP!$A$2:$O11445,2,0)</f>
        <v>DRBR239</v>
      </c>
      <c r="G137" s="106" t="str">
        <f>VLOOKUP(E137,'[1]LISTADO ATM'!$A$2:$B$897,2,0)</f>
        <v xml:space="preserve">ATM Autobanco Charles de Gaulle </v>
      </c>
      <c r="H137" s="106" t="str">
        <f>VLOOKUP(E137,[1]VIP!$A$2:$O16366,7,FALSE)</f>
        <v>Si</v>
      </c>
      <c r="I137" s="106" t="str">
        <f>VLOOKUP(E137,[1]VIP!$A$2:$O8331,8,FALSE)</f>
        <v>Si</v>
      </c>
      <c r="J137" s="106" t="str">
        <f>VLOOKUP(E137,[1]VIP!$A$2:$O8281,8,FALSE)</f>
        <v>Si</v>
      </c>
      <c r="K137" s="106" t="str">
        <f>VLOOKUP(E137,[1]VIP!$A$2:$O11855,6,0)</f>
        <v>SI</v>
      </c>
      <c r="L137" s="137" t="s">
        <v>2228</v>
      </c>
      <c r="M137" s="138" t="s">
        <v>2470</v>
      </c>
      <c r="N137" s="139" t="s">
        <v>2477</v>
      </c>
      <c r="O137" s="106" t="s">
        <v>2479</v>
      </c>
      <c r="P137" s="140"/>
      <c r="Q137" s="138" t="s">
        <v>2228</v>
      </c>
    </row>
    <row r="138" spans="1:17" ht="18" x14ac:dyDescent="0.25">
      <c r="A138" s="106" t="str">
        <f>VLOOKUP(E138,'[1]LISTADO ATM'!$A$2:$C$898,3,0)</f>
        <v>DISTRITO NACIONAL</v>
      </c>
      <c r="B138" s="122" t="s">
        <v>2591</v>
      </c>
      <c r="C138" s="136">
        <v>44249.301238425927</v>
      </c>
      <c r="D138" s="106" t="s">
        <v>2189</v>
      </c>
      <c r="E138" s="112">
        <v>264</v>
      </c>
      <c r="F138" s="106" t="str">
        <f>VLOOKUP(E138,[1]VIP!$A$2:$O11444,2,0)</f>
        <v>DRBR264</v>
      </c>
      <c r="G138" s="106" t="str">
        <f>VLOOKUP(E138,'[1]LISTADO ATM'!$A$2:$B$897,2,0)</f>
        <v xml:space="preserve">ATM S/M Nacional Independencia </v>
      </c>
      <c r="H138" s="106" t="str">
        <f>VLOOKUP(E138,[1]VIP!$A$2:$O16365,7,FALSE)</f>
        <v>Si</v>
      </c>
      <c r="I138" s="106" t="str">
        <f>VLOOKUP(E138,[1]VIP!$A$2:$O8330,8,FALSE)</f>
        <v>Si</v>
      </c>
      <c r="J138" s="106" t="str">
        <f>VLOOKUP(E138,[1]VIP!$A$2:$O8280,8,FALSE)</f>
        <v>Si</v>
      </c>
      <c r="K138" s="106" t="str">
        <f>VLOOKUP(E138,[1]VIP!$A$2:$O11854,6,0)</f>
        <v>SI</v>
      </c>
      <c r="L138" s="137" t="s">
        <v>2228</v>
      </c>
      <c r="M138" s="138" t="s">
        <v>2470</v>
      </c>
      <c r="N138" s="139" t="s">
        <v>2477</v>
      </c>
      <c r="O138" s="106" t="s">
        <v>2479</v>
      </c>
      <c r="P138" s="140"/>
      <c r="Q138" s="138" t="s">
        <v>2228</v>
      </c>
    </row>
    <row r="139" spans="1:17" ht="18" x14ac:dyDescent="0.25">
      <c r="A139" s="106" t="str">
        <f>VLOOKUP(E139,'[1]LISTADO ATM'!$A$2:$C$898,3,0)</f>
        <v>DISTRITO NACIONAL</v>
      </c>
      <c r="B139" s="122" t="s">
        <v>2590</v>
      </c>
      <c r="C139" s="136">
        <v>44249.301782407405</v>
      </c>
      <c r="D139" s="106" t="s">
        <v>2189</v>
      </c>
      <c r="E139" s="112">
        <v>517</v>
      </c>
      <c r="F139" s="106" t="str">
        <f>VLOOKUP(E139,[1]VIP!$A$2:$O11443,2,0)</f>
        <v>DRBR517</v>
      </c>
      <c r="G139" s="106" t="str">
        <f>VLOOKUP(E139,'[1]LISTADO ATM'!$A$2:$B$897,2,0)</f>
        <v xml:space="preserve">ATM Autobanco Oficina Sans Soucí </v>
      </c>
      <c r="H139" s="106" t="str">
        <f>VLOOKUP(E139,[1]VIP!$A$2:$O16364,7,FALSE)</f>
        <v>Si</v>
      </c>
      <c r="I139" s="106" t="str">
        <f>VLOOKUP(E139,[1]VIP!$A$2:$O8329,8,FALSE)</f>
        <v>Si</v>
      </c>
      <c r="J139" s="106" t="str">
        <f>VLOOKUP(E139,[1]VIP!$A$2:$O8279,8,FALSE)</f>
        <v>Si</v>
      </c>
      <c r="K139" s="106" t="str">
        <f>VLOOKUP(E139,[1]VIP!$A$2:$O11853,6,0)</f>
        <v>SI</v>
      </c>
      <c r="L139" s="137" t="s">
        <v>2228</v>
      </c>
      <c r="M139" s="138" t="s">
        <v>2470</v>
      </c>
      <c r="N139" s="139" t="s">
        <v>2477</v>
      </c>
      <c r="O139" s="106" t="s">
        <v>2479</v>
      </c>
      <c r="P139" s="140"/>
      <c r="Q139" s="138" t="s">
        <v>2228</v>
      </c>
    </row>
    <row r="140" spans="1:17" ht="18" x14ac:dyDescent="0.25">
      <c r="A140" s="106" t="str">
        <f>VLOOKUP(E140,'[1]LISTADO ATM'!$A$2:$C$898,3,0)</f>
        <v>NORTE</v>
      </c>
      <c r="B140" s="122" t="s">
        <v>2589</v>
      </c>
      <c r="C140" s="136">
        <v>44249.30228009259</v>
      </c>
      <c r="D140" s="106" t="s">
        <v>2190</v>
      </c>
      <c r="E140" s="112">
        <v>518</v>
      </c>
      <c r="F140" s="106" t="str">
        <f>VLOOKUP(E140,[1]VIP!$A$2:$O11442,2,0)</f>
        <v>DRBR518</v>
      </c>
      <c r="G140" s="106" t="str">
        <f>VLOOKUP(E140,'[1]LISTADO ATM'!$A$2:$B$897,2,0)</f>
        <v xml:space="preserve">ATM Autobanco Los Alamos </v>
      </c>
      <c r="H140" s="106" t="str">
        <f>VLOOKUP(E140,[1]VIP!$A$2:$O16363,7,FALSE)</f>
        <v>Si</v>
      </c>
      <c r="I140" s="106" t="str">
        <f>VLOOKUP(E140,[1]VIP!$A$2:$O8328,8,FALSE)</f>
        <v>Si</v>
      </c>
      <c r="J140" s="106" t="str">
        <f>VLOOKUP(E140,[1]VIP!$A$2:$O8278,8,FALSE)</f>
        <v>Si</v>
      </c>
      <c r="K140" s="106" t="str">
        <f>VLOOKUP(E140,[1]VIP!$A$2:$O11852,6,0)</f>
        <v>NO</v>
      </c>
      <c r="L140" s="137" t="s">
        <v>2228</v>
      </c>
      <c r="M140" s="138" t="s">
        <v>2470</v>
      </c>
      <c r="N140" s="139" t="s">
        <v>2477</v>
      </c>
      <c r="O140" s="106" t="s">
        <v>2499</v>
      </c>
      <c r="P140" s="140"/>
      <c r="Q140" s="138" t="s">
        <v>2228</v>
      </c>
    </row>
    <row r="141" spans="1:17" ht="18" x14ac:dyDescent="0.25">
      <c r="A141" s="106" t="str">
        <f>VLOOKUP(E141,'[1]LISTADO ATM'!$A$2:$C$898,3,0)</f>
        <v>NORTE</v>
      </c>
      <c r="B141" s="122" t="s">
        <v>2588</v>
      </c>
      <c r="C141" s="136">
        <v>44249.302708333336</v>
      </c>
      <c r="D141" s="106" t="s">
        <v>2190</v>
      </c>
      <c r="E141" s="112">
        <v>520</v>
      </c>
      <c r="F141" s="106" t="str">
        <f>VLOOKUP(E141,[1]VIP!$A$2:$O11441,2,0)</f>
        <v>DRBR520</v>
      </c>
      <c r="G141" s="106" t="str">
        <f>VLOOKUP(E141,'[1]LISTADO ATM'!$A$2:$B$897,2,0)</f>
        <v xml:space="preserve">ATM Cooperativa Navarrete (COOPNAVA) </v>
      </c>
      <c r="H141" s="106" t="str">
        <f>VLOOKUP(E141,[1]VIP!$A$2:$O16362,7,FALSE)</f>
        <v>Si</v>
      </c>
      <c r="I141" s="106" t="str">
        <f>VLOOKUP(E141,[1]VIP!$A$2:$O8327,8,FALSE)</f>
        <v>Si</v>
      </c>
      <c r="J141" s="106" t="str">
        <f>VLOOKUP(E141,[1]VIP!$A$2:$O8277,8,FALSE)</f>
        <v>Si</v>
      </c>
      <c r="K141" s="106" t="str">
        <f>VLOOKUP(E141,[1]VIP!$A$2:$O11851,6,0)</f>
        <v>NO</v>
      </c>
      <c r="L141" s="137" t="s">
        <v>2228</v>
      </c>
      <c r="M141" s="138" t="s">
        <v>2470</v>
      </c>
      <c r="N141" s="139" t="s">
        <v>2477</v>
      </c>
      <c r="O141" s="106" t="s">
        <v>2499</v>
      </c>
      <c r="P141" s="140"/>
      <c r="Q141" s="138" t="s">
        <v>2228</v>
      </c>
    </row>
    <row r="142" spans="1:17" ht="18" x14ac:dyDescent="0.25">
      <c r="A142" s="106" t="str">
        <f>VLOOKUP(E142,'[1]LISTADO ATM'!$A$2:$C$898,3,0)</f>
        <v>DISTRITO NACIONAL</v>
      </c>
      <c r="B142" s="122" t="s">
        <v>2587</v>
      </c>
      <c r="C142" s="136">
        <v>44249.303472222222</v>
      </c>
      <c r="D142" s="106" t="s">
        <v>2189</v>
      </c>
      <c r="E142" s="112">
        <v>722</v>
      </c>
      <c r="F142" s="106" t="str">
        <f>VLOOKUP(E142,[1]VIP!$A$2:$O11440,2,0)</f>
        <v>DRBR393</v>
      </c>
      <c r="G142" s="106" t="str">
        <f>VLOOKUP(E142,'[1]LISTADO ATM'!$A$2:$B$897,2,0)</f>
        <v xml:space="preserve">ATM Oficina Charles de Gaulle III </v>
      </c>
      <c r="H142" s="106" t="str">
        <f>VLOOKUP(E142,[1]VIP!$A$2:$O16361,7,FALSE)</f>
        <v>Si</v>
      </c>
      <c r="I142" s="106" t="str">
        <f>VLOOKUP(E142,[1]VIP!$A$2:$O8326,8,FALSE)</f>
        <v>Si</v>
      </c>
      <c r="J142" s="106" t="str">
        <f>VLOOKUP(E142,[1]VIP!$A$2:$O8276,8,FALSE)</f>
        <v>Si</v>
      </c>
      <c r="K142" s="106" t="str">
        <f>VLOOKUP(E142,[1]VIP!$A$2:$O11850,6,0)</f>
        <v>SI</v>
      </c>
      <c r="L142" s="137" t="s">
        <v>2228</v>
      </c>
      <c r="M142" s="138" t="s">
        <v>2470</v>
      </c>
      <c r="N142" s="139" t="s">
        <v>2477</v>
      </c>
      <c r="O142" s="106" t="s">
        <v>2479</v>
      </c>
      <c r="P142" s="140"/>
      <c r="Q142" s="138" t="s">
        <v>2228</v>
      </c>
    </row>
    <row r="143" spans="1:17" ht="18" x14ac:dyDescent="0.25">
      <c r="A143" s="106" t="str">
        <f>VLOOKUP(E143,'[1]LISTADO ATM'!$A$2:$C$898,3,0)</f>
        <v>SUR</v>
      </c>
      <c r="B143" s="122" t="s">
        <v>2586</v>
      </c>
      <c r="C143" s="136">
        <v>44249.304189814815</v>
      </c>
      <c r="D143" s="106" t="s">
        <v>2189</v>
      </c>
      <c r="E143" s="112">
        <v>296</v>
      </c>
      <c r="F143" s="106" t="str">
        <f>VLOOKUP(E143,[1]VIP!$A$2:$O11439,2,0)</f>
        <v>DRBR296</v>
      </c>
      <c r="G143" s="106" t="str">
        <f>VLOOKUP(E143,'[1]LISTADO ATM'!$A$2:$B$897,2,0)</f>
        <v>ATM Estación BANICOMB (Baní)  ECO Petroleo</v>
      </c>
      <c r="H143" s="106" t="str">
        <f>VLOOKUP(E143,[1]VIP!$A$2:$O16360,7,FALSE)</f>
        <v>Si</v>
      </c>
      <c r="I143" s="106" t="str">
        <f>VLOOKUP(E143,[1]VIP!$A$2:$O8325,8,FALSE)</f>
        <v>Si</v>
      </c>
      <c r="J143" s="106" t="str">
        <f>VLOOKUP(E143,[1]VIP!$A$2:$O8275,8,FALSE)</f>
        <v>Si</v>
      </c>
      <c r="K143" s="106" t="str">
        <f>VLOOKUP(E143,[1]VIP!$A$2:$O11849,6,0)</f>
        <v>NO</v>
      </c>
      <c r="L143" s="137" t="s">
        <v>2228</v>
      </c>
      <c r="M143" s="138" t="s">
        <v>2470</v>
      </c>
      <c r="N143" s="139" t="s">
        <v>2477</v>
      </c>
      <c r="O143" s="106" t="s">
        <v>2479</v>
      </c>
      <c r="P143" s="140"/>
      <c r="Q143" s="138" t="s">
        <v>2228</v>
      </c>
    </row>
    <row r="144" spans="1:17" ht="18" x14ac:dyDescent="0.25">
      <c r="A144" s="106" t="str">
        <f>VLOOKUP(E144,'[1]LISTADO ATM'!$A$2:$C$898,3,0)</f>
        <v>DISTRITO NACIONAL</v>
      </c>
      <c r="B144" s="122" t="s">
        <v>2585</v>
      </c>
      <c r="C144" s="136">
        <v>44249.304629629631</v>
      </c>
      <c r="D144" s="106" t="s">
        <v>2189</v>
      </c>
      <c r="E144" s="112">
        <v>623</v>
      </c>
      <c r="F144" s="106" t="str">
        <f>VLOOKUP(E144,[1]VIP!$A$2:$O11438,2,0)</f>
        <v>DRBR623</v>
      </c>
      <c r="G144" s="106" t="str">
        <f>VLOOKUP(E144,'[1]LISTADO ATM'!$A$2:$B$897,2,0)</f>
        <v xml:space="preserve">ATM Operaciones Especiales (Manoguayabo) </v>
      </c>
      <c r="H144" s="106" t="str">
        <f>VLOOKUP(E144,[1]VIP!$A$2:$O16359,7,FALSE)</f>
        <v>Si</v>
      </c>
      <c r="I144" s="106" t="str">
        <f>VLOOKUP(E144,[1]VIP!$A$2:$O8324,8,FALSE)</f>
        <v>Si</v>
      </c>
      <c r="J144" s="106" t="str">
        <f>VLOOKUP(E144,[1]VIP!$A$2:$O8274,8,FALSE)</f>
        <v>Si</v>
      </c>
      <c r="K144" s="106" t="str">
        <f>VLOOKUP(E144,[1]VIP!$A$2:$O11848,6,0)</f>
        <v>No</v>
      </c>
      <c r="L144" s="137" t="s">
        <v>2228</v>
      </c>
      <c r="M144" s="138" t="s">
        <v>2470</v>
      </c>
      <c r="N144" s="139" t="s">
        <v>2477</v>
      </c>
      <c r="O144" s="106" t="s">
        <v>2479</v>
      </c>
      <c r="P144" s="140"/>
      <c r="Q144" s="138" t="s">
        <v>2228</v>
      </c>
    </row>
    <row r="145" spans="1:17" ht="18" x14ac:dyDescent="0.25">
      <c r="A145" s="106" t="str">
        <f>VLOOKUP(E145,'[1]LISTADO ATM'!$A$2:$C$898,3,0)</f>
        <v>ESTE</v>
      </c>
      <c r="B145" s="122" t="s">
        <v>2584</v>
      </c>
      <c r="C145" s="136">
        <v>44249.306574074071</v>
      </c>
      <c r="D145" s="106" t="s">
        <v>2189</v>
      </c>
      <c r="E145" s="112">
        <v>268</v>
      </c>
      <c r="F145" s="106" t="str">
        <f>VLOOKUP(E145,[1]VIP!$A$2:$O11437,2,0)</f>
        <v>DRBR268</v>
      </c>
      <c r="G145" s="106" t="str">
        <f>VLOOKUP(E145,'[1]LISTADO ATM'!$A$2:$B$897,2,0)</f>
        <v xml:space="preserve">ATM Autobanco La Altagracia (Higuey) </v>
      </c>
      <c r="H145" s="106" t="str">
        <f>VLOOKUP(E145,[1]VIP!$A$2:$O16358,7,FALSE)</f>
        <v>Si</v>
      </c>
      <c r="I145" s="106" t="str">
        <f>VLOOKUP(E145,[1]VIP!$A$2:$O8323,8,FALSE)</f>
        <v>Si</v>
      </c>
      <c r="J145" s="106" t="str">
        <f>VLOOKUP(E145,[1]VIP!$A$2:$O8273,8,FALSE)</f>
        <v>Si</v>
      </c>
      <c r="K145" s="106" t="str">
        <f>VLOOKUP(E145,[1]VIP!$A$2:$O11847,6,0)</f>
        <v>NO</v>
      </c>
      <c r="L145" s="137" t="s">
        <v>2228</v>
      </c>
      <c r="M145" s="138" t="s">
        <v>2470</v>
      </c>
      <c r="N145" s="139" t="s">
        <v>2477</v>
      </c>
      <c r="O145" s="106" t="s">
        <v>2479</v>
      </c>
      <c r="P145" s="140"/>
      <c r="Q145" s="138" t="s">
        <v>2228</v>
      </c>
    </row>
    <row r="146" spans="1:17" ht="18" x14ac:dyDescent="0.25">
      <c r="A146" s="106" t="str">
        <f>VLOOKUP(E146,'[1]LISTADO ATM'!$A$2:$C$898,3,0)</f>
        <v>NORTE</v>
      </c>
      <c r="B146" s="122" t="s">
        <v>2583</v>
      </c>
      <c r="C146" s="136">
        <v>44249.30704861111</v>
      </c>
      <c r="D146" s="106" t="s">
        <v>2190</v>
      </c>
      <c r="E146" s="112">
        <v>500</v>
      </c>
      <c r="F146" s="106" t="str">
        <f>VLOOKUP(E146,[1]VIP!$A$2:$O11436,2,0)</f>
        <v>DRBR500</v>
      </c>
      <c r="G146" s="106" t="str">
        <f>VLOOKUP(E146,'[1]LISTADO ATM'!$A$2:$B$897,2,0)</f>
        <v xml:space="preserve">ATM UNP Cutupú </v>
      </c>
      <c r="H146" s="106" t="str">
        <f>VLOOKUP(E146,[1]VIP!$A$2:$O16357,7,FALSE)</f>
        <v>Si</v>
      </c>
      <c r="I146" s="106" t="str">
        <f>VLOOKUP(E146,[1]VIP!$A$2:$O8322,8,FALSE)</f>
        <v>Si</v>
      </c>
      <c r="J146" s="106" t="str">
        <f>VLOOKUP(E146,[1]VIP!$A$2:$O8272,8,FALSE)</f>
        <v>Si</v>
      </c>
      <c r="K146" s="106" t="str">
        <f>VLOOKUP(E146,[1]VIP!$A$2:$O11846,6,0)</f>
        <v>NO</v>
      </c>
      <c r="L146" s="137" t="s">
        <v>2498</v>
      </c>
      <c r="M146" s="138" t="s">
        <v>2470</v>
      </c>
      <c r="N146" s="139" t="s">
        <v>2477</v>
      </c>
      <c r="O146" s="106" t="s">
        <v>2499</v>
      </c>
      <c r="P146" s="140"/>
      <c r="Q146" s="138" t="s">
        <v>2498</v>
      </c>
    </row>
    <row r="147" spans="1:17" x14ac:dyDescent="0.25">
      <c r="B147" s="104"/>
    </row>
    <row r="148" spans="1:17" x14ac:dyDescent="0.25">
      <c r="B148" s="104"/>
    </row>
    <row r="149" spans="1:17" x14ac:dyDescent="0.25">
      <c r="B149" s="104"/>
    </row>
    <row r="150" spans="1:17" x14ac:dyDescent="0.25">
      <c r="B150" s="104"/>
    </row>
    <row r="151" spans="1:17" x14ac:dyDescent="0.25">
      <c r="B151" s="104"/>
    </row>
    <row r="152" spans="1:17" x14ac:dyDescent="0.25">
      <c r="B152" s="104"/>
    </row>
    <row r="153" spans="1:17" x14ac:dyDescent="0.25">
      <c r="B153" s="104"/>
    </row>
    <row r="154" spans="1:17" x14ac:dyDescent="0.25">
      <c r="B154" s="104"/>
    </row>
    <row r="155" spans="1:17" x14ac:dyDescent="0.25">
      <c r="B155" s="104"/>
    </row>
    <row r="156" spans="1:17" x14ac:dyDescent="0.25">
      <c r="B156" s="104"/>
    </row>
    <row r="157" spans="1:17" x14ac:dyDescent="0.25">
      <c r="B157" s="104"/>
    </row>
    <row r="158" spans="1:17" x14ac:dyDescent="0.25">
      <c r="B158" s="104"/>
    </row>
    <row r="159" spans="1:17" x14ac:dyDescent="0.25">
      <c r="B159" s="104"/>
    </row>
    <row r="160" spans="1:17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</sheetData>
  <autoFilter ref="A4:Q4">
    <sortState ref="A5:Q14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7:B1048576 B1:B4">
    <cfRule type="duplicateValues" dxfId="403" priority="374473"/>
  </conditionalFormatting>
  <conditionalFormatting sqref="B147:B1048576">
    <cfRule type="duplicateValues" dxfId="402" priority="374477"/>
  </conditionalFormatting>
  <conditionalFormatting sqref="B147:B1048576 B1:B4">
    <cfRule type="duplicateValues" dxfId="401" priority="374481"/>
    <cfRule type="duplicateValues" dxfId="400" priority="374482"/>
    <cfRule type="duplicateValues" dxfId="399" priority="374483"/>
  </conditionalFormatting>
  <conditionalFormatting sqref="B147:B1048576 B1:B4">
    <cfRule type="duplicateValues" dxfId="398" priority="374493"/>
    <cfRule type="duplicateValues" dxfId="397" priority="374494"/>
  </conditionalFormatting>
  <conditionalFormatting sqref="B147:B1048576">
    <cfRule type="duplicateValues" dxfId="396" priority="374501"/>
    <cfRule type="duplicateValues" dxfId="395" priority="374502"/>
    <cfRule type="duplicateValues" dxfId="394" priority="374503"/>
  </conditionalFormatting>
  <conditionalFormatting sqref="B147:B1048576">
    <cfRule type="duplicateValues" dxfId="393" priority="374513"/>
    <cfRule type="duplicateValues" dxfId="392" priority="374514"/>
  </conditionalFormatting>
  <conditionalFormatting sqref="B147:B1048576">
    <cfRule type="duplicateValues" dxfId="391" priority="570"/>
  </conditionalFormatting>
  <conditionalFormatting sqref="B24:B26">
    <cfRule type="duplicateValues" dxfId="390" priority="395"/>
  </conditionalFormatting>
  <conditionalFormatting sqref="B24:B26">
    <cfRule type="duplicateValues" dxfId="389" priority="394"/>
  </conditionalFormatting>
  <conditionalFormatting sqref="B24:B26">
    <cfRule type="duplicateValues" dxfId="388" priority="391"/>
    <cfRule type="duplicateValues" dxfId="387" priority="392"/>
    <cfRule type="duplicateValues" dxfId="386" priority="393"/>
  </conditionalFormatting>
  <conditionalFormatting sqref="B24:B26">
    <cfRule type="duplicateValues" dxfId="385" priority="389"/>
    <cfRule type="duplicateValues" dxfId="384" priority="390"/>
  </conditionalFormatting>
  <conditionalFormatting sqref="B24:B26">
    <cfRule type="duplicateValues" dxfId="383" priority="386"/>
    <cfRule type="duplicateValues" dxfId="382" priority="387"/>
    <cfRule type="duplicateValues" dxfId="381" priority="388"/>
  </conditionalFormatting>
  <conditionalFormatting sqref="B24:B26">
    <cfRule type="duplicateValues" dxfId="380" priority="384"/>
    <cfRule type="duplicateValues" dxfId="379" priority="385"/>
  </conditionalFormatting>
  <conditionalFormatting sqref="B24:B26">
    <cfRule type="duplicateValues" dxfId="378" priority="383"/>
  </conditionalFormatting>
  <conditionalFormatting sqref="B24:B26">
    <cfRule type="duplicateValues" dxfId="377" priority="382"/>
  </conditionalFormatting>
  <conditionalFormatting sqref="B24:B26">
    <cfRule type="duplicateValues" dxfId="376" priority="379"/>
    <cfRule type="duplicateValues" dxfId="375" priority="380"/>
    <cfRule type="duplicateValues" dxfId="374" priority="381"/>
  </conditionalFormatting>
  <conditionalFormatting sqref="B24:B26">
    <cfRule type="duplicateValues" dxfId="373" priority="377"/>
    <cfRule type="duplicateValues" dxfId="372" priority="378"/>
  </conditionalFormatting>
  <conditionalFormatting sqref="B24:B26">
    <cfRule type="duplicateValues" dxfId="371" priority="376"/>
  </conditionalFormatting>
  <conditionalFormatting sqref="B24:B26">
    <cfRule type="duplicateValues" dxfId="370" priority="375"/>
  </conditionalFormatting>
  <conditionalFormatting sqref="B24:B26">
    <cfRule type="duplicateValues" dxfId="369" priority="374"/>
  </conditionalFormatting>
  <conditionalFormatting sqref="B147:B1048576 B1:B26">
    <cfRule type="duplicateValues" dxfId="368" priority="370"/>
    <cfRule type="duplicateValues" dxfId="367" priority="372"/>
  </conditionalFormatting>
  <conditionalFormatting sqref="B27:B29">
    <cfRule type="duplicateValues" dxfId="366" priority="369"/>
  </conditionalFormatting>
  <conditionalFormatting sqref="B27:B29">
    <cfRule type="duplicateValues" dxfId="365" priority="368"/>
  </conditionalFormatting>
  <conditionalFormatting sqref="B27:B29">
    <cfRule type="duplicateValues" dxfId="364" priority="365"/>
    <cfRule type="duplicateValues" dxfId="363" priority="366"/>
    <cfRule type="duplicateValues" dxfId="362" priority="367"/>
  </conditionalFormatting>
  <conditionalFormatting sqref="B27:B29">
    <cfRule type="duplicateValues" dxfId="361" priority="363"/>
    <cfRule type="duplicateValues" dxfId="360" priority="364"/>
  </conditionalFormatting>
  <conditionalFormatting sqref="B27:B29">
    <cfRule type="duplicateValues" dxfId="359" priority="360"/>
    <cfRule type="duplicateValues" dxfId="358" priority="361"/>
    <cfRule type="duplicateValues" dxfId="357" priority="362"/>
  </conditionalFormatting>
  <conditionalFormatting sqref="B27:B29">
    <cfRule type="duplicateValues" dxfId="356" priority="358"/>
    <cfRule type="duplicateValues" dxfId="355" priority="359"/>
  </conditionalFormatting>
  <conditionalFormatting sqref="B27:B29">
    <cfRule type="duplicateValues" dxfId="354" priority="357"/>
  </conditionalFormatting>
  <conditionalFormatting sqref="B27:B29">
    <cfRule type="duplicateValues" dxfId="353" priority="356"/>
  </conditionalFormatting>
  <conditionalFormatting sqref="B27:B29">
    <cfRule type="duplicateValues" dxfId="352" priority="353"/>
    <cfRule type="duplicateValues" dxfId="351" priority="354"/>
    <cfRule type="duplicateValues" dxfId="350" priority="355"/>
  </conditionalFormatting>
  <conditionalFormatting sqref="B27:B29">
    <cfRule type="duplicateValues" dxfId="349" priority="351"/>
    <cfRule type="duplicateValues" dxfId="348" priority="352"/>
  </conditionalFormatting>
  <conditionalFormatting sqref="B27:B29">
    <cfRule type="duplicateValues" dxfId="347" priority="350"/>
  </conditionalFormatting>
  <conditionalFormatting sqref="B27:B29">
    <cfRule type="duplicateValues" dxfId="346" priority="349"/>
  </conditionalFormatting>
  <conditionalFormatting sqref="B27:B29">
    <cfRule type="duplicateValues" dxfId="345" priority="348"/>
  </conditionalFormatting>
  <conditionalFormatting sqref="B27:B29">
    <cfRule type="duplicateValues" dxfId="344" priority="344"/>
    <cfRule type="duplicateValues" dxfId="343" priority="346"/>
  </conditionalFormatting>
  <conditionalFormatting sqref="B42">
    <cfRule type="duplicateValues" dxfId="342" priority="246"/>
  </conditionalFormatting>
  <conditionalFormatting sqref="B42">
    <cfRule type="duplicateValues" dxfId="341" priority="245"/>
  </conditionalFormatting>
  <conditionalFormatting sqref="B42">
    <cfRule type="duplicateValues" dxfId="340" priority="242"/>
    <cfRule type="duplicateValues" dxfId="339" priority="243"/>
    <cfRule type="duplicateValues" dxfId="338" priority="244"/>
  </conditionalFormatting>
  <conditionalFormatting sqref="B42">
    <cfRule type="duplicateValues" dxfId="337" priority="240"/>
    <cfRule type="duplicateValues" dxfId="336" priority="241"/>
  </conditionalFormatting>
  <conditionalFormatting sqref="B42">
    <cfRule type="duplicateValues" dxfId="335" priority="237"/>
    <cfRule type="duplicateValues" dxfId="334" priority="238"/>
    <cfRule type="duplicateValues" dxfId="333" priority="239"/>
  </conditionalFormatting>
  <conditionalFormatting sqref="B42">
    <cfRule type="duplicateValues" dxfId="332" priority="235"/>
    <cfRule type="duplicateValues" dxfId="331" priority="236"/>
  </conditionalFormatting>
  <conditionalFormatting sqref="B42">
    <cfRule type="duplicateValues" dxfId="330" priority="234"/>
  </conditionalFormatting>
  <conditionalFormatting sqref="B42">
    <cfRule type="duplicateValues" dxfId="329" priority="233"/>
  </conditionalFormatting>
  <conditionalFormatting sqref="B42">
    <cfRule type="duplicateValues" dxfId="328" priority="230"/>
    <cfRule type="duplicateValues" dxfId="327" priority="231"/>
    <cfRule type="duplicateValues" dxfId="326" priority="232"/>
  </conditionalFormatting>
  <conditionalFormatting sqref="B42">
    <cfRule type="duplicateValues" dxfId="325" priority="228"/>
    <cfRule type="duplicateValues" dxfId="324" priority="229"/>
  </conditionalFormatting>
  <conditionalFormatting sqref="B42">
    <cfRule type="duplicateValues" dxfId="323" priority="227"/>
  </conditionalFormatting>
  <conditionalFormatting sqref="B42">
    <cfRule type="duplicateValues" dxfId="322" priority="226"/>
  </conditionalFormatting>
  <conditionalFormatting sqref="B42">
    <cfRule type="duplicateValues" dxfId="321" priority="225"/>
  </conditionalFormatting>
  <conditionalFormatting sqref="B42">
    <cfRule type="duplicateValues" dxfId="320" priority="223"/>
    <cfRule type="duplicateValues" dxfId="319" priority="224"/>
  </conditionalFormatting>
  <conditionalFormatting sqref="B56:B59">
    <cfRule type="duplicateValues" dxfId="318" priority="221"/>
  </conditionalFormatting>
  <conditionalFormatting sqref="B56:B59">
    <cfRule type="duplicateValues" dxfId="317" priority="220"/>
  </conditionalFormatting>
  <conditionalFormatting sqref="B56:B59">
    <cfRule type="duplicateValues" dxfId="316" priority="217"/>
    <cfRule type="duplicateValues" dxfId="315" priority="218"/>
    <cfRule type="duplicateValues" dxfId="314" priority="219"/>
  </conditionalFormatting>
  <conditionalFormatting sqref="B56:B59">
    <cfRule type="duplicateValues" dxfId="313" priority="215"/>
    <cfRule type="duplicateValues" dxfId="312" priority="216"/>
  </conditionalFormatting>
  <conditionalFormatting sqref="B56:B59">
    <cfRule type="duplicateValues" dxfId="311" priority="212"/>
    <cfRule type="duplicateValues" dxfId="310" priority="213"/>
    <cfRule type="duplicateValues" dxfId="309" priority="214"/>
  </conditionalFormatting>
  <conditionalFormatting sqref="B56:B59">
    <cfRule type="duplicateValues" dxfId="308" priority="210"/>
    <cfRule type="duplicateValues" dxfId="307" priority="211"/>
  </conditionalFormatting>
  <conditionalFormatting sqref="B56:B59">
    <cfRule type="duplicateValues" dxfId="306" priority="209"/>
  </conditionalFormatting>
  <conditionalFormatting sqref="B56:B59">
    <cfRule type="duplicateValues" dxfId="305" priority="208"/>
  </conditionalFormatting>
  <conditionalFormatting sqref="B56:B59">
    <cfRule type="duplicateValues" dxfId="304" priority="205"/>
    <cfRule type="duplicateValues" dxfId="303" priority="206"/>
    <cfRule type="duplicateValues" dxfId="302" priority="207"/>
  </conditionalFormatting>
  <conditionalFormatting sqref="B56:B59">
    <cfRule type="duplicateValues" dxfId="301" priority="203"/>
    <cfRule type="duplicateValues" dxfId="300" priority="204"/>
  </conditionalFormatting>
  <conditionalFormatting sqref="B56:B59">
    <cfRule type="duplicateValues" dxfId="299" priority="202"/>
  </conditionalFormatting>
  <conditionalFormatting sqref="B56:B59">
    <cfRule type="duplicateValues" dxfId="298" priority="201"/>
  </conditionalFormatting>
  <conditionalFormatting sqref="B56:B59">
    <cfRule type="duplicateValues" dxfId="297" priority="200"/>
  </conditionalFormatting>
  <conditionalFormatting sqref="B56:B59">
    <cfRule type="duplicateValues" dxfId="296" priority="198"/>
    <cfRule type="duplicateValues" dxfId="295" priority="199"/>
  </conditionalFormatting>
  <conditionalFormatting sqref="B69:B71">
    <cfRule type="duplicateValues" dxfId="294" priority="173"/>
  </conditionalFormatting>
  <conditionalFormatting sqref="B69:B71">
    <cfRule type="duplicateValues" dxfId="293" priority="172"/>
  </conditionalFormatting>
  <conditionalFormatting sqref="B69:B71">
    <cfRule type="duplicateValues" dxfId="292" priority="169"/>
    <cfRule type="duplicateValues" dxfId="291" priority="170"/>
    <cfRule type="duplicateValues" dxfId="290" priority="171"/>
  </conditionalFormatting>
  <conditionalFormatting sqref="B69:B71">
    <cfRule type="duplicateValues" dxfId="289" priority="167"/>
    <cfRule type="duplicateValues" dxfId="288" priority="168"/>
  </conditionalFormatting>
  <conditionalFormatting sqref="B69:B71">
    <cfRule type="duplicateValues" dxfId="287" priority="164"/>
    <cfRule type="duplicateValues" dxfId="286" priority="165"/>
    <cfRule type="duplicateValues" dxfId="285" priority="166"/>
  </conditionalFormatting>
  <conditionalFormatting sqref="B69:B71">
    <cfRule type="duplicateValues" dxfId="284" priority="162"/>
    <cfRule type="duplicateValues" dxfId="283" priority="163"/>
  </conditionalFormatting>
  <conditionalFormatting sqref="B69:B71">
    <cfRule type="duplicateValues" dxfId="282" priority="161"/>
  </conditionalFormatting>
  <conditionalFormatting sqref="B69:B71">
    <cfRule type="duplicateValues" dxfId="281" priority="160"/>
  </conditionalFormatting>
  <conditionalFormatting sqref="B69:B71">
    <cfRule type="duplicateValues" dxfId="280" priority="157"/>
    <cfRule type="duplicateValues" dxfId="279" priority="158"/>
    <cfRule type="duplicateValues" dxfId="278" priority="159"/>
  </conditionalFormatting>
  <conditionalFormatting sqref="B69:B71">
    <cfRule type="duplicateValues" dxfId="277" priority="155"/>
    <cfRule type="duplicateValues" dxfId="276" priority="156"/>
  </conditionalFormatting>
  <conditionalFormatting sqref="B69:B71">
    <cfRule type="duplicateValues" dxfId="275" priority="154"/>
  </conditionalFormatting>
  <conditionalFormatting sqref="B69:B71">
    <cfRule type="duplicateValues" dxfId="274" priority="153"/>
  </conditionalFormatting>
  <conditionalFormatting sqref="B69:B71">
    <cfRule type="duplicateValues" dxfId="273" priority="152"/>
  </conditionalFormatting>
  <conditionalFormatting sqref="B69:B71">
    <cfRule type="duplicateValues" dxfId="272" priority="150"/>
    <cfRule type="duplicateValues" dxfId="271" priority="151"/>
  </conditionalFormatting>
  <conditionalFormatting sqref="B147:B1048576 B1:B71">
    <cfRule type="duplicateValues" dxfId="270" priority="149"/>
  </conditionalFormatting>
  <conditionalFormatting sqref="B97">
    <cfRule type="duplicateValues" dxfId="269" priority="73"/>
  </conditionalFormatting>
  <conditionalFormatting sqref="B97">
    <cfRule type="duplicateValues" dxfId="268" priority="72"/>
  </conditionalFormatting>
  <conditionalFormatting sqref="B97">
    <cfRule type="duplicateValues" dxfId="267" priority="69"/>
    <cfRule type="duplicateValues" dxfId="266" priority="70"/>
    <cfRule type="duplicateValues" dxfId="265" priority="71"/>
  </conditionalFormatting>
  <conditionalFormatting sqref="B97">
    <cfRule type="duplicateValues" dxfId="264" priority="67"/>
    <cfRule type="duplicateValues" dxfId="263" priority="68"/>
  </conditionalFormatting>
  <conditionalFormatting sqref="B97">
    <cfRule type="duplicateValues" dxfId="262" priority="64"/>
    <cfRule type="duplicateValues" dxfId="261" priority="65"/>
    <cfRule type="duplicateValues" dxfId="260" priority="66"/>
  </conditionalFormatting>
  <conditionalFormatting sqref="B97">
    <cfRule type="duplicateValues" dxfId="259" priority="62"/>
    <cfRule type="duplicateValues" dxfId="258" priority="63"/>
  </conditionalFormatting>
  <conditionalFormatting sqref="B97">
    <cfRule type="duplicateValues" dxfId="257" priority="61"/>
  </conditionalFormatting>
  <conditionalFormatting sqref="B97">
    <cfRule type="duplicateValues" dxfId="256" priority="60"/>
  </conditionalFormatting>
  <conditionalFormatting sqref="B97">
    <cfRule type="duplicateValues" dxfId="255" priority="57"/>
    <cfRule type="duplicateValues" dxfId="254" priority="58"/>
    <cfRule type="duplicateValues" dxfId="253" priority="59"/>
  </conditionalFormatting>
  <conditionalFormatting sqref="B97">
    <cfRule type="duplicateValues" dxfId="252" priority="55"/>
    <cfRule type="duplicateValues" dxfId="251" priority="56"/>
  </conditionalFormatting>
  <conditionalFormatting sqref="B97">
    <cfRule type="duplicateValues" dxfId="250" priority="54"/>
  </conditionalFormatting>
  <conditionalFormatting sqref="B97">
    <cfRule type="duplicateValues" dxfId="249" priority="53"/>
  </conditionalFormatting>
  <conditionalFormatting sqref="B97">
    <cfRule type="duplicateValues" dxfId="248" priority="52"/>
  </conditionalFormatting>
  <conditionalFormatting sqref="B97">
    <cfRule type="duplicateValues" dxfId="247" priority="50"/>
    <cfRule type="duplicateValues" dxfId="246" priority="51"/>
  </conditionalFormatting>
  <conditionalFormatting sqref="B97">
    <cfRule type="duplicateValues" dxfId="245" priority="49"/>
  </conditionalFormatting>
  <conditionalFormatting sqref="B90:B96">
    <cfRule type="duplicateValues" dxfId="244" priority="374811"/>
  </conditionalFormatting>
  <conditionalFormatting sqref="B90:B96">
    <cfRule type="duplicateValues" dxfId="243" priority="374813"/>
    <cfRule type="duplicateValues" dxfId="242" priority="374814"/>
    <cfRule type="duplicateValues" dxfId="241" priority="374815"/>
  </conditionalFormatting>
  <conditionalFormatting sqref="B90:B96">
    <cfRule type="duplicateValues" dxfId="240" priority="374819"/>
    <cfRule type="duplicateValues" dxfId="239" priority="374820"/>
  </conditionalFormatting>
  <conditionalFormatting sqref="E127:E1048576 E1:E97">
    <cfRule type="duplicateValues" dxfId="238" priority="48"/>
  </conditionalFormatting>
  <conditionalFormatting sqref="E1:E1048576">
    <cfRule type="duplicateValues" dxfId="237" priority="7"/>
  </conditionalFormatting>
  <conditionalFormatting sqref="B21:B23">
    <cfRule type="duplicateValues" dxfId="236" priority="374985"/>
  </conditionalFormatting>
  <conditionalFormatting sqref="B21:B23">
    <cfRule type="duplicateValues" dxfId="235" priority="374986"/>
    <cfRule type="duplicateValues" dxfId="234" priority="374987"/>
    <cfRule type="duplicateValues" dxfId="233" priority="374988"/>
  </conditionalFormatting>
  <conditionalFormatting sqref="B21:B23">
    <cfRule type="duplicateValues" dxfId="232" priority="374989"/>
    <cfRule type="duplicateValues" dxfId="231" priority="374990"/>
  </conditionalFormatting>
  <conditionalFormatting sqref="B30:B37">
    <cfRule type="duplicateValues" dxfId="230" priority="374999"/>
  </conditionalFormatting>
  <conditionalFormatting sqref="B30:B37">
    <cfRule type="duplicateValues" dxfId="229" priority="375003"/>
    <cfRule type="duplicateValues" dxfId="228" priority="375004"/>
    <cfRule type="duplicateValues" dxfId="227" priority="375005"/>
  </conditionalFormatting>
  <conditionalFormatting sqref="B30:B37">
    <cfRule type="duplicateValues" dxfId="226" priority="375009"/>
    <cfRule type="duplicateValues" dxfId="225" priority="375010"/>
  </conditionalFormatting>
  <conditionalFormatting sqref="B60:B68">
    <cfRule type="duplicateValues" dxfId="224" priority="375068"/>
  </conditionalFormatting>
  <conditionalFormatting sqref="B60:B68">
    <cfRule type="duplicateValues" dxfId="223" priority="375070"/>
    <cfRule type="duplicateValues" dxfId="222" priority="375071"/>
    <cfRule type="duplicateValues" dxfId="221" priority="375072"/>
  </conditionalFormatting>
  <conditionalFormatting sqref="B60:B68">
    <cfRule type="duplicateValues" dxfId="220" priority="375076"/>
    <cfRule type="duplicateValues" dxfId="219" priority="375077"/>
  </conditionalFormatting>
  <conditionalFormatting sqref="B98:B118">
    <cfRule type="duplicateValues" dxfId="218" priority="375088"/>
  </conditionalFormatting>
  <conditionalFormatting sqref="B98:B118">
    <cfRule type="duplicateValues" dxfId="217" priority="375090"/>
    <cfRule type="duplicateValues" dxfId="216" priority="375091"/>
    <cfRule type="duplicateValues" dxfId="215" priority="375092"/>
  </conditionalFormatting>
  <conditionalFormatting sqref="B98:B118">
    <cfRule type="duplicateValues" dxfId="214" priority="375096"/>
    <cfRule type="duplicateValues" dxfId="213" priority="375097"/>
  </conditionalFormatting>
  <conditionalFormatting sqref="E98:E118">
    <cfRule type="duplicateValues" dxfId="212" priority="375100"/>
  </conditionalFormatting>
  <conditionalFormatting sqref="B126:B146">
    <cfRule type="duplicateValues" dxfId="211" priority="375142"/>
  </conditionalFormatting>
  <conditionalFormatting sqref="B126:B146">
    <cfRule type="duplicateValues" dxfId="210" priority="375144"/>
    <cfRule type="duplicateValues" dxfId="209" priority="375145"/>
    <cfRule type="duplicateValues" dxfId="208" priority="375146"/>
  </conditionalFormatting>
  <conditionalFormatting sqref="B126:B146">
    <cfRule type="duplicateValues" dxfId="207" priority="375150"/>
    <cfRule type="duplicateValues" dxfId="206" priority="375151"/>
  </conditionalFormatting>
  <conditionalFormatting sqref="B88:B89">
    <cfRule type="duplicateValues" dxfId="205" priority="375161"/>
  </conditionalFormatting>
  <conditionalFormatting sqref="B88:B89">
    <cfRule type="duplicateValues" dxfId="204" priority="375162"/>
    <cfRule type="duplicateValues" dxfId="203" priority="375163"/>
    <cfRule type="duplicateValues" dxfId="202" priority="375164"/>
  </conditionalFormatting>
  <conditionalFormatting sqref="B88:B89">
    <cfRule type="duplicateValues" dxfId="201" priority="375165"/>
    <cfRule type="duplicateValues" dxfId="200" priority="375166"/>
  </conditionalFormatting>
  <conditionalFormatting sqref="B38:B41">
    <cfRule type="duplicateValues" dxfId="199" priority="375196"/>
  </conditionalFormatting>
  <conditionalFormatting sqref="B38:B41">
    <cfRule type="duplicateValues" dxfId="198" priority="375198"/>
    <cfRule type="duplicateValues" dxfId="197" priority="375199"/>
    <cfRule type="duplicateValues" dxfId="196" priority="375200"/>
  </conditionalFormatting>
  <conditionalFormatting sqref="B38:B41">
    <cfRule type="duplicateValues" dxfId="195" priority="375201"/>
    <cfRule type="duplicateValues" dxfId="194" priority="375202"/>
  </conditionalFormatting>
  <conditionalFormatting sqref="B5:B20">
    <cfRule type="duplicateValues" dxfId="193" priority="375366"/>
  </conditionalFormatting>
  <conditionalFormatting sqref="B5:B20">
    <cfRule type="duplicateValues" dxfId="192" priority="375368"/>
    <cfRule type="duplicateValues" dxfId="191" priority="375369"/>
    <cfRule type="duplicateValues" dxfId="190" priority="375370"/>
  </conditionalFormatting>
  <conditionalFormatting sqref="B5:B20">
    <cfRule type="duplicateValues" dxfId="189" priority="375374"/>
    <cfRule type="duplicateValues" dxfId="188" priority="375375"/>
  </conditionalFormatting>
  <conditionalFormatting sqref="B43:B55">
    <cfRule type="duplicateValues" dxfId="187" priority="375416"/>
  </conditionalFormatting>
  <conditionalFormatting sqref="B43:B55">
    <cfRule type="duplicateValues" dxfId="186" priority="375418"/>
    <cfRule type="duplicateValues" dxfId="185" priority="375419"/>
    <cfRule type="duplicateValues" dxfId="184" priority="375420"/>
  </conditionalFormatting>
  <conditionalFormatting sqref="B43:B55">
    <cfRule type="duplicateValues" dxfId="183" priority="375424"/>
    <cfRule type="duplicateValues" dxfId="182" priority="375425"/>
  </conditionalFormatting>
  <conditionalFormatting sqref="B72:B87">
    <cfRule type="duplicateValues" dxfId="181" priority="375488"/>
  </conditionalFormatting>
  <conditionalFormatting sqref="B72:B87">
    <cfRule type="duplicateValues" dxfId="180" priority="375490"/>
    <cfRule type="duplicateValues" dxfId="179" priority="375491"/>
    <cfRule type="duplicateValues" dxfId="178" priority="375492"/>
  </conditionalFormatting>
  <conditionalFormatting sqref="B72:B87">
    <cfRule type="duplicateValues" dxfId="177" priority="375496"/>
    <cfRule type="duplicateValues" dxfId="176" priority="375497"/>
  </conditionalFormatting>
  <conditionalFormatting sqref="B119">
    <cfRule type="duplicateValues" dxfId="175" priority="375537"/>
  </conditionalFormatting>
  <conditionalFormatting sqref="B119">
    <cfRule type="duplicateValues" dxfId="174" priority="375538"/>
    <cfRule type="duplicateValues" dxfId="173" priority="375539"/>
    <cfRule type="duplicateValues" dxfId="172" priority="375540"/>
  </conditionalFormatting>
  <conditionalFormatting sqref="B119">
    <cfRule type="duplicateValues" dxfId="171" priority="375541"/>
    <cfRule type="duplicateValues" dxfId="170" priority="375542"/>
  </conditionalFormatting>
  <conditionalFormatting sqref="E119">
    <cfRule type="duplicateValues" dxfId="169" priority="375543"/>
  </conditionalFormatting>
  <conditionalFormatting sqref="B120:B125">
    <cfRule type="duplicateValues" dxfId="168" priority="375739"/>
  </conditionalFormatting>
  <conditionalFormatting sqref="B120:B125">
    <cfRule type="duplicateValues" dxfId="167" priority="375741"/>
    <cfRule type="duplicateValues" dxfId="166" priority="375742"/>
    <cfRule type="duplicateValues" dxfId="165" priority="375743"/>
  </conditionalFormatting>
  <conditionalFormatting sqref="B120:B125">
    <cfRule type="duplicateValues" dxfId="164" priority="375747"/>
    <cfRule type="duplicateValues" dxfId="163" priority="375748"/>
  </conditionalFormatting>
  <conditionalFormatting sqref="E120:E146">
    <cfRule type="duplicateValues" dxfId="162" priority="3757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7" t="s">
        <v>2475</v>
      </c>
      <c r="B2" s="158"/>
      <c r="C2" s="158"/>
      <c r="D2" s="158"/>
      <c r="E2" s="159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51" t="s">
        <v>2425</v>
      </c>
      <c r="B7" s="151"/>
      <c r="C7" s="151"/>
      <c r="D7" s="151"/>
      <c r="E7" s="151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52"/>
      <c r="D10" s="153"/>
      <c r="E10" s="147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4" t="s">
        <v>2430</v>
      </c>
      <c r="B12" s="155"/>
      <c r="C12" s="155"/>
      <c r="D12" s="155"/>
      <c r="E12" s="156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2517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2513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2512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2511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2510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2509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2508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2533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2532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2528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2527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2525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2522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2521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2519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2540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2539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2538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2537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2548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2546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2549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2550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2561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2562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2564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2565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2567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2569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4" t="s">
        <v>2431</v>
      </c>
      <c r="B67" s="155"/>
      <c r="C67" s="155"/>
      <c r="D67" s="155"/>
      <c r="E67" s="156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2542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2573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60" t="s">
        <v>2429</v>
      </c>
      <c r="B91" s="161"/>
      <c r="C91" s="108"/>
      <c r="D91" s="108"/>
      <c r="E91" s="117"/>
    </row>
    <row r="92" spans="1:5" ht="18.75" thickBot="1" x14ac:dyDescent="0.3">
      <c r="A92" s="162">
        <f>+B65+B89</f>
        <v>71</v>
      </c>
      <c r="B92" s="163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4" t="s">
        <v>2432</v>
      </c>
      <c r="B94" s="155"/>
      <c r="C94" s="155"/>
      <c r="D94" s="155"/>
      <c r="E94" s="156"/>
    </row>
    <row r="95" spans="1:5" ht="18" x14ac:dyDescent="0.25">
      <c r="A95" s="125"/>
      <c r="B95" s="125" t="s">
        <v>2426</v>
      </c>
      <c r="C95" s="116" t="s">
        <v>46</v>
      </c>
      <c r="D95" s="164" t="s">
        <v>2433</v>
      </c>
      <c r="E95" s="165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44" t="s">
        <v>2495</v>
      </c>
      <c r="E96" s="145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44" t="s">
        <v>2495</v>
      </c>
      <c r="E97" s="145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44" t="s">
        <v>2495</v>
      </c>
      <c r="E98" s="145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44" t="s">
        <v>2495</v>
      </c>
      <c r="E99" s="145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44" t="s">
        <v>2495</v>
      </c>
      <c r="E100" s="145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44" t="s">
        <v>2495</v>
      </c>
      <c r="E101" s="145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44" t="s">
        <v>2504</v>
      </c>
      <c r="E102" s="145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44" t="s">
        <v>2495</v>
      </c>
      <c r="E103" s="145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44" t="s">
        <v>2495</v>
      </c>
      <c r="E104" s="145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44" t="s">
        <v>2495</v>
      </c>
      <c r="E105" s="145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44" t="s">
        <v>2495</v>
      </c>
      <c r="E106" s="145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44" t="s">
        <v>2495</v>
      </c>
      <c r="E107" s="145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44" t="s">
        <v>2495</v>
      </c>
      <c r="E108" s="145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44" t="s">
        <v>2495</v>
      </c>
      <c r="E109" s="145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44" t="s">
        <v>2495</v>
      </c>
      <c r="E110" s="145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44" t="s">
        <v>2495</v>
      </c>
      <c r="E111" s="145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44" t="s">
        <v>2495</v>
      </c>
      <c r="E112" s="145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44" t="s">
        <v>2495</v>
      </c>
      <c r="E113" s="145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44" t="s">
        <v>2495</v>
      </c>
      <c r="E114" s="145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44" t="s">
        <v>2495</v>
      </c>
      <c r="E115" s="145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44" t="s">
        <v>2495</v>
      </c>
      <c r="E116" s="145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44" t="s">
        <v>2495</v>
      </c>
      <c r="E117" s="145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44" t="s">
        <v>2495</v>
      </c>
      <c r="E118" s="145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44" t="s">
        <v>2495</v>
      </c>
      <c r="E119" s="145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44" t="s">
        <v>2495</v>
      </c>
      <c r="E120" s="145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44" t="s">
        <v>2495</v>
      </c>
      <c r="E121" s="145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44" t="s">
        <v>2495</v>
      </c>
      <c r="E122" s="145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46"/>
      <c r="E123" s="147"/>
    </row>
  </sheetData>
  <mergeCells count="38"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97:E97"/>
    <mergeCell ref="D98:E98"/>
    <mergeCell ref="D99:E99"/>
    <mergeCell ref="A1:E1"/>
    <mergeCell ref="A7:E7"/>
    <mergeCell ref="C10:E10"/>
    <mergeCell ref="A12:E12"/>
    <mergeCell ref="A67:E67"/>
    <mergeCell ref="A2:E2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D105:E105"/>
    <mergeCell ref="D106:E106"/>
    <mergeCell ref="D110:E110"/>
    <mergeCell ref="D111:E111"/>
    <mergeCell ref="D107:E107"/>
    <mergeCell ref="D108:E108"/>
    <mergeCell ref="D109:E109"/>
  </mergeCells>
  <phoneticPr fontId="47" type="noConversion"/>
  <conditionalFormatting sqref="B88">
    <cfRule type="duplicateValues" dxfId="161" priority="100"/>
    <cfRule type="duplicateValues" dxfId="160" priority="102"/>
  </conditionalFormatting>
  <conditionalFormatting sqref="E88">
    <cfRule type="duplicateValues" dxfId="159" priority="101"/>
  </conditionalFormatting>
  <conditionalFormatting sqref="E106">
    <cfRule type="duplicateValues" dxfId="158" priority="99"/>
  </conditionalFormatting>
  <conditionalFormatting sqref="B104">
    <cfRule type="duplicateValues" dxfId="157" priority="96"/>
    <cfRule type="duplicateValues" dxfId="156" priority="98"/>
  </conditionalFormatting>
  <conditionalFormatting sqref="E104">
    <cfRule type="duplicateValues" dxfId="155" priority="97"/>
  </conditionalFormatting>
  <conditionalFormatting sqref="B104">
    <cfRule type="duplicateValues" dxfId="154" priority="95"/>
  </conditionalFormatting>
  <conditionalFormatting sqref="B104">
    <cfRule type="duplicateValues" dxfId="153" priority="94"/>
  </conditionalFormatting>
  <conditionalFormatting sqref="B123 B114 B89:B103 B65:B78 B105:B107 B1:B34">
    <cfRule type="duplicateValues" dxfId="152" priority="103"/>
    <cfRule type="duplicateValues" dxfId="151" priority="104"/>
  </conditionalFormatting>
  <conditionalFormatting sqref="E123 E114 E89:E103 E1:E34 E65:E84 E107 E105 E86:E87">
    <cfRule type="duplicateValues" dxfId="150" priority="105"/>
  </conditionalFormatting>
  <conditionalFormatting sqref="B123 B114 B65:B103 B105:B107 B1:B34">
    <cfRule type="duplicateValues" dxfId="149" priority="106"/>
  </conditionalFormatting>
  <conditionalFormatting sqref="B123 B114 B105:B107 B1:B52 B62:B103">
    <cfRule type="duplicateValues" dxfId="148" priority="107"/>
  </conditionalFormatting>
  <conditionalFormatting sqref="E64">
    <cfRule type="duplicateValues" dxfId="147" priority="91"/>
  </conditionalFormatting>
  <conditionalFormatting sqref="B64">
    <cfRule type="duplicateValues" dxfId="146" priority="89"/>
    <cfRule type="duplicateValues" dxfId="145" priority="90"/>
  </conditionalFormatting>
  <conditionalFormatting sqref="B64">
    <cfRule type="duplicateValues" dxfId="144" priority="88"/>
  </conditionalFormatting>
  <conditionalFormatting sqref="B64">
    <cfRule type="duplicateValues" dxfId="143" priority="87"/>
  </conditionalFormatting>
  <conditionalFormatting sqref="B64">
    <cfRule type="duplicateValues" dxfId="142" priority="92"/>
  </conditionalFormatting>
  <conditionalFormatting sqref="B79:B87">
    <cfRule type="duplicateValues" dxfId="141" priority="112"/>
    <cfRule type="duplicateValues" dxfId="140" priority="113"/>
  </conditionalFormatting>
  <conditionalFormatting sqref="E85">
    <cfRule type="duplicateValues" dxfId="139" priority="86"/>
  </conditionalFormatting>
  <conditionalFormatting sqref="B53:B56">
    <cfRule type="duplicateValues" dxfId="138" priority="80"/>
  </conditionalFormatting>
  <conditionalFormatting sqref="B53:B56">
    <cfRule type="duplicateValues" dxfId="137" priority="81"/>
  </conditionalFormatting>
  <conditionalFormatting sqref="E61">
    <cfRule type="duplicateValues" dxfId="136" priority="78"/>
  </conditionalFormatting>
  <conditionalFormatting sqref="B61">
    <cfRule type="duplicateValues" dxfId="135" priority="76"/>
    <cfRule type="duplicateValues" dxfId="134" priority="77"/>
  </conditionalFormatting>
  <conditionalFormatting sqref="B61">
    <cfRule type="duplicateValues" dxfId="133" priority="75"/>
  </conditionalFormatting>
  <conditionalFormatting sqref="B61">
    <cfRule type="duplicateValues" dxfId="132" priority="74"/>
  </conditionalFormatting>
  <conditionalFormatting sqref="B61">
    <cfRule type="duplicateValues" dxfId="131" priority="79"/>
  </conditionalFormatting>
  <conditionalFormatting sqref="E60">
    <cfRule type="duplicateValues" dxfId="130" priority="72"/>
  </conditionalFormatting>
  <conditionalFormatting sqref="B60">
    <cfRule type="duplicateValues" dxfId="129" priority="70"/>
    <cfRule type="duplicateValues" dxfId="128" priority="71"/>
  </conditionalFormatting>
  <conditionalFormatting sqref="B60">
    <cfRule type="duplicateValues" dxfId="127" priority="69"/>
  </conditionalFormatting>
  <conditionalFormatting sqref="B60">
    <cfRule type="duplicateValues" dxfId="126" priority="68"/>
  </conditionalFormatting>
  <conditionalFormatting sqref="B60">
    <cfRule type="duplicateValues" dxfId="125" priority="73"/>
  </conditionalFormatting>
  <conditionalFormatting sqref="E55">
    <cfRule type="duplicateValues" dxfId="124" priority="66"/>
  </conditionalFormatting>
  <conditionalFormatting sqref="B55">
    <cfRule type="duplicateValues" dxfId="123" priority="64"/>
    <cfRule type="duplicateValues" dxfId="122" priority="65"/>
  </conditionalFormatting>
  <conditionalFormatting sqref="B55">
    <cfRule type="duplicateValues" dxfId="121" priority="63"/>
  </conditionalFormatting>
  <conditionalFormatting sqref="B55">
    <cfRule type="duplicateValues" dxfId="120" priority="62"/>
  </conditionalFormatting>
  <conditionalFormatting sqref="B55">
    <cfRule type="duplicateValues" dxfId="119" priority="67"/>
  </conditionalFormatting>
  <conditionalFormatting sqref="E58">
    <cfRule type="duplicateValues" dxfId="118" priority="60"/>
  </conditionalFormatting>
  <conditionalFormatting sqref="B59">
    <cfRule type="duplicateValues" dxfId="117" priority="58"/>
    <cfRule type="duplicateValues" dxfId="116" priority="59"/>
  </conditionalFormatting>
  <conditionalFormatting sqref="B59">
    <cfRule type="duplicateValues" dxfId="115" priority="57"/>
  </conditionalFormatting>
  <conditionalFormatting sqref="B58">
    <cfRule type="duplicateValues" dxfId="114" priority="55"/>
    <cfRule type="duplicateValues" dxfId="113" priority="56"/>
  </conditionalFormatting>
  <conditionalFormatting sqref="B58">
    <cfRule type="duplicateValues" dxfId="112" priority="54"/>
  </conditionalFormatting>
  <conditionalFormatting sqref="B58:B59">
    <cfRule type="duplicateValues" dxfId="111" priority="53"/>
  </conditionalFormatting>
  <conditionalFormatting sqref="B58:B59">
    <cfRule type="duplicateValues" dxfId="110" priority="61"/>
  </conditionalFormatting>
  <conditionalFormatting sqref="E57">
    <cfRule type="duplicateValues" dxfId="109" priority="51"/>
  </conditionalFormatting>
  <conditionalFormatting sqref="B57">
    <cfRule type="duplicateValues" dxfId="108" priority="49"/>
    <cfRule type="duplicateValues" dxfId="107" priority="50"/>
  </conditionalFormatting>
  <conditionalFormatting sqref="B57">
    <cfRule type="duplicateValues" dxfId="106" priority="48"/>
  </conditionalFormatting>
  <conditionalFormatting sqref="B57">
    <cfRule type="duplicateValues" dxfId="105" priority="47"/>
  </conditionalFormatting>
  <conditionalFormatting sqref="B57">
    <cfRule type="duplicateValues" dxfId="104" priority="52"/>
  </conditionalFormatting>
  <conditionalFormatting sqref="E56">
    <cfRule type="duplicateValues" dxfId="103" priority="45"/>
  </conditionalFormatting>
  <conditionalFormatting sqref="B56">
    <cfRule type="duplicateValues" dxfId="102" priority="43"/>
    <cfRule type="duplicateValues" dxfId="101" priority="44"/>
  </conditionalFormatting>
  <conditionalFormatting sqref="B56">
    <cfRule type="duplicateValues" dxfId="100" priority="42"/>
  </conditionalFormatting>
  <conditionalFormatting sqref="B56">
    <cfRule type="duplicateValues" dxfId="99" priority="41"/>
  </conditionalFormatting>
  <conditionalFormatting sqref="B56">
    <cfRule type="duplicateValues" dxfId="98" priority="46"/>
  </conditionalFormatting>
  <conditionalFormatting sqref="E53:E61">
    <cfRule type="duplicateValues" dxfId="97" priority="82"/>
  </conditionalFormatting>
  <conditionalFormatting sqref="B53:B56">
    <cfRule type="duplicateValues" dxfId="96" priority="83"/>
    <cfRule type="duplicateValues" dxfId="95" priority="84"/>
  </conditionalFormatting>
  <conditionalFormatting sqref="B53:B56">
    <cfRule type="duplicateValues" dxfId="94" priority="85"/>
  </conditionalFormatting>
  <conditionalFormatting sqref="E35:E52 E62:E64">
    <cfRule type="duplicateValues" dxfId="93" priority="114"/>
  </conditionalFormatting>
  <conditionalFormatting sqref="B35:B52 B62:B64">
    <cfRule type="duplicateValues" dxfId="92" priority="115"/>
    <cfRule type="duplicateValues" dxfId="91" priority="116"/>
  </conditionalFormatting>
  <conditionalFormatting sqref="B35:B52 B62:B64">
    <cfRule type="duplicateValues" dxfId="90" priority="117"/>
  </conditionalFormatting>
  <conditionalFormatting sqref="B112:B113">
    <cfRule type="duplicateValues" dxfId="89" priority="36"/>
  </conditionalFormatting>
  <conditionalFormatting sqref="B112:B113">
    <cfRule type="duplicateValues" dxfId="88" priority="37"/>
    <cfRule type="duplicateValues" dxfId="87" priority="38"/>
  </conditionalFormatting>
  <conditionalFormatting sqref="B112:B113">
    <cfRule type="duplicateValues" dxfId="86" priority="39"/>
  </conditionalFormatting>
  <conditionalFormatting sqref="E112:E113">
    <cfRule type="duplicateValues" dxfId="85" priority="40"/>
  </conditionalFormatting>
  <conditionalFormatting sqref="B122">
    <cfRule type="duplicateValues" dxfId="84" priority="21"/>
  </conditionalFormatting>
  <conditionalFormatting sqref="B122">
    <cfRule type="duplicateValues" dxfId="83" priority="22"/>
    <cfRule type="duplicateValues" dxfId="82" priority="23"/>
  </conditionalFormatting>
  <conditionalFormatting sqref="B122">
    <cfRule type="duplicateValues" dxfId="81" priority="24"/>
  </conditionalFormatting>
  <conditionalFormatting sqref="E122">
    <cfRule type="duplicateValues" dxfId="80" priority="25"/>
  </conditionalFormatting>
  <conditionalFormatting sqref="B120:B121">
    <cfRule type="duplicateValues" dxfId="79" priority="16"/>
  </conditionalFormatting>
  <conditionalFormatting sqref="B120:B121">
    <cfRule type="duplicateValues" dxfId="78" priority="17"/>
    <cfRule type="duplicateValues" dxfId="77" priority="18"/>
  </conditionalFormatting>
  <conditionalFormatting sqref="B120:B121">
    <cfRule type="duplicateValues" dxfId="76" priority="19"/>
  </conditionalFormatting>
  <conditionalFormatting sqref="E120:E121">
    <cfRule type="duplicateValues" dxfId="75" priority="20"/>
  </conditionalFormatting>
  <conditionalFormatting sqref="B118:B119">
    <cfRule type="duplicateValues" dxfId="74" priority="11"/>
  </conditionalFormatting>
  <conditionalFormatting sqref="B118:B119">
    <cfRule type="duplicateValues" dxfId="73" priority="12"/>
    <cfRule type="duplicateValues" dxfId="72" priority="13"/>
  </conditionalFormatting>
  <conditionalFormatting sqref="B118:B119">
    <cfRule type="duplicateValues" dxfId="71" priority="14"/>
  </conditionalFormatting>
  <conditionalFormatting sqref="E118:E119">
    <cfRule type="duplicateValues" dxfId="70" priority="15"/>
  </conditionalFormatting>
  <conditionalFormatting sqref="B116:B117">
    <cfRule type="duplicateValues" dxfId="69" priority="6"/>
  </conditionalFormatting>
  <conditionalFormatting sqref="B116:B117">
    <cfRule type="duplicateValues" dxfId="68" priority="7"/>
    <cfRule type="duplicateValues" dxfId="67" priority="8"/>
  </conditionalFormatting>
  <conditionalFormatting sqref="B116:B117">
    <cfRule type="duplicateValues" dxfId="66" priority="9"/>
  </conditionalFormatting>
  <conditionalFormatting sqref="E116:E117">
    <cfRule type="duplicateValues" dxfId="65" priority="10"/>
  </conditionalFormatting>
  <conditionalFormatting sqref="B115">
    <cfRule type="duplicateValues" dxfId="64" priority="1"/>
  </conditionalFormatting>
  <conditionalFormatting sqref="B115">
    <cfRule type="duplicateValues" dxfId="63" priority="2"/>
    <cfRule type="duplicateValues" dxfId="62" priority="3"/>
  </conditionalFormatting>
  <conditionalFormatting sqref="B115">
    <cfRule type="duplicateValues" dxfId="61" priority="4"/>
  </conditionalFormatting>
  <conditionalFormatting sqref="E115">
    <cfRule type="duplicateValues" dxfId="60" priority="5"/>
  </conditionalFormatting>
  <conditionalFormatting sqref="B123 B1:B52 B62:B111 B114">
    <cfRule type="duplicateValues" dxfId="59" priority="374868"/>
  </conditionalFormatting>
  <conditionalFormatting sqref="B108:B111">
    <cfRule type="duplicateValues" dxfId="58" priority="374897"/>
    <cfRule type="duplicateValues" dxfId="57" priority="374898"/>
  </conditionalFormatting>
  <conditionalFormatting sqref="B108:B111">
    <cfRule type="duplicateValues" dxfId="56" priority="374899"/>
  </conditionalFormatting>
  <conditionalFormatting sqref="E108:E111">
    <cfRule type="duplicateValues" dxfId="55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2021-02-22T12:23:35Z</dcterms:modified>
</cp:coreProperties>
</file>