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/>
  <c r="A19" i="1"/>
  <c r="A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1" i="1"/>
  <c r="A22" i="1"/>
  <c r="A23" i="1"/>
  <c r="A24" i="1"/>
  <c r="A25" i="1"/>
  <c r="A26" i="1"/>
  <c r="A27" i="1"/>
  <c r="A28" i="1"/>
  <c r="A29" i="1"/>
  <c r="A30" i="1"/>
  <c r="A31" i="1"/>
  <c r="F204" i="1"/>
  <c r="F198" i="1"/>
  <c r="F195" i="1"/>
  <c r="F188" i="1"/>
  <c r="F187" i="1"/>
  <c r="F181" i="1"/>
  <c r="F171" i="1"/>
  <c r="F170" i="1"/>
  <c r="F157" i="1"/>
  <c r="F146" i="1"/>
  <c r="F142" i="1"/>
  <c r="F115" i="1"/>
  <c r="F112" i="1"/>
  <c r="F108" i="1"/>
  <c r="F84" i="1"/>
  <c r="F82" i="1"/>
  <c r="F78" i="1"/>
  <c r="F74" i="1"/>
  <c r="F73" i="1"/>
  <c r="F71" i="1"/>
  <c r="F70" i="1"/>
  <c r="F68" i="1"/>
  <c r="F64" i="1"/>
  <c r="F63" i="1"/>
  <c r="F59" i="1"/>
  <c r="F58" i="1"/>
  <c r="F57" i="1"/>
  <c r="F56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6" i="1"/>
  <c r="F35" i="1"/>
  <c r="F34" i="1"/>
  <c r="F33" i="1"/>
  <c r="F221" i="1"/>
  <c r="F218" i="1"/>
  <c r="F217" i="1"/>
  <c r="F216" i="1"/>
  <c r="F215" i="1"/>
  <c r="F214" i="1"/>
  <c r="F213" i="1"/>
  <c r="F212" i="1"/>
  <c r="F211" i="1"/>
  <c r="F210" i="1"/>
  <c r="F208" i="1"/>
  <c r="F207" i="1"/>
  <c r="F206" i="1"/>
  <c r="F205" i="1"/>
  <c r="F203" i="1"/>
  <c r="F202" i="1"/>
  <c r="F201" i="1"/>
  <c r="F200" i="1"/>
  <c r="F199" i="1"/>
  <c r="F197" i="1"/>
  <c r="F196" i="1"/>
  <c r="F194" i="1"/>
  <c r="F193" i="1"/>
  <c r="F192" i="1"/>
  <c r="F191" i="1"/>
  <c r="F190" i="1"/>
  <c r="F189" i="1"/>
  <c r="F186" i="1"/>
  <c r="F185" i="1"/>
  <c r="F184" i="1"/>
  <c r="F183" i="1"/>
  <c r="F182" i="1"/>
  <c r="F180" i="1"/>
  <c r="F179" i="1"/>
  <c r="F178" i="1"/>
  <c r="F177" i="1"/>
  <c r="F176" i="1"/>
  <c r="F175" i="1"/>
  <c r="F174" i="1"/>
  <c r="F173" i="1"/>
  <c r="F172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5" i="1"/>
  <c r="F144" i="1"/>
  <c r="F143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4" i="1"/>
  <c r="F113" i="1"/>
  <c r="F111" i="1"/>
  <c r="F110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3" i="1"/>
  <c r="F81" i="1"/>
  <c r="F80" i="1"/>
  <c r="F79" i="1"/>
  <c r="F77" i="1"/>
  <c r="F76" i="1"/>
  <c r="F75" i="1"/>
  <c r="F72" i="1"/>
  <c r="F69" i="1"/>
  <c r="F67" i="1"/>
  <c r="F66" i="1"/>
  <c r="F65" i="1"/>
  <c r="F62" i="1"/>
  <c r="F61" i="1"/>
  <c r="F60" i="1"/>
  <c r="F55" i="1"/>
  <c r="F52" i="1"/>
  <c r="F38" i="1"/>
  <c r="F37" i="1"/>
  <c r="F32" i="1"/>
  <c r="G32" i="1" l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A50" i="1"/>
  <c r="A49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G52" i="1" l="1"/>
  <c r="H52" i="1"/>
  <c r="I52" i="1"/>
  <c r="J52" i="1"/>
  <c r="K52" i="1"/>
  <c r="G55" i="1"/>
  <c r="H55" i="1"/>
  <c r="I55" i="1"/>
  <c r="J55" i="1"/>
  <c r="K55" i="1"/>
  <c r="G72" i="1"/>
  <c r="H72" i="1"/>
  <c r="I72" i="1"/>
  <c r="J72" i="1"/>
  <c r="K72" i="1"/>
  <c r="G83" i="1"/>
  <c r="H83" i="1"/>
  <c r="I83" i="1"/>
  <c r="J83" i="1"/>
  <c r="K83" i="1"/>
  <c r="A52" i="1"/>
  <c r="A55" i="1"/>
  <c r="A72" i="1"/>
  <c r="A83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3" i="1"/>
  <c r="H53" i="1"/>
  <c r="I53" i="1"/>
  <c r="J53" i="1"/>
  <c r="K53" i="1"/>
  <c r="G54" i="1"/>
  <c r="H54" i="1"/>
  <c r="I54" i="1"/>
  <c r="J54" i="1"/>
  <c r="K54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A51" i="1"/>
  <c r="A53" i="1"/>
  <c r="A54" i="1"/>
  <c r="A56" i="1"/>
  <c r="A57" i="1"/>
  <c r="A58" i="1"/>
  <c r="A59" i="1"/>
  <c r="A60" i="1"/>
  <c r="A61" i="1"/>
  <c r="A62" i="1"/>
  <c r="A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4" i="1"/>
  <c r="H84" i="1"/>
  <c r="I84" i="1"/>
  <c r="J84" i="1"/>
  <c r="K84" i="1"/>
  <c r="A84" i="1"/>
  <c r="A64" i="1"/>
  <c r="A65" i="1"/>
  <c r="A66" i="1"/>
  <c r="A67" i="1"/>
  <c r="A68" i="1"/>
  <c r="A69" i="1"/>
  <c r="A70" i="1"/>
  <c r="A71" i="1"/>
  <c r="A73" i="1"/>
  <c r="A74" i="1"/>
  <c r="A75" i="1"/>
  <c r="A76" i="1"/>
  <c r="A77" i="1"/>
  <c r="A78" i="1"/>
  <c r="A79" i="1"/>
  <c r="A80" i="1"/>
  <c r="A81" i="1"/>
  <c r="A82" i="1"/>
  <c r="G85" i="1" l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A85" i="1"/>
  <c r="A86" i="1"/>
  <c r="A87" i="1"/>
  <c r="A88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19" i="1"/>
  <c r="H119" i="1"/>
  <c r="I119" i="1"/>
  <c r="J119" i="1"/>
  <c r="K119" i="1"/>
  <c r="G93" i="1"/>
  <c r="H93" i="1"/>
  <c r="I93" i="1"/>
  <c r="J93" i="1"/>
  <c r="K93" i="1"/>
  <c r="G95" i="1"/>
  <c r="H95" i="1"/>
  <c r="I95" i="1"/>
  <c r="J95" i="1"/>
  <c r="K95" i="1"/>
  <c r="G96" i="1"/>
  <c r="H96" i="1"/>
  <c r="I96" i="1"/>
  <c r="J96" i="1"/>
  <c r="K96" i="1"/>
  <c r="A98" i="1"/>
  <c r="A99" i="1"/>
  <c r="A100" i="1"/>
  <c r="A101" i="1"/>
  <c r="A119" i="1"/>
  <c r="A93" i="1"/>
  <c r="A95" i="1"/>
  <c r="A96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4" i="1"/>
  <c r="H94" i="1"/>
  <c r="I94" i="1"/>
  <c r="J94" i="1"/>
  <c r="K94" i="1"/>
  <c r="A89" i="1"/>
  <c r="A90" i="1"/>
  <c r="A91" i="1"/>
  <c r="A92" i="1"/>
  <c r="A94" i="1"/>
  <c r="G97" i="1"/>
  <c r="H97" i="1"/>
  <c r="I97" i="1"/>
  <c r="J97" i="1"/>
  <c r="K97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A118" i="1"/>
  <c r="A97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G120" i="1" l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B46" i="16" l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G149" i="1" l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A149" i="1"/>
  <c r="A150" i="1"/>
  <c r="A151" i="1"/>
  <c r="A152" i="1"/>
  <c r="A153" i="1"/>
  <c r="A154" i="1"/>
  <c r="A155" i="1"/>
  <c r="A156" i="1"/>
  <c r="A157" i="1"/>
  <c r="G158" i="1" l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A158" i="1"/>
  <c r="A159" i="1"/>
  <c r="A160" i="1"/>
  <c r="A161" i="1"/>
  <c r="A162" i="1"/>
  <c r="A163" i="1"/>
  <c r="A164" i="1"/>
  <c r="A165" i="1"/>
  <c r="A166" i="1"/>
  <c r="G167" i="1" l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A167" i="1"/>
  <c r="A168" i="1"/>
  <c r="A169" i="1"/>
  <c r="A170" i="1"/>
  <c r="A171" i="1"/>
  <c r="A172" i="1"/>
  <c r="A173" i="1"/>
  <c r="A174" i="1"/>
  <c r="A175" i="1"/>
  <c r="G176" i="1" l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G202" i="1" l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A202" i="1"/>
  <c r="A203" i="1"/>
  <c r="A204" i="1"/>
  <c r="G205" i="1" l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A205" i="1"/>
  <c r="A206" i="1"/>
  <c r="A207" i="1"/>
  <c r="K208" i="1" l="1"/>
  <c r="J208" i="1"/>
  <c r="I208" i="1"/>
  <c r="H208" i="1"/>
  <c r="G208" i="1"/>
  <c r="A208" i="1"/>
  <c r="A209" i="1" l="1"/>
  <c r="F209" i="1"/>
  <c r="G209" i="1"/>
  <c r="H209" i="1"/>
  <c r="I209" i="1"/>
  <c r="J209" i="1"/>
  <c r="K209" i="1"/>
  <c r="A210" i="1" l="1"/>
  <c r="G210" i="1"/>
  <c r="H210" i="1"/>
  <c r="I210" i="1"/>
  <c r="J210" i="1"/>
  <c r="K210" i="1"/>
  <c r="A211" i="1"/>
  <c r="A212" i="1"/>
  <c r="A213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A214" i="1" l="1"/>
  <c r="G214" i="1"/>
  <c r="H214" i="1"/>
  <c r="I214" i="1"/>
  <c r="J214" i="1"/>
  <c r="K214" i="1"/>
  <c r="A215" i="1" l="1"/>
  <c r="A216" i="1"/>
  <c r="A217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A218" i="1" l="1"/>
  <c r="A219" i="1"/>
  <c r="G218" i="1"/>
  <c r="H218" i="1"/>
  <c r="I218" i="1"/>
  <c r="J218" i="1"/>
  <c r="K218" i="1"/>
  <c r="F219" i="1"/>
  <c r="G219" i="1"/>
  <c r="H219" i="1"/>
  <c r="I219" i="1"/>
  <c r="J219" i="1"/>
  <c r="K219" i="1"/>
  <c r="A220" i="1" l="1"/>
  <c r="F220" i="1"/>
  <c r="G220" i="1"/>
  <c r="H220" i="1"/>
  <c r="I220" i="1"/>
  <c r="J220" i="1"/>
  <c r="K220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221" i="1"/>
  <c r="J221" i="1"/>
  <c r="I221" i="1"/>
  <c r="H221" i="1"/>
  <c r="G221" i="1"/>
  <c r="A221" i="1"/>
</calcChain>
</file>

<file path=xl/sharedStrings.xml><?xml version="1.0" encoding="utf-8"?>
<sst xmlns="http://schemas.openxmlformats.org/spreadsheetml/2006/main" count="14091" uniqueCount="2648">
  <si>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</si>
  <si>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</si>
  <si>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</si>
  <si>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</si>
  <si>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</si>
  <si>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</si>
  <si>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</si>
  <si>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</si>
  <si>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</si>
  <si>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</si>
  <si>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</si>
  <si>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</si>
  <si>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</si>
  <si>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</si>
  <si>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</si>
  <si>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</si>
  <si>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</si>
  <si>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</si>
  <si>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</si>
  <si>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</si>
  <si>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</si>
  <si>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</si>
  <si>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</si>
  <si>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</si>
  <si>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</si>
  <si>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</si>
  <si>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</si>
  <si>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</si>
  <si>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</si>
  <si>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</si>
  <si>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</si>
  <si>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</si>
  <si>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</si>
  <si>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</si>
  <si>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</si>
  <si>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</si>
  <si>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</si>
  <si>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</si>
  <si>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</si>
  <si>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</si>
  <si>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</si>
  <si>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</si>
  <si>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</si>
  <si>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</si>
  <si>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</si>
  <si>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</si>
  <si>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</si>
  <si>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</si>
  <si>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</si>
  <si>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</si>
  <si>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</si>
  <si>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</si>
  <si>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</si>
  <si>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</si>
  <si>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</si>
  <si>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</si>
  <si>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</si>
  <si>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</si>
  <si>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</si>
  <si>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</si>
  <si>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</si>
  <si>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</si>
  <si>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</si>
  <si>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</si>
  <si>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</si>
  <si>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</si>
  <si>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</si>
  <si>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</si>
  <si>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</si>
  <si>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</si>
  <si>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</si>
  <si>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</si>
  <si>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</si>
  <si>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</si>
  <si>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</si>
  <si>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</si>
  <si>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</si>
  <si>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</si>
  <si>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</si>
  <si>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</si>
  <si>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</si>
  <si>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</si>
  <si>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</si>
  <si>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</si>
  <si>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</si>
  <si>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</si>
  <si>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</si>
  <si>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</si>
  <si>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</si>
  <si>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</si>
  <si>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</si>
  <si>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</si>
  <si>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</si>
  <si>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</si>
  <si>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</si>
  <si>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</si>
  <si>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</si>
  <si>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</si>
  <si>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</si>
  <si>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</si>
  <si>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</si>
  <si>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</si>
  <si>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</si>
  <si>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</si>
  <si>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</si>
  <si>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</si>
  <si>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</si>
  <si>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</si>
  <si>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</si>
  <si>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</si>
  <si>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</si>
  <si>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</si>
  <si>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</si>
  <si>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</si>
  <si>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</si>
  <si>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</si>
  <si>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</si>
  <si>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</si>
  <si>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</si>
  <si>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</si>
  <si>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</si>
  <si>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</si>
  <si>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</si>
  <si>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</si>
  <si>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</si>
  <si>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</si>
  <si>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</si>
  <si>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</si>
  <si>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</si>
  <si>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</si>
  <si>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</si>
  <si>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</si>
  <si>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</si>
  <si>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</si>
  <si>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</si>
  <si>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</si>
  <si>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</si>
  <si>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</si>
  <si>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</si>
  <si>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</si>
  <si>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</si>
  <si>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</si>
  <si>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</si>
  <si>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</si>
  <si>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</si>
  <si>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</si>
  <si>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</si>
  <si>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</si>
  <si>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</si>
  <si>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</si>
  <si>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</si>
  <si>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</si>
  <si>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</si>
  <si>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</si>
  <si>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</si>
  <si>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</si>
  <si>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</si>
  <si>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</si>
  <si>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</si>
  <si>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</si>
  <si>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</si>
  <si>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</si>
  <si>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</si>
  <si>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</si>
  <si>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</si>
  <si>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</si>
  <si>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</si>
  <si>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</si>
  <si>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</si>
  <si>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</si>
  <si>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</si>
  <si>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</si>
  <si>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</si>
  <si>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</si>
  <si>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</si>
  <si>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</si>
  <si>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</si>
  <si>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</si>
  <si>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</si>
  <si>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</si>
  <si>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</si>
  <si>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</si>
  <si>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</si>
  <si>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</si>
  <si>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</si>
  <si>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</si>
  <si>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</si>
  <si>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</si>
  <si>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</si>
  <si>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</si>
  <si>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</si>
  <si>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</si>
  <si>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</si>
  <si>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</si>
  <si>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</si>
  <si>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</si>
  <si>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</si>
  <si>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</si>
  <si>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</si>
  <si>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</si>
  <si>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</si>
  <si>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</si>
  <si>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</si>
  <si>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</si>
  <si>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</si>
  <si>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</si>
  <si>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</si>
  <si>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</si>
  <si>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</si>
  <si>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</si>
  <si>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</si>
  <si>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</si>
  <si>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</si>
  <si>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</si>
  <si>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</si>
  <si>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</si>
  <si>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</si>
  <si>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</si>
  <si>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</si>
  <si>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</si>
  <si>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</si>
  <si>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</si>
  <si>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</si>
  <si>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</si>
  <si>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</si>
  <si>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</si>
  <si>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</si>
  <si>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</si>
  <si>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</si>
  <si>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</si>
  <si>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</si>
  <si>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</si>
  <si>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</si>
  <si>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</si>
  <si>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</si>
  <si>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</si>
  <si>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</si>
  <si>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</si>
  <si>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</si>
  <si>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</si>
  <si>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</si>
  <si>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</si>
  <si>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</si>
  <si>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</si>
  <si>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</si>
  <si>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</si>
  <si>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</si>
  <si>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</si>
  <si>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</si>
  <si>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</si>
  <si>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</si>
  <si>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</si>
  <si>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</si>
  <si>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</si>
  <si>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</si>
  <si>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</si>
  <si>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</si>
  <si>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</si>
  <si>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</si>
  <si>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</si>
  <si>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</si>
  <si>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</si>
  <si>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</si>
  <si>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</si>
  <si>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</si>
  <si>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</si>
  <si>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</si>
  <si>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</si>
  <si>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</si>
  <si>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</si>
  <si>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</si>
  <si>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</si>
  <si>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</si>
  <si>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</si>
  <si>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</si>
  <si>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</si>
  <si>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</si>
  <si>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</si>
  <si>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</si>
  <si>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</si>
  <si>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</si>
  <si>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</si>
  <si>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</si>
  <si>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</si>
  <si>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</si>
  <si>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</si>
  <si>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</si>
  <si>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</si>
  <si>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</si>
  <si>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</si>
  <si>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</si>
  <si>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</si>
  <si>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</si>
  <si>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</si>
  <si>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</si>
  <si>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</si>
  <si>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</si>
  <si>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</si>
  <si>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</si>
  <si>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</si>
  <si>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</si>
  <si>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</si>
  <si>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</si>
  <si>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</si>
  <si>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</si>
  <si>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</si>
  <si>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</si>
  <si>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</si>
  <si>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</si>
  <si>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</si>
  <si>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</si>
  <si>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</si>
  <si>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</si>
  <si>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</si>
  <si>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</si>
  <si>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</si>
  <si>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</si>
  <si>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</si>
  <si>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</si>
  <si>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</si>
  <si>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</si>
  <si>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</si>
  <si>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</si>
  <si>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</si>
  <si>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</si>
  <si>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</si>
  <si>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</si>
  <si>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</si>
  <si>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</si>
  <si>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</si>
  <si>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</si>
  <si>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</si>
  <si>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</si>
  <si>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</si>
  <si>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</si>
  <si>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</si>
  <si>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</si>
  <si>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</si>
  <si>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</si>
  <si>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</si>
  <si>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</si>
  <si>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</si>
  <si>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</si>
  <si>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</si>
  <si>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</si>
  <si>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</si>
  <si>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</si>
  <si>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</si>
  <si>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</si>
  <si>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</si>
  <si>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</si>
  <si>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</si>
  <si>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</si>
  <si>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</si>
  <si>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</si>
  <si>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</si>
  <si>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</si>
  <si>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</si>
  <si>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</si>
  <si>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</si>
  <si>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</si>
  <si>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</si>
  <si>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</si>
  <si>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</si>
  <si>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</si>
  <si>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</si>
  <si>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</si>
  <si>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</si>
  <si>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</si>
  <si>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</si>
  <si>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</si>
  <si>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</si>
  <si>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</si>
  <si>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</si>
  <si>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</si>
  <si>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</si>
  <si>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</si>
  <si>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</si>
  <si>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</si>
  <si>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</si>
  <si>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</si>
  <si>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</si>
  <si>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</si>
  <si>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</si>
  <si>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</si>
  <si>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</si>
  <si>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</si>
  <si>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</si>
  <si>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</si>
  <si>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</si>
  <si>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</si>
  <si>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</si>
  <si>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</si>
  <si>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</si>
  <si>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</si>
  <si>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</si>
  <si>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</si>
  <si>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</si>
  <si>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</si>
  <si>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</si>
  <si>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</si>
  <si>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</si>
  <si>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</si>
  <si>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</si>
  <si>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</si>
  <si>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</si>
  <si>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</si>
  <si>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</si>
  <si>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</si>
  <si>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</si>
  <si>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</si>
  <si>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</si>
  <si>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</si>
  <si>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</si>
  <si>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</si>
  <si>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</si>
  <si>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</si>
  <si>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</si>
  <si>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</si>
  <si>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</si>
  <si>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</si>
  <si>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</si>
  <si>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</si>
  <si>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</si>
  <si>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</si>
  <si>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</si>
  <si>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</si>
  <si>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</si>
  <si>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</si>
  <si>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</si>
  <si>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</si>
  <si>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</si>
  <si>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</si>
  <si>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</si>
  <si>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</si>
  <si>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</si>
  <si>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</si>
  <si>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</si>
  <si>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</si>
  <si>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</si>
  <si>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</si>
  <si>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</si>
  <si>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</si>
  <si>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</si>
  <si>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</si>
  <si>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</si>
  <si>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</si>
  <si>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</si>
  <si>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</si>
  <si>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</si>
  <si>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</si>
  <si>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</si>
  <si>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</si>
  <si>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</si>
  <si>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</si>
  <si>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</si>
  <si>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</si>
  <si>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</si>
  <si>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</si>
  <si>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</si>
  <si>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</si>
  <si>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</si>
  <si>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</si>
  <si>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</si>
  <si>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</si>
  <si>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</si>
  <si>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</si>
  <si>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</si>
  <si>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</si>
  <si>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</si>
  <si>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</si>
  <si>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</si>
  <si>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</si>
  <si>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</si>
  <si>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</si>
  <si>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</si>
  <si>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</si>
  <si>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</si>
  <si>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</si>
  <si>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</si>
  <si>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</si>
  <si>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</si>
  <si>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</si>
  <si>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</si>
  <si>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</si>
  <si>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</si>
  <si>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</si>
  <si>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</si>
  <si>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</si>
  <si>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</si>
  <si>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</si>
  <si>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</si>
  <si>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</si>
  <si>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</si>
  <si>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</si>
  <si>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</si>
  <si>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</si>
  <si>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</si>
  <si>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</si>
  <si>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</si>
  <si>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</si>
  <si>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</si>
  <si>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</si>
  <si>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</si>
  <si>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</si>
  <si>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</si>
  <si>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</si>
  <si>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</si>
  <si>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</si>
  <si>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</si>
  <si>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</si>
  <si>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</si>
  <si>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</si>
  <si>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</si>
  <si>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</si>
  <si>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</si>
  <si>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</si>
  <si>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</si>
  <si>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</si>
  <si>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</si>
  <si>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</si>
  <si>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</si>
  <si>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</si>
  <si>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</si>
  <si>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</si>
  <si>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</si>
  <si>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</si>
  <si>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</si>
  <si>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</si>
  <si>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</si>
  <si>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</si>
  <si>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</si>
  <si>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</si>
  <si>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</si>
  <si>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</si>
  <si>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</si>
  <si>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</si>
  <si>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</si>
  <si>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</si>
  <si>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</si>
  <si>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</si>
  <si>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</si>
  <si>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</si>
  <si>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</si>
  <si>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</si>
  <si>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</si>
  <si>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</si>
  <si>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</si>
  <si>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</si>
  <si>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</si>
  <si>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</si>
  <si>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</si>
  <si>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</si>
  <si>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</si>
  <si>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</si>
  <si>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</si>
  <si>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</si>
  <si>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</si>
  <si>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</si>
  <si>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</si>
  <si>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</si>
  <si>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</si>
  <si>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</si>
  <si>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</si>
  <si>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</si>
  <si>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</si>
  <si>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</si>
  <si>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</si>
  <si>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</si>
  <si>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</si>
  <si>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</si>
  <si>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</si>
  <si>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</si>
  <si>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</si>
  <si>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</si>
  <si>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</si>
  <si>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</si>
  <si>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</si>
  <si>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</si>
  <si>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</si>
  <si>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</si>
  <si>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</si>
  <si>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</si>
  <si>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</si>
  <si>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</si>
  <si>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</si>
  <si>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</si>
  <si>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</si>
  <si>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</si>
  <si>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</si>
  <si>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</si>
  <si>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</si>
  <si>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</si>
  <si>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</si>
  <si>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</si>
  <si>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</si>
  <si>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</si>
  <si>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</si>
  <si>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</si>
  <si>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</si>
  <si>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</si>
  <si>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</si>
  <si>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</si>
  <si>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</si>
  <si>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</si>
  <si>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</si>
  <si>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</si>
  <si>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</si>
  <si>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</si>
  <si>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</si>
  <si>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</si>
  <si>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</si>
  <si>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</si>
  <si>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</si>
  <si>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</si>
  <si>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</si>
  <si>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</si>
  <si>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</si>
  <si>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</si>
  <si>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</si>
  <si>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</si>
  <si>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</si>
  <si>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</si>
  <si>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</si>
  <si>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</si>
  <si>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</si>
  <si>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</si>
  <si>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</si>
  <si>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</si>
  <si>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</si>
  <si>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</si>
  <si>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</si>
  <si>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</si>
  <si>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</si>
  <si>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</si>
  <si>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</si>
  <si>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</si>
  <si>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</si>
  <si>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</si>
  <si>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</si>
  <si>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</si>
  <si>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</si>
  <si>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</si>
  <si>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</si>
  <si>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</si>
  <si>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</si>
  <si>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</si>
  <si>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</si>
  <si>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</si>
  <si>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</si>
  <si>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</si>
  <si>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</si>
  <si>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</si>
  <si>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</si>
  <si>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</si>
  <si>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</si>
  <si>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</si>
  <si>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</si>
  <si>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</si>
  <si>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</si>
  <si>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</si>
  <si>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</si>
  <si>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</si>
  <si>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</si>
  <si>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</si>
  <si>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</si>
  <si>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</si>
  <si>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</si>
  <si>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</si>
  <si>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</si>
  <si>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</si>
  <si>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</si>
  <si>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</si>
  <si>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</si>
  <si>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</si>
  <si>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</si>
  <si>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</si>
  <si>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</si>
  <si>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</si>
  <si>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</si>
  <si>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</si>
  <si>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</si>
  <si>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</si>
  <si>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</si>
  <si>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</si>
  <si>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</si>
  <si>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</si>
  <si>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</si>
  <si>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</si>
  <si>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</si>
  <si>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</si>
  <si>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</si>
  <si>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</si>
  <si>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</si>
  <si>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</si>
  <si>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</si>
  <si>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</si>
  <si>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</si>
  <si>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</si>
  <si>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</si>
  <si>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</si>
  <si>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</si>
  <si>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</si>
  <si>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</si>
  <si>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</si>
  <si>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</si>
  <si>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</si>
  <si>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</si>
  <si>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</si>
  <si>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</si>
  <si>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</si>
  <si>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</si>
  <si>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</si>
  <si>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</si>
  <si>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</si>
  <si>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</si>
  <si>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</si>
  <si>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</si>
  <si>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</si>
  <si>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</si>
  <si>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</si>
  <si>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</si>
  <si>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</si>
  <si>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</si>
  <si>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</si>
  <si>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</si>
  <si>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</si>
  <si>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</si>
  <si>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</si>
  <si>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</si>
  <si>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</si>
  <si>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</si>
  <si>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</si>
  <si>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</si>
  <si>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</si>
  <si>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</si>
  <si>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</si>
  <si>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</si>
  <si>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</si>
  <si>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</si>
  <si>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</si>
  <si>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</si>
  <si>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</si>
  <si>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</si>
  <si>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</si>
  <si>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</si>
  <si>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</si>
  <si>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</si>
  <si>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</si>
  <si>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</si>
  <si>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</si>
  <si>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</si>
  <si>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</si>
  <si>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</si>
  <si>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</si>
  <si>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</si>
  <si>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</si>
  <si>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</si>
  <si>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</si>
  <si>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</si>
  <si>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</si>
  <si>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</si>
  <si>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</si>
  <si>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</si>
  <si>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</si>
  <si>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</si>
  <si>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</si>
  <si>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</si>
  <si>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</si>
  <si>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</si>
  <si>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</si>
  <si>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</si>
  <si>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</si>
  <si>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</si>
  <si>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</si>
  <si>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</si>
  <si>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</si>
  <si>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</si>
  <si>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</si>
  <si>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</si>
  <si>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</si>
  <si>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</si>
  <si>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</si>
  <si>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</si>
  <si>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</si>
  <si>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</si>
  <si>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</si>
  <si>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</si>
  <si>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</si>
  <si>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</si>
  <si>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</si>
  <si>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</si>
  <si>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</si>
  <si>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</si>
  <si>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</si>
  <si>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</si>
  <si>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</si>
  <si>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</si>
  <si>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</si>
  <si>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</si>
  <si>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</si>
  <si>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</si>
  <si>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</si>
  <si>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</si>
  <si>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</si>
  <si>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</si>
  <si>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</si>
  <si>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</si>
  <si>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</si>
  <si>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</si>
  <si>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</si>
  <si>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</si>
  <si>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</si>
  <si>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</si>
  <si>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</si>
  <si>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</si>
  <si>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</si>
  <si>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</si>
  <si>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</si>
  <si>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</si>
  <si>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</si>
  <si>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</si>
  <si>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</si>
  <si>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</si>
  <si>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</si>
  <si>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</si>
  <si>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</si>
  <si>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</si>
  <si>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</si>
  <si>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</si>
  <si>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</si>
  <si>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</si>
  <si>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</si>
  <si>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</si>
  <si>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</si>
  <si>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</si>
  <si>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</si>
  <si>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</si>
  <si>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</si>
  <si>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</si>
  <si>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</si>
  <si>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</si>
  <si>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</si>
  <si>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</si>
  <si>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</si>
  <si>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</si>
  <si>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</si>
  <si>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</si>
  <si>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</si>
  <si>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</si>
  <si>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</si>
  <si>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</si>
  <si>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</si>
  <si>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</si>
  <si>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</si>
  <si>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</si>
  <si>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</si>
  <si>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</si>
  <si>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</si>
  <si>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</si>
  <si>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</si>
  <si>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</si>
  <si>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</si>
  <si>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</si>
  <si>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</si>
  <si>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</si>
  <si>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</si>
  <si>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</si>
  <si>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</si>
  <si>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</si>
  <si>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</si>
  <si>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</si>
  <si>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</si>
  <si>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</si>
  <si>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</si>
  <si>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</si>
  <si>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</si>
  <si>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</si>
  <si>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</si>
  <si>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</si>
  <si>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</si>
  <si>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</si>
  <si>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</si>
  <si>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</si>
  <si>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</si>
  <si>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</si>
  <si>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</si>
  <si>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</si>
  <si>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</si>
  <si>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</si>
  <si>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</si>
  <si>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</si>
  <si>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</si>
  <si>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</si>
  <si>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</si>
  <si>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</si>
  <si>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</si>
  <si>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</si>
  <si>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</si>
  <si>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</si>
  <si>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</si>
  <si>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</si>
  <si>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</si>
  <si>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</si>
  <si>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</si>
  <si>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</si>
  <si>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</si>
  <si>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</si>
  <si>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</si>
  <si>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</si>
  <si>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</si>
  <si>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</si>
  <si>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</si>
  <si>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</si>
  <si>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</si>
  <si>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</si>
  <si>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</si>
  <si>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</si>
  <si>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</si>
  <si>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</si>
  <si>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</si>
  <si>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</si>
  <si>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</si>
  <si>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</si>
  <si>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</si>
  <si>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</si>
  <si>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</si>
  <si>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</si>
  <si>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</si>
  <si>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</si>
  <si>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</si>
  <si>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</si>
  <si>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</si>
  <si>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</si>
  <si>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</si>
  <si>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</si>
  <si>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</si>
  <si>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</si>
  <si>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</si>
  <si>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</si>
  <si>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</si>
  <si>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</si>
  <si>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</si>
  <si>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</si>
  <si>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</si>
  <si>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</si>
  <si>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</si>
  <si>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</si>
  <si>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</si>
  <si>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</si>
  <si>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</si>
  <si>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</si>
  <si>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</si>
  <si>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</si>
  <si>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</si>
  <si>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</si>
  <si>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</si>
  <si>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</si>
  <si>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</si>
  <si>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</si>
  <si>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</si>
  <si>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</si>
  <si>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</si>
  <si>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</si>
  <si>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</si>
  <si>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</si>
  <si>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</si>
  <si>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</si>
  <si>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</si>
  <si>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</si>
  <si>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</si>
  <si>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</si>
  <si>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</si>
  <si>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</si>
  <si>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</si>
  <si>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</si>
  <si>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</si>
  <si>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</si>
  <si>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</si>
  <si>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</si>
  <si>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</si>
  <si>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</si>
  <si>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</si>
  <si>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</si>
  <si>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</si>
  <si>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</si>
  <si>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</si>
  <si>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</si>
  <si>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</si>
  <si>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</si>
  <si>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</si>
  <si>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</si>
  <si>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</si>
  <si>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</si>
  <si>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</si>
  <si>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</si>
  <si>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</si>
  <si>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</si>
  <si>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</si>
  <si>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</si>
  <si>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</si>
  <si>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</si>
  <si>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</si>
  <si>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</si>
  <si>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</si>
  <si>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</si>
  <si>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</si>
  <si>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</si>
  <si>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</si>
  <si>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</si>
  <si>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</si>
  <si>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</si>
  <si>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</si>
  <si>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</si>
  <si>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</si>
  <si>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</si>
  <si>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</si>
  <si>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</si>
  <si>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</si>
  <si>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</si>
  <si>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</si>
  <si>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</si>
  <si>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</si>
  <si>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</si>
  <si>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</si>
  <si>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</si>
  <si>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</si>
  <si>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</si>
  <si>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</si>
  <si>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</si>
  <si>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</si>
  <si>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</si>
  <si>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</si>
  <si>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</si>
  <si>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</si>
  <si>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</si>
  <si>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</si>
  <si>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</si>
  <si>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</si>
  <si>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</si>
  <si>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</si>
  <si>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</si>
  <si>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</si>
  <si>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</si>
  <si>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</si>
  <si>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</si>
  <si>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</si>
  <si>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</si>
  <si>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</si>
  <si>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</si>
  <si>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</si>
  <si>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</si>
  <si>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</si>
  <si>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</si>
  <si>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</si>
  <si>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</si>
  <si>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</si>
  <si>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</si>
  <si>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</si>
  <si>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</si>
  <si>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</si>
  <si>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</si>
  <si>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</si>
  <si>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</si>
  <si>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</si>
  <si>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</si>
  <si>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</si>
  <si>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</si>
  <si>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</si>
  <si>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</si>
  <si>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</si>
  <si>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</si>
  <si>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</si>
  <si>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</si>
  <si>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</si>
  <si>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</si>
  <si>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</si>
  <si>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</si>
  <si>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</si>
  <si>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</si>
  <si>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</si>
  <si>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</si>
  <si>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</si>
  <si>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</si>
  <si>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</si>
  <si>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</si>
  <si>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</si>
  <si>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</si>
  <si>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</si>
  <si>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</si>
  <si>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</si>
  <si>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</si>
  <si>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</si>
  <si>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</si>
  <si>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</si>
  <si>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</si>
  <si>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</si>
  <si>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</si>
  <si>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</si>
  <si>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</si>
  <si>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</si>
  <si>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</si>
  <si>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</si>
  <si>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</si>
  <si>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</si>
  <si>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</si>
  <si>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</si>
  <si>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</si>
  <si>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</si>
  <si>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</si>
  <si>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</si>
  <si>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</si>
  <si>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</si>
  <si>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</si>
  <si>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</si>
  <si>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</si>
  <si>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</si>
  <si>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</si>
  <si>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</si>
  <si>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</si>
  <si>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</si>
  <si>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</si>
  <si>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</si>
  <si>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</si>
  <si>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</si>
  <si>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</si>
  <si>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</si>
  <si>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</si>
  <si>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</si>
  <si>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</si>
  <si>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</si>
  <si>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</si>
  <si>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</si>
  <si>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</si>
  <si>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</si>
  <si>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</si>
  <si>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</si>
  <si>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</si>
  <si>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</si>
  <si>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</si>
  <si>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</si>
  <si>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</si>
  <si>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</si>
  <si>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</si>
  <si>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</si>
  <si>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</si>
  <si>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</si>
  <si>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</si>
  <si>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</si>
  <si>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</si>
  <si>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</si>
  <si>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</si>
  <si>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</si>
  <si>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</si>
  <si>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</si>
  <si>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</si>
  <si>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</si>
  <si>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</si>
  <si>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</si>
  <si>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</si>
  <si>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</si>
  <si>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</si>
  <si>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</si>
  <si>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</si>
  <si>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</si>
  <si>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</si>
  <si>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</si>
  <si>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</si>
  <si>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</si>
  <si>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</si>
  <si>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</si>
  <si>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</si>
  <si>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</si>
  <si>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</si>
  <si>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</si>
  <si>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</si>
  <si>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</si>
  <si>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</si>
  <si>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</si>
  <si>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</si>
  <si>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</si>
  <si>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</si>
  <si>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</si>
  <si>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</si>
  <si>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</si>
  <si>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</si>
  <si>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</si>
  <si>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</si>
  <si>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</si>
  <si>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</si>
  <si>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</si>
  <si>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</si>
  <si>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</si>
  <si>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</si>
  <si>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</si>
  <si>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</si>
  <si>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</si>
  <si>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</si>
  <si>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</si>
  <si>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</si>
  <si>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</si>
  <si>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</si>
  <si>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</si>
  <si>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</si>
  <si>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</si>
  <si>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</si>
  <si>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</si>
  <si>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</si>
  <si>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</si>
  <si>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</si>
  <si>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</si>
  <si>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</si>
  <si>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</si>
  <si>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</si>
  <si>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</si>
  <si>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</si>
  <si>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</si>
  <si>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</si>
  <si>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</si>
  <si>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</si>
  <si>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</si>
  <si>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</si>
  <si>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</si>
  <si>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</si>
  <si>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</si>
  <si>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</si>
  <si>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</si>
  <si>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</si>
  <si>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</si>
  <si>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</si>
  <si>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</si>
  <si>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</si>
  <si>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</si>
  <si>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</si>
  <si>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</si>
  <si>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</si>
  <si>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</si>
  <si>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</si>
  <si>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</si>
  <si>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</si>
  <si>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</si>
  <si>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</si>
  <si>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</si>
  <si>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</si>
  <si>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</si>
  <si>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</si>
  <si>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</si>
  <si>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</si>
  <si>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</si>
  <si>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</si>
  <si>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</si>
  <si>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</si>
  <si>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</si>
  <si>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</si>
  <si>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</si>
  <si>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</si>
  <si>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</si>
  <si>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</si>
  <si>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</si>
  <si>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</si>
  <si>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</si>
  <si>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</si>
  <si>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</si>
  <si>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</si>
  <si>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</si>
  <si>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</si>
  <si>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</si>
  <si>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</si>
  <si>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</si>
  <si>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</si>
  <si>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</si>
  <si>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</si>
  <si>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</si>
  <si>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</si>
  <si>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</si>
  <si>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</si>
  <si>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</si>
  <si>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</si>
  <si>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</si>
  <si>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</si>
  <si>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</si>
  <si>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</si>
  <si>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</si>
  <si>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</si>
  <si>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</si>
  <si>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</si>
  <si>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</si>
  <si>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</si>
  <si>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</si>
  <si>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</si>
  <si>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</si>
  <si>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</si>
  <si>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</si>
  <si>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</si>
  <si>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</si>
  <si>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</si>
  <si>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</si>
  <si>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</si>
  <si>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</si>
  <si>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</si>
  <si>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</si>
  <si>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</si>
  <si>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</si>
  <si>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</si>
  <si>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</si>
  <si>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</si>
  <si>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</si>
  <si>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</si>
  <si>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</si>
  <si>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</si>
  <si>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</si>
  <si>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</si>
  <si>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</si>
  <si>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</si>
  <si>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</si>
  <si>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</si>
  <si>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</si>
  <si>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</si>
  <si>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</si>
  <si>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</si>
  <si>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</si>
  <si>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</si>
  <si>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</si>
  <si>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</si>
  <si>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</si>
  <si>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</si>
  <si>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</si>
  <si>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</si>
  <si>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</si>
  <si>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</si>
  <si>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</si>
  <si>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</si>
  <si>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</si>
  <si>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</si>
  <si>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</si>
  <si>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</si>
  <si>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</si>
  <si>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</si>
  <si>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</si>
  <si>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</si>
  <si>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</si>
  <si>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</si>
  <si>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</si>
  <si>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</si>
  <si>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</si>
  <si>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</si>
  <si>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</si>
  <si>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</si>
  <si>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</si>
  <si>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</si>
  <si>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</si>
  <si>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</si>
  <si>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</si>
  <si>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</si>
  <si>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</si>
  <si>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</si>
  <si>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</si>
  <si>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</si>
  <si>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</si>
  <si>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</si>
  <si>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</si>
  <si>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</si>
  <si>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</si>
  <si>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</si>
  <si>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</si>
  <si>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</si>
  <si>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</si>
  <si>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</si>
  <si>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</si>
  <si>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</si>
  <si>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</si>
  <si>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</si>
  <si>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</si>
  <si>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</si>
  <si>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</si>
  <si>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</si>
  <si>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</si>
  <si>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</si>
  <si>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</si>
  <si>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</si>
  <si>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</si>
  <si>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</si>
  <si>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</si>
  <si>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</si>
  <si>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</si>
  <si>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</si>
  <si>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</si>
  <si>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</si>
  <si>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</si>
  <si>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</si>
  <si>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</si>
  <si>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</si>
  <si>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</si>
  <si>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</si>
  <si>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</si>
  <si>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</si>
  <si>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</si>
  <si>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</si>
  <si>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</si>
  <si>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</si>
  <si>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</si>
  <si>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</si>
  <si>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</si>
  <si>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</si>
  <si>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</si>
  <si>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</si>
  <si>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</si>
  <si>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</si>
  <si>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</si>
  <si>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</si>
  <si>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</si>
  <si>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</si>
  <si>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</si>
  <si>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</si>
  <si>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</si>
  <si>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</si>
  <si>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</si>
  <si>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</si>
  <si>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</si>
  <si>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</si>
  <si>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</si>
  <si>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</si>
  <si>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</si>
  <si>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</si>
  <si>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</si>
  <si>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</si>
  <si>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</si>
  <si>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</si>
  <si>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</si>
  <si>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</si>
  <si>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</si>
  <si>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</si>
  <si>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</si>
  <si>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</si>
  <si>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</si>
  <si>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</si>
  <si>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</si>
  <si>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</si>
  <si>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</si>
  <si>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</si>
  <si>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</si>
  <si>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</si>
  <si>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</si>
  <si>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</si>
  <si>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</si>
  <si>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</si>
  <si>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</si>
  <si>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</si>
  <si>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</si>
  <si>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</si>
  <si>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</si>
  <si>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</si>
  <si>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</si>
  <si>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</si>
  <si>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</si>
  <si>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</si>
  <si>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</si>
  <si>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</si>
  <si>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</si>
  <si>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</si>
  <si>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</si>
  <si>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</si>
  <si>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</si>
  <si>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</si>
  <si>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</si>
  <si>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</si>
  <si>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</si>
  <si>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</si>
  <si>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</si>
  <si>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</si>
  <si>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</si>
  <si>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</si>
  <si>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</si>
  <si>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</si>
  <si>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</si>
  <si>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</si>
  <si>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</si>
  <si>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</si>
  <si>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</si>
  <si>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</si>
  <si>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</si>
  <si>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</si>
  <si>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</si>
  <si>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</si>
  <si>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</si>
  <si>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</si>
  <si>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</si>
  <si>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</si>
  <si>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</si>
  <si>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</si>
  <si>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</si>
  <si>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</si>
  <si>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</si>
  <si>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</si>
  <si>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</si>
  <si>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</si>
  <si>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</si>
  <si>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</si>
  <si>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</si>
  <si>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</si>
  <si>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</si>
  <si>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</si>
  <si>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</si>
  <si>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</si>
  <si>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</si>
  <si>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</si>
  <si>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</si>
  <si>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</si>
  <si>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</si>
  <si>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</si>
  <si>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</si>
  <si>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</si>
  <si>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</si>
  <si>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</si>
  <si>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</si>
  <si>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</si>
  <si>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</si>
  <si>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</si>
  <si>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</si>
  <si>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</si>
  <si>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</si>
  <si>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</si>
  <si>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</si>
  <si>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</si>
  <si>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</si>
  <si>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</si>
  <si>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</si>
  <si>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</si>
  <si>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</si>
  <si>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</si>
  <si>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</si>
  <si>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</si>
  <si>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</si>
  <si>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</si>
  <si>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</si>
  <si>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</si>
  <si>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</si>
  <si>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</si>
  <si>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</si>
  <si>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</si>
  <si>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</si>
  <si>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</si>
  <si>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</si>
  <si>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</si>
  <si>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</si>
  <si>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</si>
  <si>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</si>
  <si>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</si>
  <si>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</si>
  <si>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</si>
  <si>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</si>
  <si>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</si>
  <si>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</si>
  <si>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</si>
  <si>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</si>
  <si>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</si>
  <si>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</si>
  <si>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</si>
  <si>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</si>
  <si>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</si>
  <si>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</si>
  <si>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</si>
  <si>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</si>
  <si>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</si>
  <si>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</si>
  <si>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</si>
  <si>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</si>
  <si>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</si>
  <si>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</si>
  <si>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</si>
  <si>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</si>
  <si>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</si>
  <si>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</si>
  <si>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</si>
  <si>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</si>
  <si>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</si>
  <si>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</si>
  <si>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</si>
  <si>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</si>
  <si>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</si>
  <si>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</si>
  <si>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</si>
  <si>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</si>
  <si>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</si>
  <si>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</si>
  <si>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</si>
  <si>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</si>
  <si>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</si>
  <si>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</si>
  <si>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</si>
  <si>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</si>
  <si>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</si>
  <si>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</si>
  <si>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</si>
  <si>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</si>
  <si>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</si>
  <si>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</si>
  <si>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</si>
  <si>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</si>
  <si>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</si>
  <si>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</si>
  <si>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</si>
  <si>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</si>
  <si>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</si>
  <si>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</si>
  <si>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</si>
  <si>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</si>
  <si>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</si>
  <si>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</si>
  <si>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</si>
  <si>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</si>
  <si>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</si>
  <si>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</si>
  <si>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</si>
  <si>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</si>
  <si>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</si>
  <si>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</si>
  <si>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</si>
  <si>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</si>
  <si>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</si>
  <si>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</si>
  <si>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</si>
  <si>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</si>
  <si>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</si>
  <si>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</si>
  <si>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</si>
  <si>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</si>
  <si>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</si>
  <si>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</si>
  <si>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</si>
  <si>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</si>
  <si>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</si>
  <si>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</si>
  <si>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</si>
  <si>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</si>
  <si>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</si>
  <si>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</si>
  <si>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</si>
  <si>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</si>
  <si>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</si>
  <si>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</si>
  <si>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</si>
  <si>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</si>
  <si>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</si>
  <si>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</si>
  <si>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</si>
  <si>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</si>
  <si>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</si>
  <si>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</si>
  <si>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</si>
  <si>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</si>
  <si>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</si>
  <si>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</si>
  <si>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</si>
  <si>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</si>
  <si>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</si>
  <si>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</si>
  <si>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</si>
  <si>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</si>
  <si>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</si>
  <si>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</si>
  <si>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</si>
  <si>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</si>
  <si>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</si>
  <si>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</si>
  <si>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</si>
  <si>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</si>
  <si>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</si>
  <si>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</si>
  <si>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</si>
  <si>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</si>
  <si>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</si>
  <si>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</si>
  <si>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</si>
  <si>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</si>
  <si>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</si>
  <si>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</si>
  <si>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</si>
  <si>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</si>
  <si>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</si>
  <si>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</si>
  <si>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</si>
  <si>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</si>
  <si>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</si>
  <si>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</si>
  <si>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</si>
  <si>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</si>
  <si>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</si>
  <si>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</si>
  <si>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</si>
  <si>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</si>
  <si>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</si>
  <si>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</si>
  <si>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</si>
  <si>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</si>
  <si>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</si>
  <si>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</si>
  <si>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</si>
  <si>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</si>
  <si>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</si>
  <si>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</si>
  <si>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</si>
  <si>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</si>
  <si>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</si>
  <si>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</si>
  <si>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</si>
  <si>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</si>
  <si>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</si>
  <si>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</si>
  <si>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</si>
  <si>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</si>
  <si>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</si>
  <si>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</si>
  <si>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</si>
  <si>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</si>
  <si>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</si>
  <si>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</si>
  <si>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</si>
  <si>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</si>
  <si>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</si>
  <si>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</si>
  <si>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</si>
  <si>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</si>
  <si>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</si>
  <si>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</si>
  <si>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</si>
  <si>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</si>
  <si>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</si>
  <si>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</si>
  <si>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</si>
  <si>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</si>
  <si>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</si>
  <si>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</si>
  <si>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</si>
  <si>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</si>
  <si>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</si>
  <si>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</si>
  <si>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</si>
  <si>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</si>
  <si>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</si>
  <si>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</si>
  <si>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</si>
  <si>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</si>
  <si>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</si>
  <si>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</si>
  <si>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</si>
  <si>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</si>
  <si>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</si>
  <si>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</si>
  <si>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</si>
  <si>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</si>
  <si>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</si>
  <si>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</si>
  <si>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</si>
  <si>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</si>
  <si>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</si>
  <si>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</si>
  <si>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</si>
  <si>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</si>
  <si>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</si>
  <si>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</si>
  <si>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</si>
  <si>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</si>
  <si>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</si>
  <si>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</si>
  <si>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</si>
  <si>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</si>
  <si>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</si>
  <si>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</si>
  <si>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</si>
  <si>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</si>
  <si>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</si>
  <si>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</si>
  <si>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</si>
  <si>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</si>
  <si>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</si>
  <si>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</si>
  <si>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</si>
  <si>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</si>
  <si>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</si>
  <si>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</si>
  <si>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</si>
  <si>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</si>
  <si>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</si>
  <si>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</si>
  <si>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</si>
  <si>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</si>
  <si>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</si>
  <si>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</si>
  <si>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</si>
  <si>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</si>
  <si>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</si>
  <si>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</si>
  <si>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</si>
  <si>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</si>
  <si>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</si>
  <si>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</si>
  <si>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</si>
  <si>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</si>
  <si>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</si>
  <si>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</si>
  <si>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</si>
  <si>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</si>
  <si>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</si>
  <si>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</si>
  <si>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</si>
  <si>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</si>
  <si>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</si>
  <si>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</si>
  <si>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</si>
  <si>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</si>
  <si>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</si>
  <si>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</si>
  <si>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</si>
  <si>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</si>
  <si>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</si>
  <si>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</si>
  <si>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</si>
  <si>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</si>
  <si>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</si>
  <si>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</si>
  <si>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</si>
  <si>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</si>
  <si>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</si>
  <si>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</si>
  <si>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</si>
  <si>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</si>
  <si>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</si>
  <si>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</si>
  <si>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</si>
  <si>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</si>
  <si>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</si>
  <si>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</si>
  <si>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</si>
  <si>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</si>
  <si>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</si>
  <si>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</si>
  <si>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</si>
  <si>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</si>
  <si>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</si>
  <si>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</si>
  <si>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</si>
  <si>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</si>
  <si>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</si>
  <si>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</si>
  <si>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</si>
  <si>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</si>
  <si>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</si>
  <si>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</si>
  <si>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</si>
  <si>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</si>
  <si>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</si>
  <si>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</si>
  <si>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</si>
  <si>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</si>
  <si>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</si>
  <si>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</si>
  <si>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</si>
  <si>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</si>
  <si>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</si>
  <si>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</si>
  <si>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</si>
  <si>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</si>
  <si>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</si>
  <si>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</si>
  <si>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</si>
  <si>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</si>
  <si>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</si>
  <si>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</si>
  <si>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</si>
  <si>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</si>
  <si>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</si>
  <si>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</si>
  <si>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</si>
  <si>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</si>
  <si>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</si>
  <si>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</si>
  <si>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</si>
  <si>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</si>
  <si>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</si>
  <si>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</si>
  <si>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</si>
  <si>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</si>
  <si>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</si>
  <si>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</si>
  <si>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</si>
  <si>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</si>
  <si>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</si>
  <si>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</si>
  <si>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</si>
  <si>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</si>
  <si>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</si>
  <si>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</si>
  <si>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</si>
  <si>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</si>
  <si>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</si>
  <si>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</si>
  <si>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</si>
  <si>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</si>
  <si>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</si>
  <si>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</si>
  <si>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</si>
  <si>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</si>
  <si>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</si>
  <si>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</si>
  <si>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</si>
  <si>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</si>
  <si>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</si>
  <si>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</si>
  <si>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</si>
  <si>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</si>
  <si>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</si>
  <si>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</si>
  <si>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</si>
  <si>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</si>
  <si>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</si>
  <si>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</si>
  <si>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</si>
  <si>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</si>
  <si>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</si>
  <si>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</si>
  <si>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</si>
  <si>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</si>
  <si>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</si>
  <si>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</si>
  <si>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</si>
  <si>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</si>
  <si>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</si>
  <si>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</si>
  <si>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</si>
  <si>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</si>
  <si>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</si>
  <si>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</si>
  <si>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</si>
  <si>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</si>
  <si>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</si>
  <si>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</si>
  <si>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</si>
  <si>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</si>
  <si>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</si>
  <si>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</si>
  <si>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</si>
  <si>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</si>
  <si>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</si>
  <si>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</si>
  <si>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</si>
  <si>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</si>
  <si>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</si>
  <si>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</si>
  <si>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</si>
  <si>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</si>
  <si>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</si>
  <si>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</si>
  <si>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</si>
  <si>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</si>
  <si>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</si>
  <si>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</si>
  <si>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</si>
  <si>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</si>
  <si>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</si>
  <si>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</si>
  <si>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</si>
  <si>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</si>
  <si>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</si>
  <si>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</si>
  <si>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</si>
  <si>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</si>
  <si>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</si>
  <si>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</si>
  <si>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</si>
  <si>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</si>
  <si>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</si>
  <si>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</si>
  <si>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</si>
  <si>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</si>
  <si>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</si>
  <si>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</si>
  <si>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</si>
  <si>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</si>
  <si>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</si>
  <si>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</si>
  <si>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</si>
  <si>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</si>
  <si>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</si>
  <si>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</si>
  <si>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</si>
  <si>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</si>
  <si>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</si>
  <si>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</si>
  <si>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</si>
  <si>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</si>
  <si>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</si>
  <si>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</si>
  <si>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</si>
  <si>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</si>
  <si>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</si>
  <si>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</si>
  <si>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</si>
  <si>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</si>
  <si>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</si>
  <si>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</si>
  <si>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</si>
  <si>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</si>
  <si>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</si>
  <si>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</si>
  <si>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</si>
  <si>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</si>
  <si>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</si>
  <si>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</si>
  <si>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</si>
  <si>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</si>
  <si>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</si>
  <si>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</si>
  <si>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</si>
  <si>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</si>
  <si>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</si>
  <si>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</si>
  <si>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</si>
  <si>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</si>
  <si>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</si>
  <si>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</si>
  <si>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</si>
  <si>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</si>
  <si>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</si>
  <si>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</si>
  <si>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</si>
  <si>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</si>
  <si>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</si>
  <si>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</si>
  <si>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</si>
  <si>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</si>
  <si>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</si>
  <si>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</si>
  <si>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</si>
  <si>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</si>
  <si>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</si>
  <si>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</si>
  <si>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</si>
  <si>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</si>
  <si>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</si>
  <si>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</si>
  <si>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</si>
  <si>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</si>
  <si>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</si>
  <si>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</si>
  <si>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</si>
  <si>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</si>
  <si>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</si>
  <si>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</si>
  <si>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</si>
  <si>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</si>
  <si>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</si>
  <si>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</si>
  <si>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</si>
  <si>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</si>
  <si>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</si>
  <si>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</si>
  <si>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</si>
  <si>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</si>
  <si>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</si>
  <si>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</si>
  <si>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</si>
  <si>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</si>
  <si>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</si>
  <si>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</si>
  <si>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</si>
  <si>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</si>
  <si>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</si>
  <si>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</si>
  <si>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</si>
  <si>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</si>
  <si>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</si>
  <si>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</si>
  <si>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</si>
  <si>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</si>
  <si>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</si>
  <si>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</si>
  <si>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</si>
  <si>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</si>
  <si>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</si>
  <si>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</si>
  <si>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</si>
  <si>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</si>
  <si>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</si>
  <si>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</si>
  <si>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</si>
  <si>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</si>
  <si>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</si>
  <si>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</si>
  <si>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</si>
  <si>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</si>
  <si>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</si>
  <si>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</si>
  <si>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</si>
  <si>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</si>
  <si>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</si>
  <si>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</si>
  <si>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</si>
  <si>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</si>
  <si>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</si>
  <si>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</si>
  <si>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</si>
  <si>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</si>
  <si>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</si>
  <si>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</si>
  <si>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</si>
  <si>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</si>
  <si>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</si>
  <si>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</si>
  <si>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</si>
  <si>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</si>
  <si>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</si>
  <si>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</si>
  <si>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</si>
  <si>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</si>
  <si>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</si>
  <si>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</si>
  <si>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</si>
  <si>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</si>
  <si>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</si>
  <si>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</si>
  <si>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</si>
  <si>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</si>
  <si>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</si>
  <si>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</si>
  <si>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</si>
  <si>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</si>
  <si>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</si>
  <si>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</si>
  <si>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</si>
  <si>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</si>
  <si>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</si>
  <si>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</si>
  <si>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</si>
  <si>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</si>
  <si>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</si>
  <si>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</si>
  <si>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</si>
  <si>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</si>
  <si>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</si>
  <si>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</si>
  <si>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</si>
  <si>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</si>
  <si>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</si>
  <si>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</si>
  <si>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</si>
  <si>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</si>
  <si>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</si>
  <si>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</si>
  <si>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</si>
  <si>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</si>
  <si>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</si>
  <si>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</si>
  <si>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</si>
  <si>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</si>
  <si>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</si>
  <si>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</si>
  <si>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</si>
  <si>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</si>
  <si>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</si>
  <si>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</si>
  <si>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</si>
  <si>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</si>
  <si>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</si>
  <si>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</si>
  <si>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</si>
  <si>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</si>
  <si>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</si>
  <si>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</si>
  <si>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</si>
  <si>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</si>
  <si>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</si>
  <si>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</si>
  <si>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</si>
  <si>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</si>
  <si>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</si>
  <si>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</si>
  <si>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</si>
  <si>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</si>
  <si>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</si>
  <si>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</si>
  <si>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</si>
  <si>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</si>
  <si>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</si>
  <si>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</si>
  <si>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</si>
  <si>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</si>
  <si>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</si>
  <si>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</si>
  <si>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</si>
  <si>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</si>
  <si>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</si>
  <si>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</si>
  <si>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</si>
  <si>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</si>
  <si>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</si>
  <si>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</si>
  <si>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</si>
  <si>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</si>
  <si>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</si>
  <si>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</si>
  <si>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</si>
  <si>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</si>
  <si>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</si>
  <si>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</si>
  <si>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</si>
  <si>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</si>
  <si>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</si>
  <si>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</si>
  <si>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</si>
  <si>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</si>
  <si>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</si>
  <si>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</si>
  <si>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</si>
  <si>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</si>
  <si>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</si>
  <si>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</si>
  <si>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</si>
  <si>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</si>
  <si>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</si>
  <si>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</si>
  <si>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</si>
  <si>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</si>
  <si>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</si>
  <si>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</si>
  <si>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</si>
  <si>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</si>
  <si>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</si>
  <si>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</si>
  <si>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</si>
  <si>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</si>
  <si>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</si>
  <si>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</si>
  <si>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</si>
  <si>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</si>
  <si>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</si>
  <si>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</si>
  <si>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</si>
  <si>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</si>
  <si>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</si>
  <si>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</si>
  <si>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</si>
  <si>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</si>
  <si>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</si>
  <si>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</si>
  <si>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</si>
  <si>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</si>
  <si>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</si>
  <si>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</si>
  <si>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</si>
  <si>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</si>
  <si>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</si>
  <si>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</si>
  <si>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</si>
  <si>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</si>
  <si>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</si>
  <si>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</si>
  <si>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</si>
  <si>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</si>
  <si>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</si>
  <si>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</si>
  <si>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</si>
  <si>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</si>
  <si>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</si>
  <si>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</si>
  <si>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</si>
  <si>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</si>
  <si>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</si>
  <si>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</si>
  <si>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</si>
  <si>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</si>
  <si>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</si>
  <si>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</si>
  <si>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</si>
  <si>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</si>
  <si>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</si>
  <si>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</si>
  <si>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</si>
  <si>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</si>
  <si>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</si>
  <si>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</si>
  <si>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</si>
  <si>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</si>
  <si>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</si>
  <si>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</si>
  <si>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</si>
  <si>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</si>
  <si>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</si>
  <si>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</si>
  <si>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</si>
  <si>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</si>
  <si>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</si>
  <si>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</si>
  <si>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</si>
  <si>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</si>
  <si>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</si>
  <si>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</si>
  <si>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</si>
  <si>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</si>
  <si>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</si>
  <si>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</si>
  <si>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</si>
  <si>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</si>
  <si>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</si>
  <si>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</si>
  <si>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</si>
  <si>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</si>
  <si>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</si>
  <si>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</si>
  <si>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</si>
  <si>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</si>
  <si>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</si>
  <si>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</si>
  <si>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</si>
  <si>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</si>
  <si>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</si>
  <si>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</si>
  <si>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</si>
  <si>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</si>
  <si>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</si>
  <si>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</si>
  <si>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</si>
  <si>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</si>
  <si>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</si>
  <si>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</si>
  <si>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</si>
  <si>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</si>
  <si>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</si>
  <si>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</si>
  <si>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</si>
  <si>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</si>
  <si>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</si>
  <si>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</si>
  <si>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</si>
  <si>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</si>
  <si>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</si>
  <si>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</si>
  <si>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</si>
  <si>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</si>
  <si>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</si>
  <si>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</si>
  <si>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</si>
  <si>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</si>
  <si>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</si>
  <si>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</si>
  <si>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</si>
  <si>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</si>
  <si>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</si>
  <si>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</si>
  <si>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</si>
  <si>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</si>
  <si>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</si>
  <si>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</si>
  <si>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</si>
  <si>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</si>
  <si>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</si>
  <si>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</si>
  <si>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</si>
  <si>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</si>
  <si>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</si>
  <si>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</si>
  <si>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</si>
  <si>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</si>
  <si>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</si>
  <si>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</si>
  <si>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</si>
  <si>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</si>
  <si>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</si>
  <si>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</si>
  <si>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</si>
  <si>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</si>
  <si>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</si>
  <si>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</si>
  <si>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</si>
  <si>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</si>
  <si>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</si>
  <si>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</si>
  <si>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</si>
  <si>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</si>
  <si>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</si>
  <si>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</si>
  <si>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</si>
  <si>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</si>
  <si>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</si>
  <si>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</si>
  <si>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</si>
  <si>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</si>
  <si>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</si>
  <si>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</si>
  <si>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</si>
  <si>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</si>
  <si>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</si>
  <si>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</si>
  <si>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</si>
  <si>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</si>
  <si>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</si>
  <si>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</si>
  <si>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</si>
  <si>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</si>
  <si>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</si>
  <si>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</si>
  <si>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</si>
  <si>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</si>
  <si>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</si>
  <si>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</si>
  <si>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</si>
  <si>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</si>
  <si>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</si>
  <si>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</si>
  <si>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</si>
  <si>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</si>
  <si>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</si>
  <si>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</si>
  <si>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</si>
  <si>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</si>
  <si>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</si>
  <si>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</si>
  <si>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</si>
  <si>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</si>
  <si>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</si>
  <si>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</si>
  <si>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</si>
  <si>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</si>
  <si>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</si>
  <si>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</si>
  <si>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</si>
  <si>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</si>
  <si>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</si>
  <si>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</si>
  <si>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</si>
  <si>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</si>
  <si>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</si>
  <si>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</si>
  <si>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</si>
  <si>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</si>
  <si>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</si>
  <si>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</si>
  <si>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</si>
  <si>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</si>
  <si>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</si>
  <si>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</si>
  <si>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</si>
  <si>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</si>
  <si>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</si>
  <si>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</si>
  <si>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</si>
  <si>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</si>
  <si>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</si>
  <si>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</si>
  <si>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</si>
  <si>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</si>
  <si>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</si>
  <si>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</si>
  <si>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</si>
  <si>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</si>
  <si>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</si>
  <si>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</si>
  <si>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</si>
  <si>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</si>
  <si>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</si>
  <si>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</si>
  <si>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</si>
  <si>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</si>
  <si>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</si>
  <si>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</si>
  <si>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</si>
  <si>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</si>
  <si>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</si>
  <si>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</si>
  <si>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</si>
  <si>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</si>
  <si>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</si>
  <si>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</si>
  <si>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</si>
  <si>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</si>
  <si>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</si>
  <si>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</si>
  <si>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</si>
  <si>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</si>
  <si>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</si>
  <si>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</si>
  <si>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</si>
  <si>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</si>
  <si>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</si>
  <si>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</si>
  <si>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</si>
  <si>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</si>
  <si>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</si>
  <si>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</si>
  <si>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</si>
  <si>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</si>
  <si>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</si>
  <si>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</si>
  <si>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</si>
  <si>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</si>
  <si>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</si>
  <si>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</si>
  <si>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</si>
  <si>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</si>
  <si>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</si>
  <si>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</si>
  <si>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</si>
  <si>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</si>
  <si>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</si>
  <si>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</si>
  <si>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</si>
  <si>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</si>
  <si>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</si>
  <si>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335800523</t>
  </si>
  <si>
    <t>335800520</t>
  </si>
  <si>
    <t>335800515</t>
  </si>
  <si>
    <t>335800512</t>
  </si>
  <si>
    <t>335800510</t>
  </si>
  <si>
    <t>335800508</t>
  </si>
  <si>
    <t>335800505</t>
  </si>
  <si>
    <t>335800504</t>
  </si>
  <si>
    <t>335800484</t>
  </si>
  <si>
    <t>335800453</t>
  </si>
  <si>
    <t>335800452</t>
  </si>
  <si>
    <t>335800437</t>
  </si>
  <si>
    <t>335800436</t>
  </si>
  <si>
    <t>335800434</t>
  </si>
  <si>
    <t>335800433</t>
  </si>
  <si>
    <t>335800790</t>
  </si>
  <si>
    <t>335800732</t>
  </si>
  <si>
    <t>335800717</t>
  </si>
  <si>
    <t>335800715</t>
  </si>
  <si>
    <t>335800714</t>
  </si>
  <si>
    <t>335800705</t>
  </si>
  <si>
    <t>335800702</t>
  </si>
  <si>
    <t>335800686</t>
  </si>
  <si>
    <t>335800681</t>
  </si>
  <si>
    <t>335800667</t>
  </si>
  <si>
    <t>335800650</t>
  </si>
  <si>
    <t>335800649</t>
  </si>
  <si>
    <t>335800643</t>
  </si>
  <si>
    <t>335800639</t>
  </si>
  <si>
    <t>335800636</t>
  </si>
  <si>
    <t>335800589</t>
  </si>
  <si>
    <t>335800584</t>
  </si>
  <si>
    <t>335800574</t>
  </si>
  <si>
    <t>Cepeda, Ricardo Alberto</t>
  </si>
  <si>
    <t>335800828</t>
  </si>
  <si>
    <t>335800825</t>
  </si>
  <si>
    <t>335800823</t>
  </si>
  <si>
    <t>335800819</t>
  </si>
  <si>
    <t>335800805</t>
  </si>
  <si>
    <t>SIN ACTIVIDAD</t>
  </si>
  <si>
    <t>REINICIO FALLIDO</t>
  </si>
  <si>
    <t>335800762</t>
  </si>
  <si>
    <t>335800753</t>
  </si>
  <si>
    <t>335800751</t>
  </si>
  <si>
    <t>335800750</t>
  </si>
  <si>
    <t>335800525</t>
  </si>
  <si>
    <t>335800808</t>
  </si>
  <si>
    <t>335800803</t>
  </si>
  <si>
    <t>335800801</t>
  </si>
  <si>
    <t>Closed</t>
  </si>
  <si>
    <t>Morales Payano, Wilfredy Leandro</t>
  </si>
  <si>
    <t>En Servicio</t>
  </si>
  <si>
    <t>CARGA EXITOSA</t>
  </si>
  <si>
    <t>REINICIO EXITOSO</t>
  </si>
  <si>
    <t>335800859</t>
  </si>
  <si>
    <t>335800854</t>
  </si>
  <si>
    <t>335800850</t>
  </si>
  <si>
    <t>335800843</t>
  </si>
  <si>
    <t>335801169</t>
  </si>
  <si>
    <t>335801166</t>
  </si>
  <si>
    <t>335801160</t>
  </si>
  <si>
    <t>335801150</t>
  </si>
  <si>
    <t>335801148</t>
  </si>
  <si>
    <t>335801146</t>
  </si>
  <si>
    <t>335801143</t>
  </si>
  <si>
    <t>335801142</t>
  </si>
  <si>
    <t>335801083</t>
  </si>
  <si>
    <t>335801081</t>
  </si>
  <si>
    <t>335801076</t>
  </si>
  <si>
    <t>335801064</t>
  </si>
  <si>
    <t>335801061</t>
  </si>
  <si>
    <t>335801060</t>
  </si>
  <si>
    <t>335801058</t>
  </si>
  <si>
    <t>335801054</t>
  </si>
  <si>
    <t>335800946</t>
  </si>
  <si>
    <t>335800924</t>
  </si>
  <si>
    <t>335800886</t>
  </si>
  <si>
    <t>GAVETA DE DEPOSITO LLENA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</si>
  <si>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</si>
  <si>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</si>
  <si>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</si>
  <si>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</si>
  <si>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</si>
  <si>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</si>
  <si>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</si>
  <si>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</si>
  <si>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335801367</t>
  </si>
  <si>
    <t>335801246</t>
  </si>
  <si>
    <t>335801240</t>
  </si>
  <si>
    <t>335801209</t>
  </si>
  <si>
    <t>335801200</t>
  </si>
  <si>
    <t>335801411</t>
  </si>
  <si>
    <t>335801403</t>
  </si>
  <si>
    <t>335801091</t>
  </si>
  <si>
    <t>335800911</t>
  </si>
  <si>
    <t>335801592</t>
  </si>
  <si>
    <t>335801583</t>
  </si>
  <si>
    <t>335801579</t>
  </si>
  <si>
    <t>335801570</t>
  </si>
  <si>
    <t>335801550</t>
  </si>
  <si>
    <t>335801548</t>
  </si>
  <si>
    <t>335801537</t>
  </si>
  <si>
    <t>335801527</t>
  </si>
  <si>
    <t>335801525</t>
  </si>
  <si>
    <t>335801522</t>
  </si>
  <si>
    <t>335801521</t>
  </si>
  <si>
    <t>335801503</t>
  </si>
  <si>
    <t>335801499</t>
  </si>
  <si>
    <t>335801471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</si>
  <si>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</si>
  <si>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</si>
  <si>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</si>
  <si>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</si>
  <si>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</si>
  <si>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</si>
  <si>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</si>
  <si>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</si>
  <si>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</si>
  <si>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</si>
  <si>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</si>
  <si>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</si>
  <si>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</si>
  <si>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</si>
  <si>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335801846</t>
  </si>
  <si>
    <t>335801843</t>
  </si>
  <si>
    <t>335801842</t>
  </si>
  <si>
    <t>Acosta Medina, Juan Manuel</t>
  </si>
  <si>
    <t>335801879</t>
  </si>
  <si>
    <t>335801878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</si>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</sst>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21"/>
  <sheetViews>
    <sheetView tabSelected="1" topLeftCell="B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6.42578125" style="47" bestFit="1" customWidth="1"/>
    <col min="4" max="4" width="29.28515625" style="96" bestFit="1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bestFit="1" customWidth="1"/>
    <col min="16" max="16" width="24" style="74" bestFit="1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.75" thickBot="1" x14ac:dyDescent="0.3">
      <c r="A3" s="140" t="s">
        <v>2506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8" x14ac:dyDescent="0.25">
      <c r="A5" s="98" t="str">
        <f>VLOOKUP(E5,'LISTADO ATM'!$A$2:$C$899,3,0)</f>
        <v>SUR</v>
      </c>
      <c r="B5" s="113" t="s">
        <v>2635</v>
      </c>
      <c r="C5" s="127">
        <v>44250.925879629627</v>
      </c>
      <c r="D5" s="98" t="s">
        <v>2189</v>
      </c>
      <c r="E5" s="103">
        <v>615</v>
      </c>
      <c r="F5" s="98" t="str">
        <f>VLOOKUP(E5,VIP!$A$2:$O11657,2,0)</f>
        <v>DRBR418</v>
      </c>
      <c r="G5" s="98" t="str">
        <f>VLOOKUP(E5,'LISTADO ATM'!$A$2:$B$898,2,0)</f>
        <v xml:space="preserve">ATM Estación Sunix Cabral (Barahona) </v>
      </c>
      <c r="H5" s="98" t="str">
        <f>VLOOKUP(E5,VIP!$A$2:$O16374,7,FALSE)</f>
        <v>Si</v>
      </c>
      <c r="I5" s="98" t="str">
        <f>VLOOKUP(E5,VIP!$A$2:$O8339,8,FALSE)</f>
        <v>Si</v>
      </c>
      <c r="J5" s="98" t="str">
        <f>VLOOKUP(E5,VIP!$A$2:$O8289,8,FALSE)</f>
        <v>Si</v>
      </c>
      <c r="K5" s="98" t="str">
        <f>VLOOKUP(E5,VIP!$A$2:$O11863,6,0)</f>
        <v>NO</v>
      </c>
      <c r="L5" s="128" t="s">
        <v>2228</v>
      </c>
      <c r="M5" s="129" t="s">
        <v>2470</v>
      </c>
      <c r="N5" s="130" t="s">
        <v>2477</v>
      </c>
      <c r="O5" s="98" t="s">
        <v>2479</v>
      </c>
      <c r="P5" s="131"/>
      <c r="Q5" s="87" t="s">
        <v>2228</v>
      </c>
    </row>
    <row r="6" spans="1:17" ht="18" x14ac:dyDescent="0.25">
      <c r="A6" s="98" t="str">
        <f>VLOOKUP(E6,'LISTADO ATM'!$A$2:$C$899,3,0)</f>
        <v>DISTRITO NACIONAL</v>
      </c>
      <c r="B6" s="113" t="s">
        <v>2636</v>
      </c>
      <c r="C6" s="127">
        <v>44250.92392361111</v>
      </c>
      <c r="D6" s="98" t="s">
        <v>2189</v>
      </c>
      <c r="E6" s="103">
        <v>641</v>
      </c>
      <c r="F6" s="98" t="str">
        <f>VLOOKUP(E6,VIP!$A$2:$O11658,2,0)</f>
        <v>DRBR176</v>
      </c>
      <c r="G6" s="98" t="str">
        <f>VLOOKUP(E6,'LISTADO ATM'!$A$2:$B$898,2,0)</f>
        <v xml:space="preserve">ATM Farmacia Rimac </v>
      </c>
      <c r="H6" s="98" t="str">
        <f>VLOOKUP(E6,VIP!$A$2:$O16375,7,FALSE)</f>
        <v>Si</v>
      </c>
      <c r="I6" s="98" t="str">
        <f>VLOOKUP(E6,VIP!$A$2:$O8340,8,FALSE)</f>
        <v>Si</v>
      </c>
      <c r="J6" s="98" t="str">
        <f>VLOOKUP(E6,VIP!$A$2:$O8290,8,FALSE)</f>
        <v>Si</v>
      </c>
      <c r="K6" s="98" t="str">
        <f>VLOOKUP(E6,VIP!$A$2:$O11864,6,0)</f>
        <v>NO</v>
      </c>
      <c r="L6" s="128" t="s">
        <v>2254</v>
      </c>
      <c r="M6" s="129" t="s">
        <v>2470</v>
      </c>
      <c r="N6" s="130" t="s">
        <v>2477</v>
      </c>
      <c r="O6" s="98" t="s">
        <v>2479</v>
      </c>
      <c r="P6" s="131"/>
      <c r="Q6" s="87" t="s">
        <v>2254</v>
      </c>
    </row>
    <row r="7" spans="1:17" ht="18" x14ac:dyDescent="0.25">
      <c r="A7" s="98" t="str">
        <f>VLOOKUP(E7,'LISTADO ATM'!$A$2:$C$899,3,0)</f>
        <v>SUR</v>
      </c>
      <c r="B7" s="113" t="s">
        <v>2637</v>
      </c>
      <c r="C7" s="127">
        <v>44250.923020833332</v>
      </c>
      <c r="D7" s="98" t="s">
        <v>2189</v>
      </c>
      <c r="E7" s="103">
        <v>885</v>
      </c>
      <c r="F7" s="98" t="str">
        <f>VLOOKUP(E7,VIP!$A$2:$O11659,2,0)</f>
        <v>DRBR885</v>
      </c>
      <c r="G7" s="98" t="str">
        <f>VLOOKUP(E7,'LISTADO ATM'!$A$2:$B$898,2,0)</f>
        <v xml:space="preserve">ATM UNP Rancho Arriba </v>
      </c>
      <c r="H7" s="98" t="str">
        <f>VLOOKUP(E7,VIP!$A$2:$O16376,7,FALSE)</f>
        <v>Si</v>
      </c>
      <c r="I7" s="98" t="str">
        <f>VLOOKUP(E7,VIP!$A$2:$O8341,8,FALSE)</f>
        <v>Si</v>
      </c>
      <c r="J7" s="98" t="str">
        <f>VLOOKUP(E7,VIP!$A$2:$O8291,8,FALSE)</f>
        <v>Si</v>
      </c>
      <c r="K7" s="98" t="str">
        <f>VLOOKUP(E7,VIP!$A$2:$O11865,6,0)</f>
        <v>NO</v>
      </c>
      <c r="L7" s="128" t="s">
        <v>2254</v>
      </c>
      <c r="M7" s="129" t="s">
        <v>2470</v>
      </c>
      <c r="N7" s="130" t="s">
        <v>2477</v>
      </c>
      <c r="O7" s="98" t="s">
        <v>2479</v>
      </c>
      <c r="P7" s="131"/>
      <c r="Q7" s="87" t="s">
        <v>2254</v>
      </c>
    </row>
    <row r="8" spans="1:17" ht="18" x14ac:dyDescent="0.25">
      <c r="A8" s="98" t="str">
        <f>VLOOKUP(E8,'LISTADO ATM'!$A$2:$C$899,3,0)</f>
        <v>DISTRITO NACIONAL</v>
      </c>
      <c r="B8" s="113" t="s">
        <v>2638</v>
      </c>
      <c r="C8" s="127">
        <v>44250.866863425923</v>
      </c>
      <c r="D8" s="98" t="s">
        <v>2473</v>
      </c>
      <c r="E8" s="103">
        <v>980</v>
      </c>
      <c r="F8" s="98" t="str">
        <f>VLOOKUP(E8,VIP!$A$2:$O11660,2,0)</f>
        <v>DRBR980</v>
      </c>
      <c r="G8" s="98" t="str">
        <f>VLOOKUP(E8,'LISTADO ATM'!$A$2:$B$898,2,0)</f>
        <v xml:space="preserve">ATM Oficina Bella Vista Mall II </v>
      </c>
      <c r="H8" s="98" t="str">
        <f>VLOOKUP(E8,VIP!$A$2:$O16377,7,FALSE)</f>
        <v>Si</v>
      </c>
      <c r="I8" s="98" t="str">
        <f>VLOOKUP(E8,VIP!$A$2:$O8342,8,FALSE)</f>
        <v>Si</v>
      </c>
      <c r="J8" s="98" t="str">
        <f>VLOOKUP(E8,VIP!$A$2:$O8292,8,FALSE)</f>
        <v>Si</v>
      </c>
      <c r="K8" s="98" t="str">
        <f>VLOOKUP(E8,VIP!$A$2:$O11866,6,0)</f>
        <v>NO</v>
      </c>
      <c r="L8" s="128" t="s">
        <v>2430</v>
      </c>
      <c r="M8" s="129" t="s">
        <v>2470</v>
      </c>
      <c r="N8" s="130" t="s">
        <v>2477</v>
      </c>
      <c r="O8" s="98" t="s">
        <v>2478</v>
      </c>
      <c r="P8" s="131"/>
      <c r="Q8" s="87" t="s">
        <v>2430</v>
      </c>
    </row>
    <row r="9" spans="1:17" ht="18" x14ac:dyDescent="0.25">
      <c r="A9" s="98" t="str">
        <f>VLOOKUP(E9,'LISTADO ATM'!$A$2:$C$899,3,0)</f>
        <v>DISTRITO NACIONAL</v>
      </c>
      <c r="B9" s="113" t="s">
        <v>2639</v>
      </c>
      <c r="C9" s="127">
        <v>44250.864479166667</v>
      </c>
      <c r="D9" s="98" t="s">
        <v>2473</v>
      </c>
      <c r="E9" s="103">
        <v>20</v>
      </c>
      <c r="F9" s="98" t="str">
        <f>VLOOKUP(E9,VIP!$A$2:$O11661,2,0)</f>
        <v>DRBR049</v>
      </c>
      <c r="G9" s="98" t="str">
        <f>VLOOKUP(E9,'LISTADO ATM'!$A$2:$B$898,2,0)</f>
        <v>ATM S/M Aprezio Las Palmas</v>
      </c>
      <c r="H9" s="98" t="str">
        <f>VLOOKUP(E9,VIP!$A$2:$O16378,7,FALSE)</f>
        <v>Si</v>
      </c>
      <c r="I9" s="98" t="str">
        <f>VLOOKUP(E9,VIP!$A$2:$O8343,8,FALSE)</f>
        <v>Si</v>
      </c>
      <c r="J9" s="98" t="str">
        <f>VLOOKUP(E9,VIP!$A$2:$O8293,8,FALSE)</f>
        <v>Si</v>
      </c>
      <c r="K9" s="98" t="str">
        <f>VLOOKUP(E9,VIP!$A$2:$O11867,6,0)</f>
        <v>NO</v>
      </c>
      <c r="L9" s="128" t="s">
        <v>2430</v>
      </c>
      <c r="M9" s="129" t="s">
        <v>2470</v>
      </c>
      <c r="N9" s="130" t="s">
        <v>2477</v>
      </c>
      <c r="O9" s="98" t="s">
        <v>2478</v>
      </c>
      <c r="P9" s="131"/>
      <c r="Q9" s="129" t="s">
        <v>2430</v>
      </c>
    </row>
    <row r="10" spans="1:17" ht="18" x14ac:dyDescent="0.25">
      <c r="A10" s="98" t="str">
        <f>VLOOKUP(E10,'LISTADO ATM'!$A$2:$C$899,3,0)</f>
        <v>DISTRITO NACIONAL</v>
      </c>
      <c r="B10" s="113" t="s">
        <v>2640</v>
      </c>
      <c r="C10" s="127">
        <v>44250.860115740739</v>
      </c>
      <c r="D10" s="98" t="s">
        <v>2473</v>
      </c>
      <c r="E10" s="103">
        <v>561</v>
      </c>
      <c r="F10" s="98" t="str">
        <f>VLOOKUP(E10,VIP!$A$2:$O11662,2,0)</f>
        <v>DRBR133</v>
      </c>
      <c r="G10" s="98" t="str">
        <f>VLOOKUP(E10,'LISTADO ATM'!$A$2:$B$898,2,0)</f>
        <v xml:space="preserve">ATM Comando Regional P.N. S.D. Este </v>
      </c>
      <c r="H10" s="98" t="str">
        <f>VLOOKUP(E10,VIP!$A$2:$O16379,7,FALSE)</f>
        <v>Si</v>
      </c>
      <c r="I10" s="98" t="str">
        <f>VLOOKUP(E10,VIP!$A$2:$O8344,8,FALSE)</f>
        <v>Si</v>
      </c>
      <c r="J10" s="98" t="str">
        <f>VLOOKUP(E10,VIP!$A$2:$O8294,8,FALSE)</f>
        <v>Si</v>
      </c>
      <c r="K10" s="98" t="str">
        <f>VLOOKUP(E10,VIP!$A$2:$O11868,6,0)</f>
        <v>NO</v>
      </c>
      <c r="L10" s="128" t="s">
        <v>2430</v>
      </c>
      <c r="M10" s="129" t="s">
        <v>2470</v>
      </c>
      <c r="N10" s="130" t="s">
        <v>2477</v>
      </c>
      <c r="O10" s="98" t="s">
        <v>2478</v>
      </c>
      <c r="P10" s="131"/>
      <c r="Q10" s="87" t="s">
        <v>2430</v>
      </c>
    </row>
    <row r="11" spans="1:17" ht="18" x14ac:dyDescent="0.25">
      <c r="A11" s="98" t="str">
        <f>VLOOKUP(E11,'LISTADO ATM'!$A$2:$C$899,3,0)</f>
        <v>NORTE</v>
      </c>
      <c r="B11" s="113" t="s">
        <v>2641</v>
      </c>
      <c r="C11" s="127">
        <v>44250.857893518521</v>
      </c>
      <c r="D11" s="98" t="s">
        <v>2502</v>
      </c>
      <c r="E11" s="103">
        <v>605</v>
      </c>
      <c r="F11" s="98" t="str">
        <f>VLOOKUP(E11,VIP!$A$2:$O11663,2,0)</f>
        <v>DRBR141</v>
      </c>
      <c r="G11" s="98" t="str">
        <f>VLOOKUP(E11,'LISTADO ATM'!$A$2:$B$898,2,0)</f>
        <v xml:space="preserve">ATM Oficina Bonao I </v>
      </c>
      <c r="H11" s="98" t="str">
        <f>VLOOKUP(E11,VIP!$A$2:$O16380,7,FALSE)</f>
        <v>Si</v>
      </c>
      <c r="I11" s="98" t="str">
        <f>VLOOKUP(E11,VIP!$A$2:$O8345,8,FALSE)</f>
        <v>Si</v>
      </c>
      <c r="J11" s="98" t="str">
        <f>VLOOKUP(E11,VIP!$A$2:$O8295,8,FALSE)</f>
        <v>Si</v>
      </c>
      <c r="K11" s="98" t="str">
        <f>VLOOKUP(E11,VIP!$A$2:$O11869,6,0)</f>
        <v>SI</v>
      </c>
      <c r="L11" s="128" t="s">
        <v>2430</v>
      </c>
      <c r="M11" s="129" t="s">
        <v>2470</v>
      </c>
      <c r="N11" s="130" t="s">
        <v>2477</v>
      </c>
      <c r="O11" s="98" t="s">
        <v>2503</v>
      </c>
      <c r="P11" s="131"/>
      <c r="Q11" s="87" t="s">
        <v>2430</v>
      </c>
    </row>
    <row r="12" spans="1:17" ht="18" x14ac:dyDescent="0.25">
      <c r="A12" s="98" t="str">
        <f>VLOOKUP(E12,'LISTADO ATM'!$A$2:$C$899,3,0)</f>
        <v>SUR</v>
      </c>
      <c r="B12" s="113" t="s">
        <v>2642</v>
      </c>
      <c r="C12" s="127">
        <v>44250.856412037036</v>
      </c>
      <c r="D12" s="98" t="s">
        <v>2473</v>
      </c>
      <c r="E12" s="103">
        <v>45</v>
      </c>
      <c r="F12" s="98" t="str">
        <f>VLOOKUP(E12,VIP!$A$2:$O11664,2,0)</f>
        <v>DRBR045</v>
      </c>
      <c r="G12" s="98" t="str">
        <f>VLOOKUP(E12,'LISTADO ATM'!$A$2:$B$898,2,0)</f>
        <v xml:space="preserve">ATM Oficina Tamayo </v>
      </c>
      <c r="H12" s="98" t="str">
        <f>VLOOKUP(E12,VIP!$A$2:$O16381,7,FALSE)</f>
        <v>Si</v>
      </c>
      <c r="I12" s="98" t="str">
        <f>VLOOKUP(E12,VIP!$A$2:$O8346,8,FALSE)</f>
        <v>Si</v>
      </c>
      <c r="J12" s="98" t="str">
        <f>VLOOKUP(E12,VIP!$A$2:$O8296,8,FALSE)</f>
        <v>Si</v>
      </c>
      <c r="K12" s="98" t="str">
        <f>VLOOKUP(E12,VIP!$A$2:$O11870,6,0)</f>
        <v>SI</v>
      </c>
      <c r="L12" s="128" t="s">
        <v>2430</v>
      </c>
      <c r="M12" s="129" t="s">
        <v>2470</v>
      </c>
      <c r="N12" s="130" t="s">
        <v>2477</v>
      </c>
      <c r="O12" s="98" t="s">
        <v>2478</v>
      </c>
      <c r="P12" s="131"/>
      <c r="Q12" s="87" t="s">
        <v>2430</v>
      </c>
    </row>
    <row r="13" spans="1:17" ht="18" x14ac:dyDescent="0.25">
      <c r="A13" s="98" t="str">
        <f>VLOOKUP(E13,'LISTADO ATM'!$A$2:$C$899,3,0)</f>
        <v>DISTRITO NACIONAL</v>
      </c>
      <c r="B13" s="113" t="s">
        <v>2643</v>
      </c>
      <c r="C13" s="127">
        <v>44250.854537037034</v>
      </c>
      <c r="D13" s="98" t="s">
        <v>2473</v>
      </c>
      <c r="E13" s="103">
        <v>377</v>
      </c>
      <c r="F13" s="98" t="str">
        <f>VLOOKUP(E13,VIP!$A$2:$O11665,2,0)</f>
        <v>DRBR377</v>
      </c>
      <c r="G13" s="98" t="str">
        <f>VLOOKUP(E13,'LISTADO ATM'!$A$2:$B$898,2,0)</f>
        <v>ATM Estación del Metro Eduardo Brito</v>
      </c>
      <c r="H13" s="98" t="str">
        <f>VLOOKUP(E13,VIP!$A$2:$O16382,7,FALSE)</f>
        <v>Si</v>
      </c>
      <c r="I13" s="98" t="str">
        <f>VLOOKUP(E13,VIP!$A$2:$O8347,8,FALSE)</f>
        <v>Si</v>
      </c>
      <c r="J13" s="98" t="str">
        <f>VLOOKUP(E13,VIP!$A$2:$O8297,8,FALSE)</f>
        <v>Si</v>
      </c>
      <c r="K13" s="98" t="str">
        <f>VLOOKUP(E13,VIP!$A$2:$O11871,6,0)</f>
        <v>NO</v>
      </c>
      <c r="L13" s="128" t="s">
        <v>2430</v>
      </c>
      <c r="M13" s="129" t="s">
        <v>2470</v>
      </c>
      <c r="N13" s="130" t="s">
        <v>2477</v>
      </c>
      <c r="O13" s="98" t="s">
        <v>2478</v>
      </c>
      <c r="P13" s="131"/>
      <c r="Q13" s="87" t="s">
        <v>2430</v>
      </c>
    </row>
    <row r="14" spans="1:17" ht="18" x14ac:dyDescent="0.25">
      <c r="A14" s="98" t="str">
        <f>VLOOKUP(E14,'LISTADO ATM'!$A$2:$C$899,3,0)</f>
        <v>ESTE</v>
      </c>
      <c r="B14" s="113" t="s">
        <v>2644</v>
      </c>
      <c r="C14" s="127">
        <v>44250.853171296294</v>
      </c>
      <c r="D14" s="98" t="s">
        <v>2473</v>
      </c>
      <c r="E14" s="103">
        <v>772</v>
      </c>
      <c r="F14" s="98" t="str">
        <f>VLOOKUP(E14,VIP!$A$2:$O11666,2,0)</f>
        <v>DRBR215</v>
      </c>
      <c r="G14" s="98" t="str">
        <f>VLOOKUP(E14,'LISTADO ATM'!$A$2:$B$898,2,0)</f>
        <v xml:space="preserve">ATM UNP Yamasá </v>
      </c>
      <c r="H14" s="98" t="str">
        <f>VLOOKUP(E14,VIP!$A$2:$O16383,7,FALSE)</f>
        <v>Si</v>
      </c>
      <c r="I14" s="98" t="str">
        <f>VLOOKUP(E14,VIP!$A$2:$O8348,8,FALSE)</f>
        <v>Si</v>
      </c>
      <c r="J14" s="98" t="str">
        <f>VLOOKUP(E14,VIP!$A$2:$O8298,8,FALSE)</f>
        <v>Si</v>
      </c>
      <c r="K14" s="98" t="str">
        <f>VLOOKUP(E14,VIP!$A$2:$O11872,6,0)</f>
        <v>NO</v>
      </c>
      <c r="L14" s="128" t="s">
        <v>2430</v>
      </c>
      <c r="M14" s="129" t="s">
        <v>2470</v>
      </c>
      <c r="N14" s="130" t="s">
        <v>2477</v>
      </c>
      <c r="O14" s="98" t="s">
        <v>2478</v>
      </c>
      <c r="P14" s="131"/>
      <c r="Q14" s="87" t="s">
        <v>2430</v>
      </c>
    </row>
    <row r="15" spans="1:17" ht="18" x14ac:dyDescent="0.25">
      <c r="A15" s="98" t="str">
        <f>VLOOKUP(E15,'LISTADO ATM'!$A$2:$C$899,3,0)</f>
        <v>DISTRITO NACIONAL</v>
      </c>
      <c r="B15" s="113" t="s">
        <v>2645</v>
      </c>
      <c r="C15" s="127">
        <v>44250.840995370374</v>
      </c>
      <c r="D15" s="98" t="s">
        <v>2189</v>
      </c>
      <c r="E15" s="103">
        <v>70</v>
      </c>
      <c r="F15" s="98" t="str">
        <f>VLOOKUP(E15,VIP!$A$2:$O11667,2,0)</f>
        <v>DRBR070</v>
      </c>
      <c r="G15" s="98" t="str">
        <f>VLOOKUP(E15,'LISTADO ATM'!$A$2:$B$898,2,0)</f>
        <v xml:space="preserve">ATM Autoservicio Plaza Lama Zona Oriental </v>
      </c>
      <c r="H15" s="98" t="str">
        <f>VLOOKUP(E15,VIP!$A$2:$O16384,7,FALSE)</f>
        <v>Si</v>
      </c>
      <c r="I15" s="98" t="str">
        <f>VLOOKUP(E15,VIP!$A$2:$O8349,8,FALSE)</f>
        <v>Si</v>
      </c>
      <c r="J15" s="98" t="str">
        <f>VLOOKUP(E15,VIP!$A$2:$O8299,8,FALSE)</f>
        <v>Si</v>
      </c>
      <c r="K15" s="98" t="str">
        <f>VLOOKUP(E15,VIP!$A$2:$O11873,6,0)</f>
        <v>NO</v>
      </c>
      <c r="L15" s="128" t="s">
        <v>2228</v>
      </c>
      <c r="M15" s="129" t="s">
        <v>2470</v>
      </c>
      <c r="N15" s="130" t="s">
        <v>2477</v>
      </c>
      <c r="O15" s="98" t="s">
        <v>2479</v>
      </c>
      <c r="P15" s="131"/>
      <c r="Q15" s="87" t="s">
        <v>2228</v>
      </c>
    </row>
    <row r="16" spans="1:17" ht="18" x14ac:dyDescent="0.25">
      <c r="A16" s="98" t="str">
        <f>VLOOKUP(E16,'LISTADO ATM'!$A$2:$C$899,3,0)</f>
        <v>DISTRITO NACIONAL</v>
      </c>
      <c r="B16" s="113" t="s">
        <v>2646</v>
      </c>
      <c r="C16" s="127">
        <v>44250.825196759259</v>
      </c>
      <c r="D16" s="98" t="s">
        <v>2189</v>
      </c>
      <c r="E16" s="103">
        <v>184</v>
      </c>
      <c r="F16" s="98" t="str">
        <f>VLOOKUP(E16,VIP!$A$2:$O11668,2,0)</f>
        <v>DRBR184</v>
      </c>
      <c r="G16" s="98" t="str">
        <f>VLOOKUP(E16,'LISTADO ATM'!$A$2:$B$898,2,0)</f>
        <v xml:space="preserve">ATM Hermanas Mirabal </v>
      </c>
      <c r="H16" s="98" t="str">
        <f>VLOOKUP(E16,VIP!$A$2:$O16385,7,FALSE)</f>
        <v>Si</v>
      </c>
      <c r="I16" s="98" t="str">
        <f>VLOOKUP(E16,VIP!$A$2:$O8350,8,FALSE)</f>
        <v>Si</v>
      </c>
      <c r="J16" s="98" t="str">
        <f>VLOOKUP(E16,VIP!$A$2:$O8300,8,FALSE)</f>
        <v>Si</v>
      </c>
      <c r="K16" s="98" t="str">
        <f>VLOOKUP(E16,VIP!$A$2:$O11874,6,0)</f>
        <v>SI</v>
      </c>
      <c r="L16" s="128" t="s">
        <v>2228</v>
      </c>
      <c r="M16" s="129" t="s">
        <v>2470</v>
      </c>
      <c r="N16" s="130" t="s">
        <v>2477</v>
      </c>
      <c r="O16" s="98" t="s">
        <v>2479</v>
      </c>
      <c r="P16" s="131"/>
      <c r="Q16" s="87" t="s">
        <v>2228</v>
      </c>
    </row>
    <row r="17" spans="1:17" ht="18" x14ac:dyDescent="0.25">
      <c r="A17" s="98" t="str">
        <f>VLOOKUP(E17,'LISTADO ATM'!$A$2:$C$899,3,0)</f>
        <v>SUR</v>
      </c>
      <c r="B17" s="113" t="s">
        <v>2647</v>
      </c>
      <c r="C17" s="127">
        <v>44250.823993055557</v>
      </c>
      <c r="D17" s="98" t="s">
        <v>2189</v>
      </c>
      <c r="E17" s="103">
        <v>47</v>
      </c>
      <c r="F17" s="98" t="str">
        <f>VLOOKUP(E17,VIP!$A$2:$O11669,2,0)</f>
        <v>DRBR047</v>
      </c>
      <c r="G17" s="98" t="str">
        <f>VLOOKUP(E17,'LISTADO ATM'!$A$2:$B$898,2,0)</f>
        <v xml:space="preserve">ATM Oficina Jimaní </v>
      </c>
      <c r="H17" s="98" t="str">
        <f>VLOOKUP(E17,VIP!$A$2:$O16386,7,FALSE)</f>
        <v>Si</v>
      </c>
      <c r="I17" s="98" t="str">
        <f>VLOOKUP(E17,VIP!$A$2:$O8351,8,FALSE)</f>
        <v>Si</v>
      </c>
      <c r="J17" s="98" t="str">
        <f>VLOOKUP(E17,VIP!$A$2:$O8301,8,FALSE)</f>
        <v>Si</v>
      </c>
      <c r="K17" s="98" t="str">
        <f>VLOOKUP(E17,VIP!$A$2:$O11875,6,0)</f>
        <v>NO</v>
      </c>
      <c r="L17" s="128" t="s">
        <v>2228</v>
      </c>
      <c r="M17" s="129" t="s">
        <v>2470</v>
      </c>
      <c r="N17" s="130" t="s">
        <v>2477</v>
      </c>
      <c r="O17" s="98" t="s">
        <v>2479</v>
      </c>
      <c r="P17" s="131"/>
      <c r="Q17" s="87" t="s">
        <v>2228</v>
      </c>
    </row>
    <row r="18" spans="1:17" ht="18" x14ac:dyDescent="0.25">
      <c r="A18" s="98" t="str">
        <f>VLOOKUP(E18,'LISTADO ATM'!$A$2:$C$899,3,0)</f>
        <v>NORTE</v>
      </c>
      <c r="B18" s="113" t="s">
        <v>2631</v>
      </c>
      <c r="C18" s="127">
        <v>44250.778217592589</v>
      </c>
      <c r="D18" s="98" t="s">
        <v>2488</v>
      </c>
      <c r="E18" s="103">
        <v>292</v>
      </c>
      <c r="F18" s="98" t="str">
        <f>VLOOKUP(E18,VIP!$A$2:$O11656,2,0)</f>
        <v>DRBR292</v>
      </c>
      <c r="G18" s="98" t="str">
        <f>VLOOKUP(E18,'LISTADO ATM'!$A$2:$B$898,2,0)</f>
        <v xml:space="preserve">ATM UNP Castañuelas (Montecristi) </v>
      </c>
      <c r="H18" s="98" t="str">
        <f>VLOOKUP(E18,VIP!$A$2:$O16373,7,FALSE)</f>
        <v>Si</v>
      </c>
      <c r="I18" s="98" t="str">
        <f>VLOOKUP(E18,VIP!$A$2:$O8338,8,FALSE)</f>
        <v>Si</v>
      </c>
      <c r="J18" s="98" t="str">
        <f>VLOOKUP(E18,VIP!$A$2:$O8288,8,FALSE)</f>
        <v>Si</v>
      </c>
      <c r="K18" s="98" t="str">
        <f>VLOOKUP(E18,VIP!$A$2:$O11862,6,0)</f>
        <v>NO</v>
      </c>
      <c r="L18" s="128" t="s">
        <v>2482</v>
      </c>
      <c r="M18" s="131" t="s">
        <v>2559</v>
      </c>
      <c r="N18" s="136" t="s">
        <v>2557</v>
      </c>
      <c r="O18" s="98" t="s">
        <v>2634</v>
      </c>
      <c r="P18" s="131" t="s">
        <v>2560</v>
      </c>
      <c r="Q18" s="173" t="s">
        <v>2559</v>
      </c>
    </row>
    <row r="19" spans="1:17" ht="18" x14ac:dyDescent="0.25">
      <c r="A19" s="98" t="str">
        <f>VLOOKUP(E19,'LISTADO ATM'!$A$2:$C$899,3,0)</f>
        <v>NORTE</v>
      </c>
      <c r="B19" s="113" t="s">
        <v>2632</v>
      </c>
      <c r="C19" s="127">
        <v>44250.777002314811</v>
      </c>
      <c r="D19" s="98" t="s">
        <v>2488</v>
      </c>
      <c r="E19" s="103">
        <v>944</v>
      </c>
      <c r="F19" s="98" t="str">
        <f>VLOOKUP(E19,VIP!$A$2:$O11657,2,0)</f>
        <v>DRBR944</v>
      </c>
      <c r="G19" s="98" t="str">
        <f>VLOOKUP(E19,'LISTADO ATM'!$A$2:$B$898,2,0)</f>
        <v xml:space="preserve">ATM UNP Mao </v>
      </c>
      <c r="H19" s="98" t="str">
        <f>VLOOKUP(E19,VIP!$A$2:$O16374,7,FALSE)</f>
        <v>Si</v>
      </c>
      <c r="I19" s="98" t="str">
        <f>VLOOKUP(E19,VIP!$A$2:$O8339,8,FALSE)</f>
        <v>Si</v>
      </c>
      <c r="J19" s="98" t="str">
        <f>VLOOKUP(E19,VIP!$A$2:$O8289,8,FALSE)</f>
        <v>Si</v>
      </c>
      <c r="K19" s="98" t="str">
        <f>VLOOKUP(E19,VIP!$A$2:$O11863,6,0)</f>
        <v>NO</v>
      </c>
      <c r="L19" s="128" t="s">
        <v>2482</v>
      </c>
      <c r="M19" s="131" t="s">
        <v>2559</v>
      </c>
      <c r="N19" s="136" t="s">
        <v>2557</v>
      </c>
      <c r="O19" s="98" t="s">
        <v>2634</v>
      </c>
      <c r="P19" s="131" t="s">
        <v>2560</v>
      </c>
      <c r="Q19" s="173" t="s">
        <v>2559</v>
      </c>
    </row>
    <row r="20" spans="1:17" ht="18" x14ac:dyDescent="0.25">
      <c r="A20" s="98" t="str">
        <f>VLOOKUP(E20,'LISTADO ATM'!$A$2:$C$899,3,0)</f>
        <v>DISTRITO NACIONAL</v>
      </c>
      <c r="B20" s="113" t="s">
        <v>2633</v>
      </c>
      <c r="C20" s="127">
        <v>44250.775555555556</v>
      </c>
      <c r="D20" s="98" t="s">
        <v>2488</v>
      </c>
      <c r="E20" s="103">
        <v>540</v>
      </c>
      <c r="F20" s="98" t="str">
        <f>VLOOKUP(E20,VIP!$A$2:$O11658,2,0)</f>
        <v>DRBR540</v>
      </c>
      <c r="G20" s="98" t="str">
        <f>VLOOKUP(E20,'LISTADO ATM'!$A$2:$B$898,2,0)</f>
        <v xml:space="preserve">ATM Autoservicio Sambil I </v>
      </c>
      <c r="H20" s="98" t="str">
        <f>VLOOKUP(E20,VIP!$A$2:$O16375,7,FALSE)</f>
        <v>Si</v>
      </c>
      <c r="I20" s="98" t="str">
        <f>VLOOKUP(E20,VIP!$A$2:$O8340,8,FALSE)</f>
        <v>Si</v>
      </c>
      <c r="J20" s="98" t="str">
        <f>VLOOKUP(E20,VIP!$A$2:$O8290,8,FALSE)</f>
        <v>Si</v>
      </c>
      <c r="K20" s="98" t="str">
        <f>VLOOKUP(E20,VIP!$A$2:$O11864,6,0)</f>
        <v>NO</v>
      </c>
      <c r="L20" s="128" t="s">
        <v>2482</v>
      </c>
      <c r="M20" s="131" t="s">
        <v>2559</v>
      </c>
      <c r="N20" s="136" t="s">
        <v>2557</v>
      </c>
      <c r="O20" s="98" t="s">
        <v>2634</v>
      </c>
      <c r="P20" s="131" t="s">
        <v>2560</v>
      </c>
      <c r="Q20" s="173" t="s">
        <v>2559</v>
      </c>
    </row>
    <row r="21" spans="1:17" ht="18" x14ac:dyDescent="0.25">
      <c r="A21" s="98" t="str">
        <f>VLOOKUP(E21,'LISTADO ATM'!$A$2:$C$899,3,0)</f>
        <v>DISTRITO NACIONAL</v>
      </c>
      <c r="B21" s="113" t="s">
        <v>2620</v>
      </c>
      <c r="C21" s="127">
        <v>44250.774201388886</v>
      </c>
      <c r="D21" s="98" t="s">
        <v>2189</v>
      </c>
      <c r="E21" s="103">
        <v>125</v>
      </c>
      <c r="F21" s="98" t="str">
        <f>VLOOKUP(E21,VIP!$A$2:$O11645,2,0)</f>
        <v>DRBR125</v>
      </c>
      <c r="G21" s="98" t="str">
        <f>VLOOKUP(E21,'LISTADO ATM'!$A$2:$B$898,2,0)</f>
        <v xml:space="preserve">ATM Dirección General de Aduanas II </v>
      </c>
      <c r="H21" s="98" t="str">
        <f>VLOOKUP(E21,VIP!$A$2:$O16362,7,FALSE)</f>
        <v>Si</v>
      </c>
      <c r="I21" s="98" t="str">
        <f>VLOOKUP(E21,VIP!$A$2:$O8327,8,FALSE)</f>
        <v>Si</v>
      </c>
      <c r="J21" s="98" t="str">
        <f>VLOOKUP(E21,VIP!$A$2:$O8277,8,FALSE)</f>
        <v>Si</v>
      </c>
      <c r="K21" s="98" t="str">
        <f>VLOOKUP(E21,VIP!$A$2:$O11851,6,0)</f>
        <v>NO</v>
      </c>
      <c r="L21" s="128" t="s">
        <v>2254</v>
      </c>
      <c r="M21" s="129" t="s">
        <v>2470</v>
      </c>
      <c r="N21" s="130" t="s">
        <v>2477</v>
      </c>
      <c r="O21" s="98" t="s">
        <v>2479</v>
      </c>
      <c r="P21" s="129"/>
      <c r="Q21" s="87" t="s">
        <v>2254</v>
      </c>
    </row>
    <row r="22" spans="1:17" ht="18" x14ac:dyDescent="0.25">
      <c r="A22" s="98" t="str">
        <f>VLOOKUP(E22,'LISTADO ATM'!$A$2:$C$899,3,0)</f>
        <v>SUR</v>
      </c>
      <c r="B22" s="113" t="s">
        <v>2621</v>
      </c>
      <c r="C22" s="127">
        <v>44250.7731712963</v>
      </c>
      <c r="D22" s="98" t="s">
        <v>2189</v>
      </c>
      <c r="E22" s="103">
        <v>750</v>
      </c>
      <c r="F22" s="98" t="str">
        <f>VLOOKUP(E22,VIP!$A$2:$O11646,2,0)</f>
        <v>DRBR265</v>
      </c>
      <c r="G22" s="98" t="str">
        <f>VLOOKUP(E22,'LISTADO ATM'!$A$2:$B$898,2,0)</f>
        <v xml:space="preserve">ATM UNP Duvergé </v>
      </c>
      <c r="H22" s="98" t="str">
        <f>VLOOKUP(E22,VIP!$A$2:$O16363,7,FALSE)</f>
        <v>Si</v>
      </c>
      <c r="I22" s="98" t="str">
        <f>VLOOKUP(E22,VIP!$A$2:$O8328,8,FALSE)</f>
        <v>Si</v>
      </c>
      <c r="J22" s="98" t="str">
        <f>VLOOKUP(E22,VIP!$A$2:$O8278,8,FALSE)</f>
        <v>Si</v>
      </c>
      <c r="K22" s="98" t="str">
        <f>VLOOKUP(E22,VIP!$A$2:$O11852,6,0)</f>
        <v>SI</v>
      </c>
      <c r="L22" s="128" t="s">
        <v>2228</v>
      </c>
      <c r="M22" s="129" t="s">
        <v>2470</v>
      </c>
      <c r="N22" s="130" t="s">
        <v>2477</v>
      </c>
      <c r="O22" s="98" t="s">
        <v>2479</v>
      </c>
      <c r="P22" s="129"/>
      <c r="Q22" s="87" t="s">
        <v>2228</v>
      </c>
    </row>
    <row r="23" spans="1:17" ht="18" x14ac:dyDescent="0.25">
      <c r="A23" s="98" t="str">
        <f>VLOOKUP(E23,'LISTADO ATM'!$A$2:$C$899,3,0)</f>
        <v>SUR</v>
      </c>
      <c r="B23" s="113" t="s">
        <v>2622</v>
      </c>
      <c r="C23" s="127">
        <v>44250.771932870368</v>
      </c>
      <c r="D23" s="98" t="s">
        <v>2189</v>
      </c>
      <c r="E23" s="103">
        <v>5</v>
      </c>
      <c r="F23" s="98" t="str">
        <f>VLOOKUP(E23,VIP!$A$2:$O11647,2,0)</f>
        <v>DRBR005</v>
      </c>
      <c r="G23" s="98" t="str">
        <f>VLOOKUP(E23,'LISTADO ATM'!$A$2:$B$898,2,0)</f>
        <v>ATM Oficina Autoservicio Villa Ofelia (San Juan)</v>
      </c>
      <c r="H23" s="98" t="str">
        <f>VLOOKUP(E23,VIP!$A$2:$O16364,7,FALSE)</f>
        <v>Si</v>
      </c>
      <c r="I23" s="98" t="str">
        <f>VLOOKUP(E23,VIP!$A$2:$O8329,8,FALSE)</f>
        <v>Si</v>
      </c>
      <c r="J23" s="98" t="str">
        <f>VLOOKUP(E23,VIP!$A$2:$O8279,8,FALSE)</f>
        <v>Si</v>
      </c>
      <c r="K23" s="98" t="str">
        <f>VLOOKUP(E23,VIP!$A$2:$O11853,6,0)</f>
        <v>NO</v>
      </c>
      <c r="L23" s="128" t="s">
        <v>2228</v>
      </c>
      <c r="M23" s="129" t="s">
        <v>2470</v>
      </c>
      <c r="N23" s="130" t="s">
        <v>2477</v>
      </c>
      <c r="O23" s="98" t="s">
        <v>2479</v>
      </c>
      <c r="P23" s="129"/>
      <c r="Q23" s="87" t="s">
        <v>2228</v>
      </c>
    </row>
    <row r="24" spans="1:17" ht="18" x14ac:dyDescent="0.25">
      <c r="A24" s="98" t="str">
        <f>VLOOKUP(E24,'LISTADO ATM'!$A$2:$C$899,3,0)</f>
        <v>NORTE</v>
      </c>
      <c r="B24" s="113" t="s">
        <v>2623</v>
      </c>
      <c r="C24" s="127">
        <v>44250.769189814811</v>
      </c>
      <c r="D24" s="98" t="s">
        <v>2190</v>
      </c>
      <c r="E24" s="103">
        <v>142</v>
      </c>
      <c r="F24" s="98" t="str">
        <f>VLOOKUP(E24,VIP!$A$2:$O11648,2,0)</f>
        <v>DRBR142</v>
      </c>
      <c r="G24" s="98" t="str">
        <f>VLOOKUP(E24,'LISTADO ATM'!$A$2:$B$898,2,0)</f>
        <v xml:space="preserve">ATM Centro de Caja Galerías Bonao </v>
      </c>
      <c r="H24" s="98" t="str">
        <f>VLOOKUP(E24,VIP!$A$2:$O16365,7,FALSE)</f>
        <v>Si</v>
      </c>
      <c r="I24" s="98" t="str">
        <f>VLOOKUP(E24,VIP!$A$2:$O8330,8,FALSE)</f>
        <v>Si</v>
      </c>
      <c r="J24" s="98" t="str">
        <f>VLOOKUP(E24,VIP!$A$2:$O8280,8,FALSE)</f>
        <v>Si</v>
      </c>
      <c r="K24" s="98" t="str">
        <f>VLOOKUP(E24,VIP!$A$2:$O11854,6,0)</f>
        <v>SI</v>
      </c>
      <c r="L24" s="128" t="s">
        <v>2228</v>
      </c>
      <c r="M24" s="129" t="s">
        <v>2470</v>
      </c>
      <c r="N24" s="130" t="s">
        <v>2477</v>
      </c>
      <c r="O24" s="98" t="s">
        <v>2499</v>
      </c>
      <c r="P24" s="129"/>
      <c r="Q24" s="87" t="s">
        <v>2228</v>
      </c>
    </row>
    <row r="25" spans="1:17" ht="18" x14ac:dyDescent="0.25">
      <c r="A25" s="98" t="str">
        <f>VLOOKUP(E25,'LISTADO ATM'!$A$2:$C$899,3,0)</f>
        <v>ESTE</v>
      </c>
      <c r="B25" s="113" t="s">
        <v>2624</v>
      </c>
      <c r="C25" s="127">
        <v>44250.767569444448</v>
      </c>
      <c r="D25" s="98" t="s">
        <v>2189</v>
      </c>
      <c r="E25" s="103">
        <v>802</v>
      </c>
      <c r="F25" s="98" t="str">
        <f>VLOOKUP(E25,VIP!$A$2:$O11649,2,0)</f>
        <v>DRBR802</v>
      </c>
      <c r="G25" s="98" t="str">
        <f>VLOOKUP(E25,'LISTADO ATM'!$A$2:$B$898,2,0)</f>
        <v xml:space="preserve">ATM UNP Aeropuerto La Romana </v>
      </c>
      <c r="H25" s="98" t="str">
        <f>VLOOKUP(E25,VIP!$A$2:$O16366,7,FALSE)</f>
        <v>Si</v>
      </c>
      <c r="I25" s="98" t="str">
        <f>VLOOKUP(E25,VIP!$A$2:$O8331,8,FALSE)</f>
        <v>Si</v>
      </c>
      <c r="J25" s="98" t="str">
        <f>VLOOKUP(E25,VIP!$A$2:$O8281,8,FALSE)</f>
        <v>Si</v>
      </c>
      <c r="K25" s="98" t="str">
        <f>VLOOKUP(E25,VIP!$A$2:$O11855,6,0)</f>
        <v>NO</v>
      </c>
      <c r="L25" s="128" t="s">
        <v>2228</v>
      </c>
      <c r="M25" s="129" t="s">
        <v>2470</v>
      </c>
      <c r="N25" s="130" t="s">
        <v>2477</v>
      </c>
      <c r="O25" s="98" t="s">
        <v>2479</v>
      </c>
      <c r="P25" s="129"/>
      <c r="Q25" s="87" t="s">
        <v>2228</v>
      </c>
    </row>
    <row r="26" spans="1:17" ht="18" x14ac:dyDescent="0.25">
      <c r="A26" s="98" t="str">
        <f>VLOOKUP(E26,'LISTADO ATM'!$A$2:$C$899,3,0)</f>
        <v>NORTE</v>
      </c>
      <c r="B26" s="113" t="s">
        <v>2625</v>
      </c>
      <c r="C26" s="127">
        <v>44250.766319444447</v>
      </c>
      <c r="D26" s="98" t="s">
        <v>2190</v>
      </c>
      <c r="E26" s="103">
        <v>757</v>
      </c>
      <c r="F26" s="98" t="str">
        <f>VLOOKUP(E26,VIP!$A$2:$O11650,2,0)</f>
        <v>DRBR757</v>
      </c>
      <c r="G26" s="98" t="str">
        <f>VLOOKUP(E26,'LISTADO ATM'!$A$2:$B$898,2,0)</f>
        <v xml:space="preserve">ATM UNP Plaza Paseo (Santiago) </v>
      </c>
      <c r="H26" s="98" t="str">
        <f>VLOOKUP(E26,VIP!$A$2:$O16367,7,FALSE)</f>
        <v>Si</v>
      </c>
      <c r="I26" s="98" t="str">
        <f>VLOOKUP(E26,VIP!$A$2:$O8332,8,FALSE)</f>
        <v>Si</v>
      </c>
      <c r="J26" s="98" t="str">
        <f>VLOOKUP(E26,VIP!$A$2:$O8282,8,FALSE)</f>
        <v>Si</v>
      </c>
      <c r="K26" s="98" t="str">
        <f>VLOOKUP(E26,VIP!$A$2:$O11856,6,0)</f>
        <v>NO</v>
      </c>
      <c r="L26" s="128" t="s">
        <v>2228</v>
      </c>
      <c r="M26" s="129" t="s">
        <v>2470</v>
      </c>
      <c r="N26" s="130" t="s">
        <v>2477</v>
      </c>
      <c r="O26" s="98" t="s">
        <v>2499</v>
      </c>
      <c r="P26" s="129"/>
      <c r="Q26" s="87" t="s">
        <v>2228</v>
      </c>
    </row>
    <row r="27" spans="1:17" ht="18" x14ac:dyDescent="0.25">
      <c r="A27" s="98" t="str">
        <f>VLOOKUP(E27,'LISTADO ATM'!$A$2:$C$899,3,0)</f>
        <v>SUR</v>
      </c>
      <c r="B27" s="113" t="s">
        <v>2626</v>
      </c>
      <c r="C27" s="127">
        <v>44250.706319444442</v>
      </c>
      <c r="D27" s="98" t="s">
        <v>2473</v>
      </c>
      <c r="E27" s="103">
        <v>880</v>
      </c>
      <c r="F27" s="98" t="str">
        <f>VLOOKUP(E27,VIP!$A$2:$O11651,2,0)</f>
        <v>DRBR880</v>
      </c>
      <c r="G27" s="98" t="str">
        <f>VLOOKUP(E27,'LISTADO ATM'!$A$2:$B$898,2,0)</f>
        <v xml:space="preserve">ATM Autoservicio Barahona II </v>
      </c>
      <c r="H27" s="98" t="str">
        <f>VLOOKUP(E27,VIP!$A$2:$O16368,7,FALSE)</f>
        <v>Si</v>
      </c>
      <c r="I27" s="98" t="str">
        <f>VLOOKUP(E27,VIP!$A$2:$O8333,8,FALSE)</f>
        <v>Si</v>
      </c>
      <c r="J27" s="98" t="str">
        <f>VLOOKUP(E27,VIP!$A$2:$O8283,8,FALSE)</f>
        <v>Si</v>
      </c>
      <c r="K27" s="98" t="str">
        <f>VLOOKUP(E27,VIP!$A$2:$O11857,6,0)</f>
        <v>SI</v>
      </c>
      <c r="L27" s="128" t="s">
        <v>2430</v>
      </c>
      <c r="M27" s="129" t="s">
        <v>2470</v>
      </c>
      <c r="N27" s="130" t="s">
        <v>2477</v>
      </c>
      <c r="O27" s="98" t="s">
        <v>2478</v>
      </c>
      <c r="P27" s="129"/>
      <c r="Q27" s="87" t="s">
        <v>2430</v>
      </c>
    </row>
    <row r="28" spans="1:17" ht="18" x14ac:dyDescent="0.25">
      <c r="A28" s="98" t="str">
        <f>VLOOKUP(E28,'LISTADO ATM'!$A$2:$C$899,3,0)</f>
        <v>SUR</v>
      </c>
      <c r="B28" s="113" t="s">
        <v>2627</v>
      </c>
      <c r="C28" s="127">
        <v>44250.70212962963</v>
      </c>
      <c r="D28" s="98" t="s">
        <v>2473</v>
      </c>
      <c r="E28" s="103">
        <v>301</v>
      </c>
      <c r="F28" s="98" t="str">
        <f>VLOOKUP(E28,VIP!$A$2:$O11652,2,0)</f>
        <v>DRBR301</v>
      </c>
      <c r="G28" s="98" t="str">
        <f>VLOOKUP(E28,'LISTADO ATM'!$A$2:$B$898,2,0)</f>
        <v xml:space="preserve">ATM UNP Alfa y Omega (Barahona) </v>
      </c>
      <c r="H28" s="98" t="str">
        <f>VLOOKUP(E28,VIP!$A$2:$O16369,7,FALSE)</f>
        <v>Si</v>
      </c>
      <c r="I28" s="98" t="str">
        <f>VLOOKUP(E28,VIP!$A$2:$O8334,8,FALSE)</f>
        <v>Si</v>
      </c>
      <c r="J28" s="98" t="str">
        <f>VLOOKUP(E28,VIP!$A$2:$O8284,8,FALSE)</f>
        <v>Si</v>
      </c>
      <c r="K28" s="98" t="str">
        <f>VLOOKUP(E28,VIP!$A$2:$O11858,6,0)</f>
        <v>NO</v>
      </c>
      <c r="L28" s="128" t="s">
        <v>2430</v>
      </c>
      <c r="M28" s="129" t="s">
        <v>2470</v>
      </c>
      <c r="N28" s="130" t="s">
        <v>2477</v>
      </c>
      <c r="O28" s="98" t="s">
        <v>2478</v>
      </c>
      <c r="P28" s="129"/>
      <c r="Q28" s="87" t="s">
        <v>2430</v>
      </c>
    </row>
    <row r="29" spans="1:17" ht="18" x14ac:dyDescent="0.25">
      <c r="A29" s="98" t="str">
        <f>VLOOKUP(E29,'LISTADO ATM'!$A$2:$C$899,3,0)</f>
        <v>SUR</v>
      </c>
      <c r="B29" s="113" t="s">
        <v>2628</v>
      </c>
      <c r="C29" s="127">
        <v>44250.697256944448</v>
      </c>
      <c r="D29" s="98" t="s">
        <v>2473</v>
      </c>
      <c r="E29" s="103">
        <v>512</v>
      </c>
      <c r="F29" s="98" t="str">
        <f>VLOOKUP(E29,VIP!$A$2:$O11653,2,0)</f>
        <v>DRBR512</v>
      </c>
      <c r="G29" s="98" t="str">
        <f>VLOOKUP(E29,'LISTADO ATM'!$A$2:$B$898,2,0)</f>
        <v>ATM Plaza Jesús Ferreira</v>
      </c>
      <c r="H29" s="98" t="str">
        <f>VLOOKUP(E29,VIP!$A$2:$O16370,7,FALSE)</f>
        <v>N/A</v>
      </c>
      <c r="I29" s="98" t="str">
        <f>VLOOKUP(E29,VIP!$A$2:$O8335,8,FALSE)</f>
        <v>N/A</v>
      </c>
      <c r="J29" s="98" t="str">
        <f>VLOOKUP(E29,VIP!$A$2:$O8285,8,FALSE)</f>
        <v>N/A</v>
      </c>
      <c r="K29" s="98" t="str">
        <f>VLOOKUP(E29,VIP!$A$2:$O11859,6,0)</f>
        <v>N/A</v>
      </c>
      <c r="L29" s="128" t="s">
        <v>2430</v>
      </c>
      <c r="M29" s="129" t="s">
        <v>2470</v>
      </c>
      <c r="N29" s="130" t="s">
        <v>2477</v>
      </c>
      <c r="O29" s="98" t="s">
        <v>2478</v>
      </c>
      <c r="P29" s="129"/>
      <c r="Q29" s="87" t="s">
        <v>2430</v>
      </c>
    </row>
    <row r="30" spans="1:17" ht="18" x14ac:dyDescent="0.25">
      <c r="A30" s="98" t="str">
        <f>VLOOKUP(E30,'LISTADO ATM'!$A$2:$C$899,3,0)</f>
        <v>ESTE</v>
      </c>
      <c r="B30" s="113" t="s">
        <v>2629</v>
      </c>
      <c r="C30" s="127">
        <v>44250.660694444443</v>
      </c>
      <c r="D30" s="98" t="s">
        <v>2473</v>
      </c>
      <c r="E30" s="103">
        <v>158</v>
      </c>
      <c r="F30" s="98" t="str">
        <f>VLOOKUP(E30,VIP!$A$2:$O11654,2,0)</f>
        <v>DRBR158</v>
      </c>
      <c r="G30" s="98" t="str">
        <f>VLOOKUP(E30,'LISTADO ATM'!$A$2:$B$898,2,0)</f>
        <v xml:space="preserve">ATM Oficina Romana Norte </v>
      </c>
      <c r="H30" s="98" t="str">
        <f>VLOOKUP(E30,VIP!$A$2:$O16371,7,FALSE)</f>
        <v>Si</v>
      </c>
      <c r="I30" s="98" t="str">
        <f>VLOOKUP(E30,VIP!$A$2:$O8336,8,FALSE)</f>
        <v>Si</v>
      </c>
      <c r="J30" s="98" t="str">
        <f>VLOOKUP(E30,VIP!$A$2:$O8286,8,FALSE)</f>
        <v>Si</v>
      </c>
      <c r="K30" s="98" t="str">
        <f>VLOOKUP(E30,VIP!$A$2:$O11860,6,0)</f>
        <v>SI</v>
      </c>
      <c r="L30" s="128" t="s">
        <v>2430</v>
      </c>
      <c r="M30" s="129" t="s">
        <v>2470</v>
      </c>
      <c r="N30" s="130" t="s">
        <v>2477</v>
      </c>
      <c r="O30" s="98" t="s">
        <v>2478</v>
      </c>
      <c r="P30" s="129"/>
      <c r="Q30" s="87" t="s">
        <v>2430</v>
      </c>
    </row>
    <row r="31" spans="1:17" ht="18" x14ac:dyDescent="0.25">
      <c r="A31" s="98" t="str">
        <f>VLOOKUP(E31,'LISTADO ATM'!$A$2:$C$899,3,0)</f>
        <v>DISTRITO NACIONAL</v>
      </c>
      <c r="B31" s="113" t="s">
        <v>2630</v>
      </c>
      <c r="C31" s="127">
        <v>44250.659456018519</v>
      </c>
      <c r="D31" s="98" t="s">
        <v>2473</v>
      </c>
      <c r="E31" s="103">
        <v>551</v>
      </c>
      <c r="F31" s="98" t="str">
        <f>VLOOKUP(E31,VIP!$A$2:$O11655,2,0)</f>
        <v>DRBR01C</v>
      </c>
      <c r="G31" s="98" t="str">
        <f>VLOOKUP(E31,'LISTADO ATM'!$A$2:$B$898,2,0)</f>
        <v xml:space="preserve">ATM Oficina Padre Castellanos </v>
      </c>
      <c r="H31" s="98" t="str">
        <f>VLOOKUP(E31,VIP!$A$2:$O16372,7,FALSE)</f>
        <v>Si</v>
      </c>
      <c r="I31" s="98" t="str">
        <f>VLOOKUP(E31,VIP!$A$2:$O8337,8,FALSE)</f>
        <v>Si</v>
      </c>
      <c r="J31" s="98" t="str">
        <f>VLOOKUP(E31,VIP!$A$2:$O8287,8,FALSE)</f>
        <v>Si</v>
      </c>
      <c r="K31" s="98" t="str">
        <f>VLOOKUP(E31,VIP!$A$2:$O11861,6,0)</f>
        <v>NO</v>
      </c>
      <c r="L31" s="128" t="s">
        <v>2430</v>
      </c>
      <c r="M31" s="129" t="s">
        <v>2470</v>
      </c>
      <c r="N31" s="130" t="s">
        <v>2477</v>
      </c>
      <c r="O31" s="98" t="s">
        <v>2478</v>
      </c>
      <c r="P31" s="129"/>
      <c r="Q31" s="87" t="s">
        <v>2430</v>
      </c>
    </row>
    <row r="32" spans="1:17" ht="18" x14ac:dyDescent="0.25">
      <c r="A32" s="98" t="str">
        <f>VLOOKUP(E32,'LISTADO ATM'!$A$2:$C$899,3,0)</f>
        <v>DISTRITO NACIONAL</v>
      </c>
      <c r="B32" s="113" t="s">
        <v>2603</v>
      </c>
      <c r="C32" s="127">
        <v>44250.65488425926</v>
      </c>
      <c r="D32" s="98" t="s">
        <v>2189</v>
      </c>
      <c r="E32" s="103">
        <v>623</v>
      </c>
      <c r="F32" s="98" t="str">
        <f>VLOOKUP(E32,VIP!$A$2:$O11644,2,0)</f>
        <v>DRBR623</v>
      </c>
      <c r="G32" s="98" t="str">
        <f>VLOOKUP(E32,'LISTADO ATM'!$A$2:$B$898,2,0)</f>
        <v xml:space="preserve">ATM Operaciones Especiales (Manoguayabo) </v>
      </c>
      <c r="H32" s="98" t="str">
        <f>VLOOKUP(E32,VIP!$A$2:$O16361,7,FALSE)</f>
        <v>Si</v>
      </c>
      <c r="I32" s="98" t="str">
        <f>VLOOKUP(E32,VIP!$A$2:$O8326,8,FALSE)</f>
        <v>Si</v>
      </c>
      <c r="J32" s="98" t="str">
        <f>VLOOKUP(E32,VIP!$A$2:$O8276,8,FALSE)</f>
        <v>Si</v>
      </c>
      <c r="K32" s="98" t="str">
        <f>VLOOKUP(E32,VIP!$A$2:$O11850,6,0)</f>
        <v>No</v>
      </c>
      <c r="L32" s="128" t="s">
        <v>2228</v>
      </c>
      <c r="M32" s="131" t="s">
        <v>2559</v>
      </c>
      <c r="N32" s="130" t="s">
        <v>2477</v>
      </c>
      <c r="O32" s="98" t="s">
        <v>2479</v>
      </c>
      <c r="P32" s="129"/>
      <c r="Q32" s="137">
        <v>44250.661111111112</v>
      </c>
    </row>
    <row r="33" spans="1:17" ht="18" x14ac:dyDescent="0.25">
      <c r="A33" s="98" t="str">
        <f>VLOOKUP(E33,'LISTADO ATM'!$A$2:$C$899,3,0)</f>
        <v>DISTRITO NACIONAL</v>
      </c>
      <c r="B33" s="113" t="s">
        <v>2604</v>
      </c>
      <c r="C33" s="127">
        <v>44250.653981481482</v>
      </c>
      <c r="D33" s="98" t="s">
        <v>2189</v>
      </c>
      <c r="E33" s="103">
        <v>943</v>
      </c>
      <c r="F33" s="98" t="str">
        <f>VLOOKUP(E33,VIP!$A$2:$O11504,2,0)</f>
        <v>DRBR16K</v>
      </c>
      <c r="G33" s="98" t="str">
        <f>VLOOKUP(E33,'LISTADO ATM'!$A$2:$B$898,2,0)</f>
        <v xml:space="preserve">ATM Oficina Tránsito Terreste </v>
      </c>
      <c r="H33" s="98" t="str">
        <f>VLOOKUP(E33,VIP!$A$2:$O16362,7,FALSE)</f>
        <v>Si</v>
      </c>
      <c r="I33" s="98" t="str">
        <f>VLOOKUP(E33,VIP!$A$2:$O8327,8,FALSE)</f>
        <v>Si</v>
      </c>
      <c r="J33" s="98" t="str">
        <f>VLOOKUP(E33,VIP!$A$2:$O8277,8,FALSE)</f>
        <v>Si</v>
      </c>
      <c r="K33" s="98" t="str">
        <f>VLOOKUP(E33,VIP!$A$2:$O11851,6,0)</f>
        <v>NO</v>
      </c>
      <c r="L33" s="128" t="s">
        <v>2228</v>
      </c>
      <c r="M33" s="129" t="s">
        <v>2470</v>
      </c>
      <c r="N33" s="130" t="s">
        <v>2477</v>
      </c>
      <c r="O33" s="98" t="s">
        <v>2479</v>
      </c>
      <c r="P33" s="129"/>
      <c r="Q33" s="87" t="s">
        <v>2228</v>
      </c>
    </row>
    <row r="34" spans="1:17" ht="18" x14ac:dyDescent="0.25">
      <c r="A34" s="98" t="str">
        <f>VLOOKUP(E34,'LISTADO ATM'!$A$2:$C$899,3,0)</f>
        <v>NORTE</v>
      </c>
      <c r="B34" s="113" t="s">
        <v>2605</v>
      </c>
      <c r="C34" s="127">
        <v>44250.653055555558</v>
      </c>
      <c r="D34" s="98" t="s">
        <v>2190</v>
      </c>
      <c r="E34" s="103">
        <v>262</v>
      </c>
      <c r="F34" s="98" t="str">
        <f>VLOOKUP(E34,VIP!$A$2:$O11503,2,0)</f>
        <v>DRBR262</v>
      </c>
      <c r="G34" s="98" t="str">
        <f>VLOOKUP(E34,'LISTADO ATM'!$A$2:$B$898,2,0)</f>
        <v xml:space="preserve">ATM Oficina Obras Públicas (Santiago) </v>
      </c>
      <c r="H34" s="98" t="str">
        <f>VLOOKUP(E34,VIP!$A$2:$O16363,7,FALSE)</f>
        <v>Si</v>
      </c>
      <c r="I34" s="98" t="str">
        <f>VLOOKUP(E34,VIP!$A$2:$O8328,8,FALSE)</f>
        <v>Si</v>
      </c>
      <c r="J34" s="98" t="str">
        <f>VLOOKUP(E34,VIP!$A$2:$O8278,8,FALSE)</f>
        <v>Si</v>
      </c>
      <c r="K34" s="98" t="str">
        <f>VLOOKUP(E34,VIP!$A$2:$O11852,6,0)</f>
        <v>SI</v>
      </c>
      <c r="L34" s="128" t="s">
        <v>2228</v>
      </c>
      <c r="M34" s="131" t="s">
        <v>2559</v>
      </c>
      <c r="N34" s="130" t="s">
        <v>2477</v>
      </c>
      <c r="O34" s="98" t="s">
        <v>2498</v>
      </c>
      <c r="P34" s="129"/>
      <c r="Q34" s="137">
        <v>44250.753182870372</v>
      </c>
    </row>
    <row r="35" spans="1:17" ht="18" x14ac:dyDescent="0.25">
      <c r="A35" s="98" t="str">
        <f>VLOOKUP(E35,'LISTADO ATM'!$A$2:$C$899,3,0)</f>
        <v>ESTE</v>
      </c>
      <c r="B35" s="113" t="s">
        <v>2606</v>
      </c>
      <c r="C35" s="127">
        <v>44250.649953703702</v>
      </c>
      <c r="D35" s="98" t="s">
        <v>2189</v>
      </c>
      <c r="E35" s="103">
        <v>963</v>
      </c>
      <c r="F35" s="98" t="str">
        <f>VLOOKUP(E35,VIP!$A$2:$O11502,2,0)</f>
        <v>DRBR963</v>
      </c>
      <c r="G35" s="98" t="str">
        <f>VLOOKUP(E35,'LISTADO ATM'!$A$2:$B$898,2,0)</f>
        <v xml:space="preserve">ATM Multiplaza La Romana </v>
      </c>
      <c r="H35" s="98" t="str">
        <f>VLOOKUP(E35,VIP!$A$2:$O16364,7,FALSE)</f>
        <v>Si</v>
      </c>
      <c r="I35" s="98" t="str">
        <f>VLOOKUP(E35,VIP!$A$2:$O8329,8,FALSE)</f>
        <v>Si</v>
      </c>
      <c r="J35" s="98" t="str">
        <f>VLOOKUP(E35,VIP!$A$2:$O8279,8,FALSE)</f>
        <v>Si</v>
      </c>
      <c r="K35" s="98" t="str">
        <f>VLOOKUP(E35,VIP!$A$2:$O11853,6,0)</f>
        <v>NO</v>
      </c>
      <c r="L35" s="128" t="s">
        <v>2228</v>
      </c>
      <c r="M35" s="129" t="s">
        <v>2470</v>
      </c>
      <c r="N35" s="130" t="s">
        <v>2477</v>
      </c>
      <c r="O35" s="98" t="s">
        <v>2479</v>
      </c>
      <c r="P35" s="129"/>
      <c r="Q35" s="87" t="s">
        <v>2228</v>
      </c>
    </row>
    <row r="36" spans="1:17" ht="18" x14ac:dyDescent="0.25">
      <c r="A36" s="98" t="str">
        <f>VLOOKUP(E36,'LISTADO ATM'!$A$2:$C$899,3,0)</f>
        <v>DISTRITO NACIONAL</v>
      </c>
      <c r="B36" s="113" t="s">
        <v>2607</v>
      </c>
      <c r="C36" s="127">
        <v>44250.643263888887</v>
      </c>
      <c r="D36" s="98" t="s">
        <v>2189</v>
      </c>
      <c r="E36" s="103">
        <v>919</v>
      </c>
      <c r="F36" s="98" t="str">
        <f>VLOOKUP(E36,VIP!$A$2:$O11501,2,0)</f>
        <v>DRBR16F</v>
      </c>
      <c r="G36" s="98" t="str">
        <f>VLOOKUP(E36,'LISTADO ATM'!$A$2:$B$898,2,0)</f>
        <v xml:space="preserve">ATM S/M La Cadena Sarasota </v>
      </c>
      <c r="H36" s="98" t="str">
        <f>VLOOKUP(E36,VIP!$A$2:$O16365,7,FALSE)</f>
        <v>Si</v>
      </c>
      <c r="I36" s="98" t="str">
        <f>VLOOKUP(E36,VIP!$A$2:$O8330,8,FALSE)</f>
        <v>Si</v>
      </c>
      <c r="J36" s="98" t="str">
        <f>VLOOKUP(E36,VIP!$A$2:$O8280,8,FALSE)</f>
        <v>Si</v>
      </c>
      <c r="K36" s="98" t="str">
        <f>VLOOKUP(E36,VIP!$A$2:$O11854,6,0)</f>
        <v>SI</v>
      </c>
      <c r="L36" s="128" t="s">
        <v>2228</v>
      </c>
      <c r="M36" s="129" t="s">
        <v>2470</v>
      </c>
      <c r="N36" s="130" t="s">
        <v>2477</v>
      </c>
      <c r="O36" s="98" t="s">
        <v>2479</v>
      </c>
      <c r="P36" s="129"/>
      <c r="Q36" s="129" t="s">
        <v>2228</v>
      </c>
    </row>
    <row r="37" spans="1:17" ht="18" x14ac:dyDescent="0.25">
      <c r="A37" s="98" t="str">
        <f>VLOOKUP(E37,'LISTADO ATM'!$A$2:$C$899,3,0)</f>
        <v>DISTRITO NACIONAL</v>
      </c>
      <c r="B37" s="113" t="s">
        <v>2608</v>
      </c>
      <c r="C37" s="127">
        <v>44250.642418981479</v>
      </c>
      <c r="D37" s="98" t="s">
        <v>2189</v>
      </c>
      <c r="E37" s="103">
        <v>527</v>
      </c>
      <c r="F37" s="98" t="str">
        <f>VLOOKUP(E37,VIP!$A$2:$O11643,2,0)</f>
        <v>DRBR527</v>
      </c>
      <c r="G37" s="98" t="str">
        <f>VLOOKUP(E37,'LISTADO ATM'!$A$2:$B$898,2,0)</f>
        <v>ATM Oficina Zona Oriental II</v>
      </c>
      <c r="H37" s="98" t="str">
        <f>VLOOKUP(E37,VIP!$A$2:$O16366,7,FALSE)</f>
        <v>Si</v>
      </c>
      <c r="I37" s="98" t="str">
        <f>VLOOKUP(E37,VIP!$A$2:$O8331,8,FALSE)</f>
        <v>Si</v>
      </c>
      <c r="J37" s="98" t="str">
        <f>VLOOKUP(E37,VIP!$A$2:$O8281,8,FALSE)</f>
        <v>Si</v>
      </c>
      <c r="K37" s="98" t="str">
        <f>VLOOKUP(E37,VIP!$A$2:$O11855,6,0)</f>
        <v>SI</v>
      </c>
      <c r="L37" s="128" t="s">
        <v>2228</v>
      </c>
      <c r="M37" s="131" t="s">
        <v>2559</v>
      </c>
      <c r="N37" s="130" t="s">
        <v>2477</v>
      </c>
      <c r="O37" s="98" t="s">
        <v>2479</v>
      </c>
      <c r="P37" s="129"/>
      <c r="Q37" s="137">
        <v>44250.657638888886</v>
      </c>
    </row>
    <row r="38" spans="1:17" ht="18" x14ac:dyDescent="0.25">
      <c r="A38" s="98" t="str">
        <f>VLOOKUP(E38,'LISTADO ATM'!$A$2:$C$899,3,0)</f>
        <v>ESTE</v>
      </c>
      <c r="B38" s="113" t="s">
        <v>2609</v>
      </c>
      <c r="C38" s="127">
        <v>44250.639606481483</v>
      </c>
      <c r="D38" s="98" t="s">
        <v>2189</v>
      </c>
      <c r="E38" s="103">
        <v>366</v>
      </c>
      <c r="F38" s="98" t="str">
        <f>VLOOKUP(E38,VIP!$A$2:$O11642,2,0)</f>
        <v>DRBR366</v>
      </c>
      <c r="G38" s="98" t="str">
        <f>VLOOKUP(E38,'LISTADO ATM'!$A$2:$B$898,2,0)</f>
        <v>ATM Oficina Boulevard (Higuey) II</v>
      </c>
      <c r="H38" s="98" t="str">
        <f>VLOOKUP(E38,VIP!$A$2:$O16367,7,FALSE)</f>
        <v>N/A</v>
      </c>
      <c r="I38" s="98" t="str">
        <f>VLOOKUP(E38,VIP!$A$2:$O8332,8,FALSE)</f>
        <v>N/A</v>
      </c>
      <c r="J38" s="98" t="str">
        <f>VLOOKUP(E38,VIP!$A$2:$O8282,8,FALSE)</f>
        <v>N/A</v>
      </c>
      <c r="K38" s="98" t="str">
        <f>VLOOKUP(E38,VIP!$A$2:$O11856,6,0)</f>
        <v>N/A</v>
      </c>
      <c r="L38" s="128" t="s">
        <v>2254</v>
      </c>
      <c r="M38" s="131" t="s">
        <v>2559</v>
      </c>
      <c r="N38" s="130" t="s">
        <v>2477</v>
      </c>
      <c r="O38" s="98" t="s">
        <v>2479</v>
      </c>
      <c r="P38" s="129"/>
      <c r="Q38" s="137">
        <v>44250.661111111112</v>
      </c>
    </row>
    <row r="39" spans="1:17" ht="18" x14ac:dyDescent="0.25">
      <c r="A39" s="98" t="str">
        <f>VLOOKUP(E39,'LISTADO ATM'!$A$2:$C$899,3,0)</f>
        <v>DISTRITO NACIONAL</v>
      </c>
      <c r="B39" s="113" t="s">
        <v>2610</v>
      </c>
      <c r="C39" s="127">
        <v>44250.638101851851</v>
      </c>
      <c r="D39" s="98" t="s">
        <v>2189</v>
      </c>
      <c r="E39" s="103">
        <v>24</v>
      </c>
      <c r="F39" s="98" t="str">
        <f>VLOOKUP(E39,VIP!$A$2:$O11500,2,0)</f>
        <v>DRBR024</v>
      </c>
      <c r="G39" s="98" t="str">
        <f>VLOOKUP(E39,'LISTADO ATM'!$A$2:$B$898,2,0)</f>
        <v xml:space="preserve">ATM Oficina Eusebio Manzueta </v>
      </c>
      <c r="H39" s="98" t="str">
        <f>VLOOKUP(E39,VIP!$A$2:$O16368,7,FALSE)</f>
        <v>No</v>
      </c>
      <c r="I39" s="98" t="str">
        <f>VLOOKUP(E39,VIP!$A$2:$O8333,8,FALSE)</f>
        <v>No</v>
      </c>
      <c r="J39" s="98" t="str">
        <f>VLOOKUP(E39,VIP!$A$2:$O8283,8,FALSE)</f>
        <v>No</v>
      </c>
      <c r="K39" s="98" t="str">
        <f>VLOOKUP(E39,VIP!$A$2:$O11857,6,0)</f>
        <v>NO</v>
      </c>
      <c r="L39" s="128" t="s">
        <v>2497</v>
      </c>
      <c r="M39" s="129" t="s">
        <v>2470</v>
      </c>
      <c r="N39" s="130" t="s">
        <v>2477</v>
      </c>
      <c r="O39" s="98" t="s">
        <v>2479</v>
      </c>
      <c r="P39" s="129"/>
      <c r="Q39" s="87" t="s">
        <v>2497</v>
      </c>
    </row>
    <row r="40" spans="1:17" ht="18" x14ac:dyDescent="0.25">
      <c r="A40" s="98" t="str">
        <f>VLOOKUP(E40,'LISTADO ATM'!$A$2:$C$899,3,0)</f>
        <v>DISTRITO NACIONAL</v>
      </c>
      <c r="B40" s="113" t="s">
        <v>2611</v>
      </c>
      <c r="C40" s="127">
        <v>44250.637638888889</v>
      </c>
      <c r="D40" s="98" t="s">
        <v>2189</v>
      </c>
      <c r="E40" s="103">
        <v>486</v>
      </c>
      <c r="F40" s="98" t="str">
        <f>VLOOKUP(E40,VIP!$A$2:$O11499,2,0)</f>
        <v>DRBR486</v>
      </c>
      <c r="G40" s="98" t="str">
        <f>VLOOKUP(E40,'LISTADO ATM'!$A$2:$B$898,2,0)</f>
        <v xml:space="preserve">ATM Olé La Caleta </v>
      </c>
      <c r="H40" s="98" t="str">
        <f>VLOOKUP(E40,VIP!$A$2:$O16369,7,FALSE)</f>
        <v>Si</v>
      </c>
      <c r="I40" s="98" t="str">
        <f>VLOOKUP(E40,VIP!$A$2:$O8334,8,FALSE)</f>
        <v>Si</v>
      </c>
      <c r="J40" s="98" t="str">
        <f>VLOOKUP(E40,VIP!$A$2:$O8284,8,FALSE)</f>
        <v>Si</v>
      </c>
      <c r="K40" s="98" t="str">
        <f>VLOOKUP(E40,VIP!$A$2:$O11858,6,0)</f>
        <v>NO</v>
      </c>
      <c r="L40" s="128" t="s">
        <v>2497</v>
      </c>
      <c r="M40" s="129" t="s">
        <v>2470</v>
      </c>
      <c r="N40" s="130" t="s">
        <v>2477</v>
      </c>
      <c r="O40" s="98" t="s">
        <v>2479</v>
      </c>
      <c r="P40" s="129"/>
      <c r="Q40" s="87" t="s">
        <v>2497</v>
      </c>
    </row>
    <row r="41" spans="1:17" ht="18" x14ac:dyDescent="0.25">
      <c r="A41" s="98" t="str">
        <f>VLOOKUP(E41,'LISTADO ATM'!$A$2:$C$899,3,0)</f>
        <v>ESTE</v>
      </c>
      <c r="B41" s="113" t="s">
        <v>2612</v>
      </c>
      <c r="C41" s="127">
        <v>44250.637048611112</v>
      </c>
      <c r="D41" s="98" t="s">
        <v>2189</v>
      </c>
      <c r="E41" s="103">
        <v>385</v>
      </c>
      <c r="F41" s="98" t="str">
        <f>VLOOKUP(E41,VIP!$A$2:$O11498,2,0)</f>
        <v>DRBR385</v>
      </c>
      <c r="G41" s="98" t="str">
        <f>VLOOKUP(E41,'LISTADO ATM'!$A$2:$B$898,2,0)</f>
        <v xml:space="preserve">ATM Plaza Verón I </v>
      </c>
      <c r="H41" s="98" t="str">
        <f>VLOOKUP(E41,VIP!$A$2:$O16370,7,FALSE)</f>
        <v>Si</v>
      </c>
      <c r="I41" s="98" t="str">
        <f>VLOOKUP(E41,VIP!$A$2:$O8335,8,FALSE)</f>
        <v>Si</v>
      </c>
      <c r="J41" s="98" t="str">
        <f>VLOOKUP(E41,VIP!$A$2:$O8285,8,FALSE)</f>
        <v>Si</v>
      </c>
      <c r="K41" s="98" t="str">
        <f>VLOOKUP(E41,VIP!$A$2:$O11859,6,0)</f>
        <v>NO</v>
      </c>
      <c r="L41" s="128" t="s">
        <v>2228</v>
      </c>
      <c r="M41" s="129" t="s">
        <v>2470</v>
      </c>
      <c r="N41" s="130" t="s">
        <v>2477</v>
      </c>
      <c r="O41" s="98" t="s">
        <v>2479</v>
      </c>
      <c r="P41" s="129"/>
      <c r="Q41" s="87" t="s">
        <v>2228</v>
      </c>
    </row>
    <row r="42" spans="1:17" ht="18" x14ac:dyDescent="0.25">
      <c r="A42" s="98" t="str">
        <f>VLOOKUP(E42,'LISTADO ATM'!$A$2:$C$899,3,0)</f>
        <v>NORTE</v>
      </c>
      <c r="B42" s="113" t="s">
        <v>2613</v>
      </c>
      <c r="C42" s="127">
        <v>44250.636412037034</v>
      </c>
      <c r="D42" s="98" t="s">
        <v>2190</v>
      </c>
      <c r="E42" s="103">
        <v>3</v>
      </c>
      <c r="F42" s="98" t="str">
        <f>VLOOKUP(E42,VIP!$A$2:$O11497,2,0)</f>
        <v>DRBR003</v>
      </c>
      <c r="G42" s="98" t="str">
        <f>VLOOKUP(E42,'LISTADO ATM'!$A$2:$B$898,2,0)</f>
        <v>ATM Autoservicio La Vega Real</v>
      </c>
      <c r="H42" s="98" t="str">
        <f>VLOOKUP(E42,VIP!$A$2:$O16371,7,FALSE)</f>
        <v>Si</v>
      </c>
      <c r="I42" s="98" t="str">
        <f>VLOOKUP(E42,VIP!$A$2:$O8336,8,FALSE)</f>
        <v>Si</v>
      </c>
      <c r="J42" s="98" t="str">
        <f>VLOOKUP(E42,VIP!$A$2:$O8286,8,FALSE)</f>
        <v>Si</v>
      </c>
      <c r="K42" s="98" t="str">
        <f>VLOOKUP(E42,VIP!$A$2:$O11860,6,0)</f>
        <v>NO</v>
      </c>
      <c r="L42" s="128" t="s">
        <v>2228</v>
      </c>
      <c r="M42" s="129" t="s">
        <v>2470</v>
      </c>
      <c r="N42" s="130" t="s">
        <v>2477</v>
      </c>
      <c r="O42" s="98" t="s">
        <v>2498</v>
      </c>
      <c r="P42" s="129"/>
      <c r="Q42" s="87" t="s">
        <v>2228</v>
      </c>
    </row>
    <row r="43" spans="1:17" ht="18" x14ac:dyDescent="0.25">
      <c r="A43" s="98" t="str">
        <f>VLOOKUP(E43,'LISTADO ATM'!$A$2:$C$899,3,0)</f>
        <v>DISTRITO NACIONAL</v>
      </c>
      <c r="B43" s="113" t="s">
        <v>2614</v>
      </c>
      <c r="C43" s="127">
        <v>44250.628831018519</v>
      </c>
      <c r="D43" s="98" t="s">
        <v>2473</v>
      </c>
      <c r="E43" s="103">
        <v>988</v>
      </c>
      <c r="F43" s="98" t="str">
        <f>VLOOKUP(E43,VIP!$A$2:$O11496,2,0)</f>
        <v>DRBR988</v>
      </c>
      <c r="G43" s="98" t="str">
        <f>VLOOKUP(E43,'LISTADO ATM'!$A$2:$B$898,2,0)</f>
        <v xml:space="preserve">ATM Estación Sigma 27 de Febrero </v>
      </c>
      <c r="H43" s="98" t="str">
        <f>VLOOKUP(E43,VIP!$A$2:$O16372,7,FALSE)</f>
        <v>Si</v>
      </c>
      <c r="I43" s="98" t="str">
        <f>VLOOKUP(E43,VIP!$A$2:$O8337,8,FALSE)</f>
        <v>Si</v>
      </c>
      <c r="J43" s="98" t="str">
        <f>VLOOKUP(E43,VIP!$A$2:$O8287,8,FALSE)</f>
        <v>Si</v>
      </c>
      <c r="K43" s="98" t="str">
        <f>VLOOKUP(E43,VIP!$A$2:$O11861,6,0)</f>
        <v>NO</v>
      </c>
      <c r="L43" s="128" t="s">
        <v>2430</v>
      </c>
      <c r="M43" s="129" t="s">
        <v>2470</v>
      </c>
      <c r="N43" s="130" t="s">
        <v>2477</v>
      </c>
      <c r="O43" s="98" t="s">
        <v>2478</v>
      </c>
      <c r="P43" s="129"/>
      <c r="Q43" s="87" t="s">
        <v>2430</v>
      </c>
    </row>
    <row r="44" spans="1:17" ht="18" x14ac:dyDescent="0.25">
      <c r="A44" s="98" t="str">
        <f>VLOOKUP(E44,'LISTADO ATM'!$A$2:$C$899,3,0)</f>
        <v>NORTE</v>
      </c>
      <c r="B44" s="113" t="s">
        <v>2615</v>
      </c>
      <c r="C44" s="127">
        <v>44250.62636574074</v>
      </c>
      <c r="D44" s="98" t="s">
        <v>2488</v>
      </c>
      <c r="E44" s="103">
        <v>649</v>
      </c>
      <c r="F44" s="98" t="str">
        <f>VLOOKUP(E44,VIP!$A$2:$O11495,2,0)</f>
        <v>DRBR649</v>
      </c>
      <c r="G44" s="98" t="str">
        <f>VLOOKUP(E44,'LISTADO ATM'!$A$2:$B$898,2,0)</f>
        <v xml:space="preserve">ATM Oficina Galería 56 (San Francisco de Macorís) </v>
      </c>
      <c r="H44" s="98" t="str">
        <f>VLOOKUP(E44,VIP!$A$2:$O16373,7,FALSE)</f>
        <v>Si</v>
      </c>
      <c r="I44" s="98" t="str">
        <f>VLOOKUP(E44,VIP!$A$2:$O8338,8,FALSE)</f>
        <v>Si</v>
      </c>
      <c r="J44" s="98" t="str">
        <f>VLOOKUP(E44,VIP!$A$2:$O8288,8,FALSE)</f>
        <v>Si</v>
      </c>
      <c r="K44" s="98" t="str">
        <f>VLOOKUP(E44,VIP!$A$2:$O11862,6,0)</f>
        <v>SI</v>
      </c>
      <c r="L44" s="128" t="s">
        <v>2430</v>
      </c>
      <c r="M44" s="131" t="s">
        <v>2559</v>
      </c>
      <c r="N44" s="130" t="s">
        <v>2477</v>
      </c>
      <c r="O44" s="98" t="s">
        <v>2491</v>
      </c>
      <c r="P44" s="129"/>
      <c r="Q44" s="136">
        <v>44250.751435185186</v>
      </c>
    </row>
    <row r="45" spans="1:17" ht="18" x14ac:dyDescent="0.25">
      <c r="A45" s="98" t="str">
        <f>VLOOKUP(E45,'LISTADO ATM'!$A$2:$C$899,3,0)</f>
        <v>DISTRITO NACIONAL</v>
      </c>
      <c r="B45" s="113" t="s">
        <v>2616</v>
      </c>
      <c r="C45" s="127">
        <v>44250.615405092591</v>
      </c>
      <c r="D45" s="98" t="s">
        <v>2189</v>
      </c>
      <c r="E45" s="103">
        <v>485</v>
      </c>
      <c r="F45" s="98" t="str">
        <f>VLOOKUP(E45,VIP!$A$2:$O11494,2,0)</f>
        <v>DRBR485</v>
      </c>
      <c r="G45" s="98" t="str">
        <f>VLOOKUP(E45,'LISTADO ATM'!$A$2:$B$898,2,0)</f>
        <v xml:space="preserve">ATM CEDIMAT </v>
      </c>
      <c r="H45" s="98" t="str">
        <f>VLOOKUP(E45,VIP!$A$2:$O16374,7,FALSE)</f>
        <v>Si</v>
      </c>
      <c r="I45" s="98" t="str">
        <f>VLOOKUP(E45,VIP!$A$2:$O8339,8,FALSE)</f>
        <v>Si</v>
      </c>
      <c r="J45" s="98" t="str">
        <f>VLOOKUP(E45,VIP!$A$2:$O8289,8,FALSE)</f>
        <v>Si</v>
      </c>
      <c r="K45" s="98" t="str">
        <f>VLOOKUP(E45,VIP!$A$2:$O11863,6,0)</f>
        <v>NO</v>
      </c>
      <c r="L45" s="128" t="s">
        <v>2228</v>
      </c>
      <c r="M45" s="129" t="s">
        <v>2470</v>
      </c>
      <c r="N45" s="130" t="s">
        <v>2477</v>
      </c>
      <c r="O45" s="98" t="s">
        <v>2479</v>
      </c>
      <c r="P45" s="129"/>
      <c r="Q45" s="87" t="s">
        <v>2228</v>
      </c>
    </row>
    <row r="46" spans="1:17" ht="18" x14ac:dyDescent="0.25">
      <c r="A46" s="98" t="str">
        <f>VLOOKUP(E46,'LISTADO ATM'!$A$2:$C$899,3,0)</f>
        <v>DISTRITO NACIONAL</v>
      </c>
      <c r="B46" s="113" t="s">
        <v>2617</v>
      </c>
      <c r="C46" s="127">
        <v>44250.607291666667</v>
      </c>
      <c r="D46" s="98" t="s">
        <v>2189</v>
      </c>
      <c r="E46" s="103">
        <v>225</v>
      </c>
      <c r="F46" s="98" t="str">
        <f>VLOOKUP(E46,VIP!$A$2:$O11493,2,0)</f>
        <v>DRBR225</v>
      </c>
      <c r="G46" s="98" t="str">
        <f>VLOOKUP(E46,'LISTADO ATM'!$A$2:$B$898,2,0)</f>
        <v xml:space="preserve">ATM S/M Nacional Arroyo Hondo </v>
      </c>
      <c r="H46" s="98" t="str">
        <f>VLOOKUP(E46,VIP!$A$2:$O16375,7,FALSE)</f>
        <v>Si</v>
      </c>
      <c r="I46" s="98" t="str">
        <f>VLOOKUP(E46,VIP!$A$2:$O8340,8,FALSE)</f>
        <v>Si</v>
      </c>
      <c r="J46" s="98" t="str">
        <f>VLOOKUP(E46,VIP!$A$2:$O8290,8,FALSE)</f>
        <v>Si</v>
      </c>
      <c r="K46" s="98" t="str">
        <f>VLOOKUP(E46,VIP!$A$2:$O11864,6,0)</f>
        <v>NO</v>
      </c>
      <c r="L46" s="128" t="s">
        <v>2228</v>
      </c>
      <c r="M46" s="129" t="s">
        <v>2470</v>
      </c>
      <c r="N46" s="130" t="s">
        <v>2477</v>
      </c>
      <c r="O46" s="98" t="s">
        <v>2479</v>
      </c>
      <c r="P46" s="129"/>
      <c r="Q46" s="129" t="s">
        <v>2228</v>
      </c>
    </row>
    <row r="47" spans="1:17" ht="18" x14ac:dyDescent="0.25">
      <c r="A47" s="98" t="str">
        <f>VLOOKUP(E47,'LISTADO ATM'!$A$2:$C$899,3,0)</f>
        <v>DISTRITO NACIONAL</v>
      </c>
      <c r="B47" s="113" t="s">
        <v>2618</v>
      </c>
      <c r="C47" s="127">
        <v>44250.602939814817</v>
      </c>
      <c r="D47" s="98" t="s">
        <v>2473</v>
      </c>
      <c r="E47" s="103">
        <v>580</v>
      </c>
      <c r="F47" s="98" t="str">
        <f>VLOOKUP(E47,VIP!$A$2:$O11492,2,0)</f>
        <v>DRBR523</v>
      </c>
      <c r="G47" s="98" t="str">
        <f>VLOOKUP(E47,'LISTADO ATM'!$A$2:$B$898,2,0)</f>
        <v xml:space="preserve">ATM Edificio Propagas </v>
      </c>
      <c r="H47" s="98" t="str">
        <f>VLOOKUP(E47,VIP!$A$2:$O16376,7,FALSE)</f>
        <v>Si</v>
      </c>
      <c r="I47" s="98" t="str">
        <f>VLOOKUP(E47,VIP!$A$2:$O8341,8,FALSE)</f>
        <v>Si</v>
      </c>
      <c r="J47" s="98" t="str">
        <f>VLOOKUP(E47,VIP!$A$2:$O8291,8,FALSE)</f>
        <v>Si</v>
      </c>
      <c r="K47" s="98" t="str">
        <f>VLOOKUP(E47,VIP!$A$2:$O11865,6,0)</f>
        <v>NO</v>
      </c>
      <c r="L47" s="128" t="s">
        <v>2463</v>
      </c>
      <c r="M47" s="129" t="s">
        <v>2470</v>
      </c>
      <c r="N47" s="130" t="s">
        <v>2477</v>
      </c>
      <c r="O47" s="98" t="s">
        <v>2478</v>
      </c>
      <c r="P47" s="129"/>
      <c r="Q47" s="129" t="s">
        <v>2463</v>
      </c>
    </row>
    <row r="48" spans="1:17" ht="18" x14ac:dyDescent="0.25">
      <c r="A48" s="98" t="str">
        <f>VLOOKUP(E48,'LISTADO ATM'!$A$2:$C$899,3,0)</f>
        <v>DISTRITO NACIONAL</v>
      </c>
      <c r="B48" s="113" t="s">
        <v>2619</v>
      </c>
      <c r="C48" s="127">
        <v>44250.602164351854</v>
      </c>
      <c r="D48" s="98" t="s">
        <v>2189</v>
      </c>
      <c r="E48" s="103">
        <v>169</v>
      </c>
      <c r="F48" s="98" t="str">
        <f>VLOOKUP(E48,VIP!$A$2:$O11491,2,0)</f>
        <v>DRBR169</v>
      </c>
      <c r="G48" s="98" t="str">
        <f>VLOOKUP(E48,'LISTADO ATM'!$A$2:$B$898,2,0)</f>
        <v xml:space="preserve">ATM Oficina Caonabo </v>
      </c>
      <c r="H48" s="98" t="str">
        <f>VLOOKUP(E48,VIP!$A$2:$O16377,7,FALSE)</f>
        <v>Si</v>
      </c>
      <c r="I48" s="98" t="str">
        <f>VLOOKUP(E48,VIP!$A$2:$O8342,8,FALSE)</f>
        <v>Si</v>
      </c>
      <c r="J48" s="98" t="str">
        <f>VLOOKUP(E48,VIP!$A$2:$O8292,8,FALSE)</f>
        <v>Si</v>
      </c>
      <c r="K48" s="98" t="str">
        <f>VLOOKUP(E48,VIP!$A$2:$O11866,6,0)</f>
        <v>NO</v>
      </c>
      <c r="L48" s="128" t="s">
        <v>2228</v>
      </c>
      <c r="M48" s="129" t="s">
        <v>2470</v>
      </c>
      <c r="N48" s="130" t="s">
        <v>2477</v>
      </c>
      <c r="O48" s="98" t="s">
        <v>2479</v>
      </c>
      <c r="P48" s="129"/>
      <c r="Q48" s="87" t="s">
        <v>2228</v>
      </c>
    </row>
    <row r="49" spans="1:17" ht="18" x14ac:dyDescent="0.25">
      <c r="A49" s="98" t="str">
        <f>VLOOKUP(E49,'LISTADO ATM'!$A$2:$C$899,3,0)</f>
        <v>DISTRITO NACIONAL</v>
      </c>
      <c r="B49" s="113" t="s">
        <v>2586</v>
      </c>
      <c r="C49" s="127">
        <v>44250.597916666666</v>
      </c>
      <c r="D49" s="98" t="s">
        <v>2189</v>
      </c>
      <c r="E49" s="103">
        <v>540</v>
      </c>
      <c r="F49" s="98" t="str">
        <f>VLOOKUP(E49,VIP!$A$2:$O11490,2,0)</f>
        <v>DRBR540</v>
      </c>
      <c r="G49" s="98" t="str">
        <f>VLOOKUP(E49,'LISTADO ATM'!$A$2:$B$898,2,0)</f>
        <v xml:space="preserve">ATM Autoservicio Sambil I </v>
      </c>
      <c r="H49" s="98" t="str">
        <f>VLOOKUP(E49,VIP!$A$2:$O16360,7,FALSE)</f>
        <v>Si</v>
      </c>
      <c r="I49" s="98" t="str">
        <f>VLOOKUP(E49,VIP!$A$2:$O8325,8,FALSE)</f>
        <v>Si</v>
      </c>
      <c r="J49" s="98" t="str">
        <f>VLOOKUP(E49,VIP!$A$2:$O8275,8,FALSE)</f>
        <v>Si</v>
      </c>
      <c r="K49" s="98" t="str">
        <f>VLOOKUP(E49,VIP!$A$2:$O11849,6,0)</f>
        <v>NO</v>
      </c>
      <c r="L49" s="128" t="s">
        <v>2228</v>
      </c>
      <c r="M49" s="129" t="s">
        <v>2470</v>
      </c>
      <c r="N49" s="130" t="s">
        <v>2477</v>
      </c>
      <c r="O49" s="98" t="s">
        <v>2479</v>
      </c>
      <c r="P49" s="129"/>
      <c r="Q49" s="87" t="s">
        <v>2228</v>
      </c>
    </row>
    <row r="50" spans="1:17" ht="18" x14ac:dyDescent="0.25">
      <c r="A50" s="98" t="str">
        <f>VLOOKUP(E50,'LISTADO ATM'!$A$2:$C$899,3,0)</f>
        <v>DISTRITO NACIONAL</v>
      </c>
      <c r="B50" s="113" t="s">
        <v>2587</v>
      </c>
      <c r="C50" s="127">
        <v>44250.597094907411</v>
      </c>
      <c r="D50" s="98" t="s">
        <v>2189</v>
      </c>
      <c r="E50" s="103">
        <v>34</v>
      </c>
      <c r="F50" s="98" t="str">
        <f>VLOOKUP(E50,VIP!$A$2:$O11489,2,0)</f>
        <v>DRBR034</v>
      </c>
      <c r="G50" s="98" t="str">
        <f>VLOOKUP(E50,'LISTADO ATM'!$A$2:$B$898,2,0)</f>
        <v xml:space="preserve">ATM Plaza de la Salud </v>
      </c>
      <c r="H50" s="98" t="str">
        <f>VLOOKUP(E50,VIP!$A$2:$O16361,7,FALSE)</f>
        <v>Si</v>
      </c>
      <c r="I50" s="98" t="str">
        <f>VLOOKUP(E50,VIP!$A$2:$O8326,8,FALSE)</f>
        <v>Si</v>
      </c>
      <c r="J50" s="98" t="str">
        <f>VLOOKUP(E50,VIP!$A$2:$O8276,8,FALSE)</f>
        <v>Si</v>
      </c>
      <c r="K50" s="98" t="str">
        <f>VLOOKUP(E50,VIP!$A$2:$O11850,6,0)</f>
        <v>NO</v>
      </c>
      <c r="L50" s="128" t="s">
        <v>2228</v>
      </c>
      <c r="M50" s="129" t="s">
        <v>2470</v>
      </c>
      <c r="N50" s="130" t="s">
        <v>2477</v>
      </c>
      <c r="O50" s="98" t="s">
        <v>2479</v>
      </c>
      <c r="P50" s="129"/>
      <c r="Q50" s="87" t="s">
        <v>2228</v>
      </c>
    </row>
    <row r="51" spans="1:17" ht="18" x14ac:dyDescent="0.25">
      <c r="A51" s="98" t="str">
        <f>VLOOKUP(E51,'LISTADO ATM'!$A$2:$C$899,3,0)</f>
        <v>DISTRITO NACIONAL</v>
      </c>
      <c r="B51" s="113" t="s">
        <v>2588</v>
      </c>
      <c r="C51" s="127">
        <v>44250.594247685185</v>
      </c>
      <c r="D51" s="98" t="s">
        <v>2189</v>
      </c>
      <c r="E51" s="103">
        <v>909</v>
      </c>
      <c r="F51" s="98" t="str">
        <f>VLOOKUP(E51,VIP!$A$2:$O11488,2,0)</f>
        <v>DRBR01A</v>
      </c>
      <c r="G51" s="98" t="str">
        <f>VLOOKUP(E51,'LISTADO ATM'!$A$2:$B$898,2,0)</f>
        <v xml:space="preserve">ATM UNP UASD </v>
      </c>
      <c r="H51" s="98" t="str">
        <f>VLOOKUP(E51,VIP!$A$2:$O16362,7,FALSE)</f>
        <v>Si</v>
      </c>
      <c r="I51" s="98" t="str">
        <f>VLOOKUP(E51,VIP!$A$2:$O8327,8,FALSE)</f>
        <v>Si</v>
      </c>
      <c r="J51" s="98" t="str">
        <f>VLOOKUP(E51,VIP!$A$2:$O8277,8,FALSE)</f>
        <v>Si</v>
      </c>
      <c r="K51" s="98" t="str">
        <f>VLOOKUP(E51,VIP!$A$2:$O11851,6,0)</f>
        <v>SI</v>
      </c>
      <c r="L51" s="128" t="s">
        <v>2228</v>
      </c>
      <c r="M51" s="129" t="s">
        <v>2470</v>
      </c>
      <c r="N51" s="130" t="s">
        <v>2477</v>
      </c>
      <c r="O51" s="98" t="s">
        <v>2479</v>
      </c>
      <c r="P51" s="129"/>
      <c r="Q51" s="87" t="s">
        <v>2228</v>
      </c>
    </row>
    <row r="52" spans="1:17" ht="18" x14ac:dyDescent="0.25">
      <c r="A52" s="98" t="str">
        <f>VLOOKUP(E52,'LISTADO ATM'!$A$2:$C$899,3,0)</f>
        <v>ESTE</v>
      </c>
      <c r="B52" s="113" t="s">
        <v>2599</v>
      </c>
      <c r="C52" s="127">
        <v>44250.591168981482</v>
      </c>
      <c r="D52" s="98" t="s">
        <v>2488</v>
      </c>
      <c r="E52" s="103">
        <v>609</v>
      </c>
      <c r="F52" s="98" t="str">
        <f>VLOOKUP(E52,VIP!$A$2:$O11641,2,0)</f>
        <v>DRBR120</v>
      </c>
      <c r="G52" s="98" t="str">
        <f>VLOOKUP(E52,'LISTADO ATM'!$A$2:$B$898,2,0)</f>
        <v xml:space="preserve">ATM S/M Jumbo (San Pedro) </v>
      </c>
      <c r="H52" s="98" t="str">
        <f>VLOOKUP(E52,VIP!$A$2:$O16361,7,FALSE)</f>
        <v>Si</v>
      </c>
      <c r="I52" s="98" t="str">
        <f>VLOOKUP(E52,VIP!$A$2:$O8326,8,FALSE)</f>
        <v>Si</v>
      </c>
      <c r="J52" s="98" t="str">
        <f>VLOOKUP(E52,VIP!$A$2:$O8276,8,FALSE)</f>
        <v>Si</v>
      </c>
      <c r="K52" s="98" t="str">
        <f>VLOOKUP(E52,VIP!$A$2:$O11850,6,0)</f>
        <v>NO</v>
      </c>
      <c r="L52" s="128" t="s">
        <v>2482</v>
      </c>
      <c r="M52" s="131" t="s">
        <v>2559</v>
      </c>
      <c r="N52" s="131" t="s">
        <v>2557</v>
      </c>
      <c r="O52" s="98" t="s">
        <v>2558</v>
      </c>
      <c r="P52" s="131" t="s">
        <v>2560</v>
      </c>
      <c r="Q52" s="137">
        <v>44250.620138888888</v>
      </c>
    </row>
    <row r="53" spans="1:17" ht="18" x14ac:dyDescent="0.25">
      <c r="A53" s="98" t="str">
        <f>VLOOKUP(E53,'LISTADO ATM'!$A$2:$C$899,3,0)</f>
        <v>DISTRITO NACIONAL</v>
      </c>
      <c r="B53" s="113" t="s">
        <v>2589</v>
      </c>
      <c r="C53" s="127">
        <v>44250.590868055559</v>
      </c>
      <c r="D53" s="98" t="s">
        <v>2189</v>
      </c>
      <c r="E53" s="103">
        <v>967</v>
      </c>
      <c r="F53" s="98" t="str">
        <f>VLOOKUP(E53,VIP!$A$2:$O11487,2,0)</f>
        <v>DRBR967</v>
      </c>
      <c r="G53" s="98" t="str">
        <f>VLOOKUP(E53,'LISTADO ATM'!$A$2:$B$898,2,0)</f>
        <v xml:space="preserve">ATM UNP Hiper Olé Autopista Duarte </v>
      </c>
      <c r="H53" s="98" t="str">
        <f>VLOOKUP(E53,VIP!$A$2:$O16363,7,FALSE)</f>
        <v>Si</v>
      </c>
      <c r="I53" s="98" t="str">
        <f>VLOOKUP(E53,VIP!$A$2:$O8328,8,FALSE)</f>
        <v>Si</v>
      </c>
      <c r="J53" s="98" t="str">
        <f>VLOOKUP(E53,VIP!$A$2:$O8278,8,FALSE)</f>
        <v>Si</v>
      </c>
      <c r="K53" s="98" t="str">
        <f>VLOOKUP(E53,VIP!$A$2:$O11852,6,0)</f>
        <v>NO</v>
      </c>
      <c r="L53" s="128" t="s">
        <v>2228</v>
      </c>
      <c r="M53" s="129" t="s">
        <v>2470</v>
      </c>
      <c r="N53" s="130" t="s">
        <v>2477</v>
      </c>
      <c r="O53" s="98" t="s">
        <v>2479</v>
      </c>
      <c r="P53" s="129"/>
      <c r="Q53" s="87" t="s">
        <v>2228</v>
      </c>
    </row>
    <row r="54" spans="1:17" ht="18" x14ac:dyDescent="0.25">
      <c r="A54" s="98" t="str">
        <f>VLOOKUP(E54,'LISTADO ATM'!$A$2:$C$899,3,0)</f>
        <v>NORTE</v>
      </c>
      <c r="B54" s="113" t="s">
        <v>2590</v>
      </c>
      <c r="C54" s="127">
        <v>44250.590324074074</v>
      </c>
      <c r="D54" s="98" t="s">
        <v>2190</v>
      </c>
      <c r="E54" s="103">
        <v>511</v>
      </c>
      <c r="F54" s="98" t="str">
        <f>VLOOKUP(E54,VIP!$A$2:$O11486,2,0)</f>
        <v>DRBR511</v>
      </c>
      <c r="G54" s="98" t="str">
        <f>VLOOKUP(E54,'LISTADO ATM'!$A$2:$B$898,2,0)</f>
        <v xml:space="preserve">ATM UNP Río San Juan (Nagua) </v>
      </c>
      <c r="H54" s="98" t="str">
        <f>VLOOKUP(E54,VIP!$A$2:$O16364,7,FALSE)</f>
        <v>Si</v>
      </c>
      <c r="I54" s="98" t="str">
        <f>VLOOKUP(E54,VIP!$A$2:$O8329,8,FALSE)</f>
        <v>Si</v>
      </c>
      <c r="J54" s="98" t="str">
        <f>VLOOKUP(E54,VIP!$A$2:$O8279,8,FALSE)</f>
        <v>Si</v>
      </c>
      <c r="K54" s="98" t="str">
        <f>VLOOKUP(E54,VIP!$A$2:$O11853,6,0)</f>
        <v>NO</v>
      </c>
      <c r="L54" s="128" t="s">
        <v>2228</v>
      </c>
      <c r="M54" s="129" t="s">
        <v>2470</v>
      </c>
      <c r="N54" s="130" t="s">
        <v>2477</v>
      </c>
      <c r="O54" s="98" t="s">
        <v>2498</v>
      </c>
      <c r="P54" s="129"/>
      <c r="Q54" s="87" t="s">
        <v>2228</v>
      </c>
    </row>
    <row r="55" spans="1:17" ht="18" x14ac:dyDescent="0.25">
      <c r="A55" s="98" t="str">
        <f>VLOOKUP(E55,'LISTADO ATM'!$A$2:$C$899,3,0)</f>
        <v>DISTRITO NACIONAL</v>
      </c>
      <c r="B55" s="113" t="s">
        <v>2600</v>
      </c>
      <c r="C55" s="127">
        <v>44250.589722222219</v>
      </c>
      <c r="D55" s="98" t="s">
        <v>2488</v>
      </c>
      <c r="E55" s="103">
        <v>422</v>
      </c>
      <c r="F55" s="98" t="str">
        <f>VLOOKUP(E55,VIP!$A$2:$O11640,2,0)</f>
        <v>DRBR422</v>
      </c>
      <c r="G55" s="98" t="str">
        <f>VLOOKUP(E55,'LISTADO ATM'!$A$2:$B$898,2,0)</f>
        <v xml:space="preserve">ATM Olé Manoguayabo </v>
      </c>
      <c r="H55" s="98" t="str">
        <f>VLOOKUP(E55,VIP!$A$2:$O16362,7,FALSE)</f>
        <v>Si</v>
      </c>
      <c r="I55" s="98" t="str">
        <f>VLOOKUP(E55,VIP!$A$2:$O8327,8,FALSE)</f>
        <v>Si</v>
      </c>
      <c r="J55" s="98" t="str">
        <f>VLOOKUP(E55,VIP!$A$2:$O8277,8,FALSE)</f>
        <v>Si</v>
      </c>
      <c r="K55" s="98" t="str">
        <f>VLOOKUP(E55,VIP!$A$2:$O11851,6,0)</f>
        <v>NO</v>
      </c>
      <c r="L55" s="128" t="s">
        <v>2482</v>
      </c>
      <c r="M55" s="131" t="s">
        <v>2559</v>
      </c>
      <c r="N55" s="131" t="s">
        <v>2557</v>
      </c>
      <c r="O55" s="98" t="s">
        <v>2558</v>
      </c>
      <c r="P55" s="131" t="s">
        <v>2560</v>
      </c>
      <c r="Q55" s="137">
        <v>44250.620138888888</v>
      </c>
    </row>
    <row r="56" spans="1:17" ht="18" x14ac:dyDescent="0.25">
      <c r="A56" s="98" t="str">
        <f>VLOOKUP(E56,'LISTADO ATM'!$A$2:$C$899,3,0)</f>
        <v>DISTRITO NACIONAL</v>
      </c>
      <c r="B56" s="113" t="s">
        <v>2591</v>
      </c>
      <c r="C56" s="127">
        <v>44250.589687500003</v>
      </c>
      <c r="D56" s="98" t="s">
        <v>2473</v>
      </c>
      <c r="E56" s="103">
        <v>769</v>
      </c>
      <c r="F56" s="98" t="str">
        <f>VLOOKUP(E56,VIP!$A$2:$O11485,2,0)</f>
        <v>DRBR769</v>
      </c>
      <c r="G56" s="98" t="str">
        <f>VLOOKUP(E56,'LISTADO ATM'!$A$2:$B$898,2,0)</f>
        <v>ATM UNP Pablo Mella Morales</v>
      </c>
      <c r="H56" s="98" t="str">
        <f>VLOOKUP(E56,VIP!$A$2:$O16365,7,FALSE)</f>
        <v>Si</v>
      </c>
      <c r="I56" s="98" t="str">
        <f>VLOOKUP(E56,VIP!$A$2:$O8330,8,FALSE)</f>
        <v>Si</v>
      </c>
      <c r="J56" s="98" t="str">
        <f>VLOOKUP(E56,VIP!$A$2:$O8280,8,FALSE)</f>
        <v>Si</v>
      </c>
      <c r="K56" s="98" t="str">
        <f>VLOOKUP(E56,VIP!$A$2:$O11854,6,0)</f>
        <v>NO</v>
      </c>
      <c r="L56" s="128" t="s">
        <v>2463</v>
      </c>
      <c r="M56" s="129" t="s">
        <v>2470</v>
      </c>
      <c r="N56" s="130" t="s">
        <v>2477</v>
      </c>
      <c r="O56" s="98" t="s">
        <v>2478</v>
      </c>
      <c r="P56" s="129"/>
      <c r="Q56" s="87" t="s">
        <v>2463</v>
      </c>
    </row>
    <row r="57" spans="1:17" ht="18" x14ac:dyDescent="0.25">
      <c r="A57" s="98" t="str">
        <f>VLOOKUP(E57,'LISTADO ATM'!$A$2:$C$899,3,0)</f>
        <v>DISTRITO NACIONAL</v>
      </c>
      <c r="B57" s="113" t="s">
        <v>2592</v>
      </c>
      <c r="C57" s="127">
        <v>44250.588599537034</v>
      </c>
      <c r="D57" s="98" t="s">
        <v>2189</v>
      </c>
      <c r="E57" s="103">
        <v>494</v>
      </c>
      <c r="F57" s="98" t="str">
        <f>VLOOKUP(E57,VIP!$A$2:$O11484,2,0)</f>
        <v>DRBR494</v>
      </c>
      <c r="G57" s="98" t="str">
        <f>VLOOKUP(E57,'LISTADO ATM'!$A$2:$B$898,2,0)</f>
        <v xml:space="preserve">ATM Oficina Blue Mall </v>
      </c>
      <c r="H57" s="98" t="str">
        <f>VLOOKUP(E57,VIP!$A$2:$O16366,7,FALSE)</f>
        <v>Si</v>
      </c>
      <c r="I57" s="98" t="str">
        <f>VLOOKUP(E57,VIP!$A$2:$O8331,8,FALSE)</f>
        <v>Si</v>
      </c>
      <c r="J57" s="98" t="str">
        <f>VLOOKUP(E57,VIP!$A$2:$O8281,8,FALSE)</f>
        <v>Si</v>
      </c>
      <c r="K57" s="98" t="str">
        <f>VLOOKUP(E57,VIP!$A$2:$O11855,6,0)</f>
        <v>SI</v>
      </c>
      <c r="L57" s="128" t="s">
        <v>2228</v>
      </c>
      <c r="M57" s="129" t="s">
        <v>2470</v>
      </c>
      <c r="N57" s="130" t="s">
        <v>2477</v>
      </c>
      <c r="O57" s="98" t="s">
        <v>2479</v>
      </c>
      <c r="P57" s="129"/>
      <c r="Q57" s="87" t="s">
        <v>2228</v>
      </c>
    </row>
    <row r="58" spans="1:17" ht="18" x14ac:dyDescent="0.25">
      <c r="A58" s="98" t="str">
        <f>VLOOKUP(E58,'LISTADO ATM'!$A$2:$C$899,3,0)</f>
        <v>NORTE</v>
      </c>
      <c r="B58" s="113" t="s">
        <v>2593</v>
      </c>
      <c r="C58" s="127">
        <v>44250.58734953704</v>
      </c>
      <c r="D58" s="98" t="s">
        <v>2190</v>
      </c>
      <c r="E58" s="103">
        <v>380</v>
      </c>
      <c r="F58" s="98" t="str">
        <f>VLOOKUP(E58,VIP!$A$2:$O11483,2,0)</f>
        <v>DRBR380</v>
      </c>
      <c r="G58" s="98" t="str">
        <f>VLOOKUP(E58,'LISTADO ATM'!$A$2:$B$898,2,0)</f>
        <v xml:space="preserve">ATM Oficina Navarrete </v>
      </c>
      <c r="H58" s="98" t="str">
        <f>VLOOKUP(E58,VIP!$A$2:$O16367,7,FALSE)</f>
        <v>Si</v>
      </c>
      <c r="I58" s="98" t="str">
        <f>VLOOKUP(E58,VIP!$A$2:$O8332,8,FALSE)</f>
        <v>Si</v>
      </c>
      <c r="J58" s="98" t="str">
        <f>VLOOKUP(E58,VIP!$A$2:$O8282,8,FALSE)</f>
        <v>Si</v>
      </c>
      <c r="K58" s="98" t="str">
        <f>VLOOKUP(E58,VIP!$A$2:$O11856,6,0)</f>
        <v>NO</v>
      </c>
      <c r="L58" s="128" t="s">
        <v>2228</v>
      </c>
      <c r="M58" s="129" t="s">
        <v>2470</v>
      </c>
      <c r="N58" s="130" t="s">
        <v>2477</v>
      </c>
      <c r="O58" s="98" t="s">
        <v>2498</v>
      </c>
      <c r="P58" s="129"/>
      <c r="Q58" s="87" t="s">
        <v>2228</v>
      </c>
    </row>
    <row r="59" spans="1:17" s="99" customFormat="1" ht="18" x14ac:dyDescent="0.25">
      <c r="A59" s="98" t="str">
        <f>VLOOKUP(E59,'LISTADO ATM'!$A$2:$C$899,3,0)</f>
        <v>SUR</v>
      </c>
      <c r="B59" s="113" t="s">
        <v>2594</v>
      </c>
      <c r="C59" s="127">
        <v>44250.565497685187</v>
      </c>
      <c r="D59" s="98" t="s">
        <v>2189</v>
      </c>
      <c r="E59" s="103">
        <v>764</v>
      </c>
      <c r="F59" s="98" t="str">
        <f>VLOOKUP(E59,VIP!$A$2:$O11482,2,0)</f>
        <v>DRBR451</v>
      </c>
      <c r="G59" s="98" t="str">
        <f>VLOOKUP(E59,'LISTADO ATM'!$A$2:$B$898,2,0)</f>
        <v xml:space="preserve">ATM Oficina Elías Piña </v>
      </c>
      <c r="H59" s="98" t="str">
        <f>VLOOKUP(E59,VIP!$A$2:$O16368,7,FALSE)</f>
        <v>Si</v>
      </c>
      <c r="I59" s="98" t="str">
        <f>VLOOKUP(E59,VIP!$A$2:$O8333,8,FALSE)</f>
        <v>Si</v>
      </c>
      <c r="J59" s="98" t="str">
        <f>VLOOKUP(E59,VIP!$A$2:$O8283,8,FALSE)</f>
        <v>Si</v>
      </c>
      <c r="K59" s="98" t="str">
        <f>VLOOKUP(E59,VIP!$A$2:$O11857,6,0)</f>
        <v>NO</v>
      </c>
      <c r="L59" s="128" t="s">
        <v>2435</v>
      </c>
      <c r="M59" s="131" t="s">
        <v>2559</v>
      </c>
      <c r="N59" s="130" t="s">
        <v>2477</v>
      </c>
      <c r="O59" s="98" t="s">
        <v>2479</v>
      </c>
      <c r="P59" s="129"/>
      <c r="Q59" s="136">
        <v>44250.749131944445</v>
      </c>
    </row>
    <row r="60" spans="1:17" s="99" customFormat="1" ht="18" x14ac:dyDescent="0.25">
      <c r="A60" s="98" t="str">
        <f>VLOOKUP(E60,'LISTADO ATM'!$A$2:$C$899,3,0)</f>
        <v>NORTE</v>
      </c>
      <c r="B60" s="113" t="s">
        <v>2595</v>
      </c>
      <c r="C60" s="127">
        <v>44250.527233796296</v>
      </c>
      <c r="D60" s="98" t="s">
        <v>2488</v>
      </c>
      <c r="E60" s="103">
        <v>888</v>
      </c>
      <c r="F60" s="98" t="str">
        <f>VLOOKUP(E60,VIP!$A$2:$O11639,2,0)</f>
        <v>DRBR888</v>
      </c>
      <c r="G60" s="98" t="str">
        <f>VLOOKUP(E60,'LISTADO ATM'!$A$2:$B$898,2,0)</f>
        <v>ATM Oficina galeria 56 II (SFM)</v>
      </c>
      <c r="H60" s="98" t="str">
        <f>VLOOKUP(E60,VIP!$A$2:$O16369,7,FALSE)</f>
        <v>Si</v>
      </c>
      <c r="I60" s="98" t="str">
        <f>VLOOKUP(E60,VIP!$A$2:$O8334,8,FALSE)</f>
        <v>Si</v>
      </c>
      <c r="J60" s="98" t="str">
        <f>VLOOKUP(E60,VIP!$A$2:$O8284,8,FALSE)</f>
        <v>Si</v>
      </c>
      <c r="K60" s="98" t="str">
        <f>VLOOKUP(E60,VIP!$A$2:$O11858,6,0)</f>
        <v>SI</v>
      </c>
      <c r="L60" s="128" t="s">
        <v>2463</v>
      </c>
      <c r="M60" s="131" t="s">
        <v>2559</v>
      </c>
      <c r="N60" s="130" t="s">
        <v>2477</v>
      </c>
      <c r="O60" s="98" t="s">
        <v>2491</v>
      </c>
      <c r="P60" s="129"/>
      <c r="Q60" s="137">
        <v>44250.664583333331</v>
      </c>
    </row>
    <row r="61" spans="1:17" s="99" customFormat="1" ht="18" x14ac:dyDescent="0.25">
      <c r="A61" s="98" t="str">
        <f>VLOOKUP(E61,'LISTADO ATM'!$A$2:$C$899,3,0)</f>
        <v>DISTRITO NACIONAL</v>
      </c>
      <c r="B61" s="113" t="s">
        <v>2596</v>
      </c>
      <c r="C61" s="127">
        <v>44250.52306712963</v>
      </c>
      <c r="D61" s="98" t="s">
        <v>2473</v>
      </c>
      <c r="E61" s="103">
        <v>697</v>
      </c>
      <c r="F61" s="98" t="str">
        <f>VLOOKUP(E61,VIP!$A$2:$O11638,2,0)</f>
        <v>DRBR697</v>
      </c>
      <c r="G61" s="98" t="str">
        <f>VLOOKUP(E61,'LISTADO ATM'!$A$2:$B$898,2,0)</f>
        <v>ATM Hipermercado Olé Ciudad Juan Bosch</v>
      </c>
      <c r="H61" s="98" t="str">
        <f>VLOOKUP(E61,VIP!$A$2:$O16370,7,FALSE)</f>
        <v>Si</v>
      </c>
      <c r="I61" s="98" t="str">
        <f>VLOOKUP(E61,VIP!$A$2:$O8335,8,FALSE)</f>
        <v>Si</v>
      </c>
      <c r="J61" s="98" t="str">
        <f>VLOOKUP(E61,VIP!$A$2:$O8285,8,FALSE)</f>
        <v>Si</v>
      </c>
      <c r="K61" s="98" t="str">
        <f>VLOOKUP(E61,VIP!$A$2:$O11859,6,0)</f>
        <v>NO</v>
      </c>
      <c r="L61" s="128" t="s">
        <v>2430</v>
      </c>
      <c r="M61" s="131" t="s">
        <v>2559</v>
      </c>
      <c r="N61" s="130" t="s">
        <v>2477</v>
      </c>
      <c r="O61" s="98" t="s">
        <v>2478</v>
      </c>
      <c r="P61" s="129"/>
      <c r="Q61" s="136">
        <v>44250.622916666667</v>
      </c>
    </row>
    <row r="62" spans="1:17" s="99" customFormat="1" ht="18" x14ac:dyDescent="0.25">
      <c r="A62" s="98" t="str">
        <f>VLOOKUP(E62,'LISTADO ATM'!$A$2:$C$899,3,0)</f>
        <v>DISTRITO NACIONAL</v>
      </c>
      <c r="B62" s="113" t="s">
        <v>2597</v>
      </c>
      <c r="C62" s="127">
        <v>44250.51053240741</v>
      </c>
      <c r="D62" s="98" t="s">
        <v>2473</v>
      </c>
      <c r="E62" s="103">
        <v>566</v>
      </c>
      <c r="F62" s="98" t="str">
        <f>VLOOKUP(E62,VIP!$A$2:$O11637,2,0)</f>
        <v>DRBR508</v>
      </c>
      <c r="G62" s="98" t="str">
        <f>VLOOKUP(E62,'LISTADO ATM'!$A$2:$B$898,2,0)</f>
        <v xml:space="preserve">ATM Hiper Olé Aut. Duarte </v>
      </c>
      <c r="H62" s="98" t="str">
        <f>VLOOKUP(E62,VIP!$A$2:$O16371,7,FALSE)</f>
        <v>Si</v>
      </c>
      <c r="I62" s="98" t="str">
        <f>VLOOKUP(E62,VIP!$A$2:$O8336,8,FALSE)</f>
        <v>Si</v>
      </c>
      <c r="J62" s="98" t="str">
        <f>VLOOKUP(E62,VIP!$A$2:$O8286,8,FALSE)</f>
        <v>Si</v>
      </c>
      <c r="K62" s="98" t="str">
        <f>VLOOKUP(E62,VIP!$A$2:$O11860,6,0)</f>
        <v>NO</v>
      </c>
      <c r="L62" s="128" t="s">
        <v>2463</v>
      </c>
      <c r="M62" s="131" t="s">
        <v>2559</v>
      </c>
      <c r="N62" s="130" t="s">
        <v>2477</v>
      </c>
      <c r="O62" s="98" t="s">
        <v>2478</v>
      </c>
      <c r="P62" s="129"/>
      <c r="Q62" s="137">
        <v>44250.665277777778</v>
      </c>
    </row>
    <row r="63" spans="1:17" s="99" customFormat="1" ht="18" x14ac:dyDescent="0.25">
      <c r="A63" s="98" t="str">
        <f>VLOOKUP(E63,'LISTADO ATM'!$A$2:$C$899,3,0)</f>
        <v>ESTE</v>
      </c>
      <c r="B63" s="113" t="s">
        <v>2598</v>
      </c>
      <c r="C63" s="127">
        <v>44250.508819444447</v>
      </c>
      <c r="D63" s="98" t="s">
        <v>2473</v>
      </c>
      <c r="E63" s="103">
        <v>1</v>
      </c>
      <c r="F63" s="98" t="str">
        <f>VLOOKUP(E63,VIP!$A$2:$O11481,2,0)</f>
        <v>DRBR001</v>
      </c>
      <c r="G63" s="98" t="str">
        <f>VLOOKUP(E63,'LISTADO ATM'!$A$2:$B$898,2,0)</f>
        <v>ATM S/M San Rafael del Yuma</v>
      </c>
      <c r="H63" s="98" t="str">
        <f>VLOOKUP(E63,VIP!$A$2:$O16372,7,FALSE)</f>
        <v>Si</v>
      </c>
      <c r="I63" s="98" t="str">
        <f>VLOOKUP(E63,VIP!$A$2:$O8337,8,FALSE)</f>
        <v>Si</v>
      </c>
      <c r="J63" s="98" t="str">
        <f>VLOOKUP(E63,VIP!$A$2:$O8287,8,FALSE)</f>
        <v>Si</v>
      </c>
      <c r="K63" s="98" t="str">
        <f>VLOOKUP(E63,VIP!$A$2:$O11861,6,0)</f>
        <v>NO</v>
      </c>
      <c r="L63" s="128" t="s">
        <v>2430</v>
      </c>
      <c r="M63" s="131" t="s">
        <v>2559</v>
      </c>
      <c r="N63" s="130" t="s">
        <v>2477</v>
      </c>
      <c r="O63" s="98" t="s">
        <v>2478</v>
      </c>
      <c r="P63" s="129"/>
      <c r="Q63" s="136">
        <v>44250.739629629628</v>
      </c>
    </row>
    <row r="64" spans="1:17" s="99" customFormat="1" ht="18" x14ac:dyDescent="0.25">
      <c r="A64" s="98" t="str">
        <f>VLOOKUP(E64,'LISTADO ATM'!$A$2:$C$899,3,0)</f>
        <v>DISTRITO NACIONAL</v>
      </c>
      <c r="B64" s="113" t="s">
        <v>2566</v>
      </c>
      <c r="C64" s="127">
        <v>44250.498576388891</v>
      </c>
      <c r="D64" s="98" t="s">
        <v>2189</v>
      </c>
      <c r="E64" s="103">
        <v>13</v>
      </c>
      <c r="F64" s="98" t="str">
        <f>VLOOKUP(E64,VIP!$A$2:$O11480,2,0)</f>
        <v>DRBR013</v>
      </c>
      <c r="G64" s="98" t="str">
        <f>VLOOKUP(E64,'LISTADO ATM'!$A$2:$B$898,2,0)</f>
        <v xml:space="preserve">ATM CDEEE </v>
      </c>
      <c r="H64" s="98" t="str">
        <f>VLOOKUP(E64,VIP!$A$2:$O16359,7,FALSE)</f>
        <v>Si</v>
      </c>
      <c r="I64" s="98" t="str">
        <f>VLOOKUP(E64,VIP!$A$2:$O8324,8,FALSE)</f>
        <v>Si</v>
      </c>
      <c r="J64" s="98" t="str">
        <f>VLOOKUP(E64,VIP!$A$2:$O8274,8,FALSE)</f>
        <v>Si</v>
      </c>
      <c r="K64" s="98" t="str">
        <f>VLOOKUP(E64,VIP!$A$2:$O11848,6,0)</f>
        <v>NO</v>
      </c>
      <c r="L64" s="128" t="s">
        <v>2254</v>
      </c>
      <c r="M64" s="129" t="s">
        <v>2470</v>
      </c>
      <c r="N64" s="130" t="s">
        <v>2477</v>
      </c>
      <c r="O64" s="98" t="s">
        <v>2479</v>
      </c>
      <c r="P64" s="129"/>
      <c r="Q64" s="87" t="s">
        <v>2254</v>
      </c>
    </row>
    <row r="65" spans="1:17" s="99" customFormat="1" ht="18" x14ac:dyDescent="0.25">
      <c r="A65" s="98" t="str">
        <f>VLOOKUP(E65,'LISTADO ATM'!$A$2:$C$899,3,0)</f>
        <v>NORTE</v>
      </c>
      <c r="B65" s="113" t="s">
        <v>2567</v>
      </c>
      <c r="C65" s="127">
        <v>44250.497615740744</v>
      </c>
      <c r="D65" s="98" t="s">
        <v>2189</v>
      </c>
      <c r="E65" s="103">
        <v>63</v>
      </c>
      <c r="F65" s="98" t="str">
        <f>VLOOKUP(E65,VIP!$A$2:$O11636,2,0)</f>
        <v>DRBR063</v>
      </c>
      <c r="G65" s="98" t="str">
        <f>VLOOKUP(E65,'LISTADO ATM'!$A$2:$B$898,2,0)</f>
        <v xml:space="preserve">ATM Oficina Villa Vásquez (Montecristi) </v>
      </c>
      <c r="H65" s="98" t="str">
        <f>VLOOKUP(E65,VIP!$A$2:$O16360,7,FALSE)</f>
        <v>Si</v>
      </c>
      <c r="I65" s="98" t="str">
        <f>VLOOKUP(E65,VIP!$A$2:$O8325,8,FALSE)</f>
        <v>Si</v>
      </c>
      <c r="J65" s="98" t="str">
        <f>VLOOKUP(E65,VIP!$A$2:$O8275,8,FALSE)</f>
        <v>Si</v>
      </c>
      <c r="K65" s="98" t="str">
        <f>VLOOKUP(E65,VIP!$A$2:$O11849,6,0)</f>
        <v>NO</v>
      </c>
      <c r="L65" s="128" t="s">
        <v>2497</v>
      </c>
      <c r="M65" s="131" t="s">
        <v>2559</v>
      </c>
      <c r="N65" s="130" t="s">
        <v>2477</v>
      </c>
      <c r="O65" s="98" t="s">
        <v>2479</v>
      </c>
      <c r="P65" s="129"/>
      <c r="Q65" s="137">
        <v>44250.666666666664</v>
      </c>
    </row>
    <row r="66" spans="1:17" s="99" customFormat="1" ht="18" x14ac:dyDescent="0.25">
      <c r="A66" s="98" t="str">
        <f>VLOOKUP(E66,'LISTADO ATM'!$A$2:$C$899,3,0)</f>
        <v>ESTE</v>
      </c>
      <c r="B66" s="113" t="s">
        <v>2568</v>
      </c>
      <c r="C66" s="127">
        <v>44250.496423611112</v>
      </c>
      <c r="D66" s="98" t="s">
        <v>2189</v>
      </c>
      <c r="E66" s="103">
        <v>219</v>
      </c>
      <c r="F66" s="98" t="str">
        <f>VLOOKUP(E66,VIP!$A$2:$O11635,2,0)</f>
        <v>DRBR219</v>
      </c>
      <c r="G66" s="98" t="str">
        <f>VLOOKUP(E66,'LISTADO ATM'!$A$2:$B$898,2,0)</f>
        <v xml:space="preserve">ATM Oficina La Altagracia (Higuey) </v>
      </c>
      <c r="H66" s="98" t="str">
        <f>VLOOKUP(E66,VIP!$A$2:$O16361,7,FALSE)</f>
        <v>Si</v>
      </c>
      <c r="I66" s="98" t="str">
        <f>VLOOKUP(E66,VIP!$A$2:$O8326,8,FALSE)</f>
        <v>Si</v>
      </c>
      <c r="J66" s="98" t="str">
        <f>VLOOKUP(E66,VIP!$A$2:$O8276,8,FALSE)</f>
        <v>Si</v>
      </c>
      <c r="K66" s="98" t="str">
        <f>VLOOKUP(E66,VIP!$A$2:$O11850,6,0)</f>
        <v>NO</v>
      </c>
      <c r="L66" s="128" t="s">
        <v>2228</v>
      </c>
      <c r="M66" s="131" t="s">
        <v>2559</v>
      </c>
      <c r="N66" s="130" t="s">
        <v>2477</v>
      </c>
      <c r="O66" s="98" t="s">
        <v>2479</v>
      </c>
      <c r="P66" s="129"/>
      <c r="Q66" s="137">
        <v>44250.512499999997</v>
      </c>
    </row>
    <row r="67" spans="1:17" s="99" customFormat="1" ht="18" x14ac:dyDescent="0.25">
      <c r="A67" s="98" t="str">
        <f>VLOOKUP(E67,'LISTADO ATM'!$A$2:$C$899,3,0)</f>
        <v>NORTE</v>
      </c>
      <c r="B67" s="113" t="s">
        <v>2569</v>
      </c>
      <c r="C67" s="127">
        <v>44250.49428240741</v>
      </c>
      <c r="D67" s="98" t="s">
        <v>2190</v>
      </c>
      <c r="E67" s="103">
        <v>88</v>
      </c>
      <c r="F67" s="98" t="str">
        <f>VLOOKUP(E67,VIP!$A$2:$O11634,2,0)</f>
        <v>DRBR088</v>
      </c>
      <c r="G67" s="98" t="str">
        <f>VLOOKUP(E67,'LISTADO ATM'!$A$2:$B$898,2,0)</f>
        <v xml:space="preserve">ATM S/M La Fuente (Santiago) </v>
      </c>
      <c r="H67" s="98" t="str">
        <f>VLOOKUP(E67,VIP!$A$2:$O16362,7,FALSE)</f>
        <v>Si</v>
      </c>
      <c r="I67" s="98" t="str">
        <f>VLOOKUP(E67,VIP!$A$2:$O8327,8,FALSE)</f>
        <v>Si</v>
      </c>
      <c r="J67" s="98" t="str">
        <f>VLOOKUP(E67,VIP!$A$2:$O8277,8,FALSE)</f>
        <v>Si</v>
      </c>
      <c r="K67" s="98" t="str">
        <f>VLOOKUP(E67,VIP!$A$2:$O11851,6,0)</f>
        <v>NO</v>
      </c>
      <c r="L67" s="128" t="s">
        <v>2228</v>
      </c>
      <c r="M67" s="131" t="s">
        <v>2559</v>
      </c>
      <c r="N67" s="130" t="s">
        <v>2477</v>
      </c>
      <c r="O67" s="98" t="s">
        <v>2498</v>
      </c>
      <c r="P67" s="129"/>
      <c r="Q67" s="137">
        <v>44250.606944444444</v>
      </c>
    </row>
    <row r="68" spans="1:17" s="99" customFormat="1" ht="18" x14ac:dyDescent="0.25">
      <c r="A68" s="98" t="str">
        <f>VLOOKUP(E68,'LISTADO ATM'!$A$2:$C$899,3,0)</f>
        <v>ESTE</v>
      </c>
      <c r="B68" s="113" t="s">
        <v>2570</v>
      </c>
      <c r="C68" s="127">
        <v>44250.493750000001</v>
      </c>
      <c r="D68" s="98" t="s">
        <v>2189</v>
      </c>
      <c r="E68" s="103">
        <v>289</v>
      </c>
      <c r="F68" s="98" t="str">
        <f>VLOOKUP(E68,VIP!$A$2:$O11479,2,0)</f>
        <v>DRBR910</v>
      </c>
      <c r="G68" s="98" t="str">
        <f>VLOOKUP(E68,'LISTADO ATM'!$A$2:$B$898,2,0)</f>
        <v>ATM Oficina Bávaro II</v>
      </c>
      <c r="H68" s="98" t="str">
        <f>VLOOKUP(E68,VIP!$A$2:$O16363,7,FALSE)</f>
        <v>Si</v>
      </c>
      <c r="I68" s="98" t="str">
        <f>VLOOKUP(E68,VIP!$A$2:$O8328,8,FALSE)</f>
        <v>Si</v>
      </c>
      <c r="J68" s="98" t="str">
        <f>VLOOKUP(E68,VIP!$A$2:$O8278,8,FALSE)</f>
        <v>Si</v>
      </c>
      <c r="K68" s="98" t="str">
        <f>VLOOKUP(E68,VIP!$A$2:$O11852,6,0)</f>
        <v>NO</v>
      </c>
      <c r="L68" s="128" t="s">
        <v>2228</v>
      </c>
      <c r="M68" s="131" t="s">
        <v>2559</v>
      </c>
      <c r="N68" s="130" t="s">
        <v>2477</v>
      </c>
      <c r="O68" s="98" t="s">
        <v>2479</v>
      </c>
      <c r="P68" s="129"/>
      <c r="Q68" s="136">
        <v>44250.743842592594</v>
      </c>
    </row>
    <row r="69" spans="1:17" s="99" customFormat="1" ht="18" x14ac:dyDescent="0.25">
      <c r="A69" s="98" t="str">
        <f>VLOOKUP(E69,'LISTADO ATM'!$A$2:$C$899,3,0)</f>
        <v>NORTE</v>
      </c>
      <c r="B69" s="113" t="s">
        <v>2571</v>
      </c>
      <c r="C69" s="127">
        <v>44250.493263888886</v>
      </c>
      <c r="D69" s="98" t="s">
        <v>2190</v>
      </c>
      <c r="E69" s="103">
        <v>201</v>
      </c>
      <c r="F69" s="98" t="str">
        <f>VLOOKUP(E69,VIP!$A$2:$O11633,2,0)</f>
        <v>DRBR201</v>
      </c>
      <c r="G69" s="98" t="str">
        <f>VLOOKUP(E69,'LISTADO ATM'!$A$2:$B$898,2,0)</f>
        <v xml:space="preserve">ATM Oficina Mao </v>
      </c>
      <c r="H69" s="98" t="str">
        <f>VLOOKUP(E69,VIP!$A$2:$O16364,7,FALSE)</f>
        <v>Si</v>
      </c>
      <c r="I69" s="98" t="str">
        <f>VLOOKUP(E69,VIP!$A$2:$O8329,8,FALSE)</f>
        <v>Si</v>
      </c>
      <c r="J69" s="98" t="str">
        <f>VLOOKUP(E69,VIP!$A$2:$O8279,8,FALSE)</f>
        <v>Si</v>
      </c>
      <c r="K69" s="98" t="str">
        <f>VLOOKUP(E69,VIP!$A$2:$O11853,6,0)</f>
        <v>SI</v>
      </c>
      <c r="L69" s="128" t="s">
        <v>2228</v>
      </c>
      <c r="M69" s="131" t="s">
        <v>2559</v>
      </c>
      <c r="N69" s="130" t="s">
        <v>2477</v>
      </c>
      <c r="O69" s="98" t="s">
        <v>2498</v>
      </c>
      <c r="P69" s="129"/>
      <c r="Q69" s="137">
        <v>44250.659722222219</v>
      </c>
    </row>
    <row r="70" spans="1:17" s="99" customFormat="1" ht="18" x14ac:dyDescent="0.25">
      <c r="A70" s="98" t="str">
        <f>VLOOKUP(E70,'LISTADO ATM'!$A$2:$C$899,3,0)</f>
        <v>SUR</v>
      </c>
      <c r="B70" s="113" t="s">
        <v>2572</v>
      </c>
      <c r="C70" s="127">
        <v>44250.492326388892</v>
      </c>
      <c r="D70" s="98" t="s">
        <v>2189</v>
      </c>
      <c r="E70" s="103">
        <v>582</v>
      </c>
      <c r="F70" s="98" t="e">
        <f>VLOOKUP(E70,VIP!$A$2:$O11478,2,0)</f>
        <v>#N/A</v>
      </c>
      <c r="G70" s="98" t="str">
        <f>VLOOKUP(E70,'LISTADO ATM'!$A$2:$B$898,2,0)</f>
        <v>ATM Estación Sabana Yegua</v>
      </c>
      <c r="H70" s="98" t="e">
        <f>VLOOKUP(E70,VIP!$A$2:$O16365,7,FALSE)</f>
        <v>#N/A</v>
      </c>
      <c r="I70" s="98" t="e">
        <f>VLOOKUP(E70,VIP!$A$2:$O8330,8,FALSE)</f>
        <v>#N/A</v>
      </c>
      <c r="J70" s="98" t="e">
        <f>VLOOKUP(E70,VIP!$A$2:$O8280,8,FALSE)</f>
        <v>#N/A</v>
      </c>
      <c r="K70" s="98" t="e">
        <f>VLOOKUP(E70,VIP!$A$2:$O11854,6,0)</f>
        <v>#N/A</v>
      </c>
      <c r="L70" s="128" t="s">
        <v>2228</v>
      </c>
      <c r="M70" s="129" t="s">
        <v>2470</v>
      </c>
      <c r="N70" s="130" t="s">
        <v>2477</v>
      </c>
      <c r="O70" s="98" t="s">
        <v>2479</v>
      </c>
      <c r="P70" s="129"/>
      <c r="Q70" s="87" t="s">
        <v>2228</v>
      </c>
    </row>
    <row r="71" spans="1:17" s="99" customFormat="1" ht="18" x14ac:dyDescent="0.25">
      <c r="A71" s="98" t="str">
        <f>VLOOKUP(E71,'LISTADO ATM'!$A$2:$C$899,3,0)</f>
        <v>DISTRITO NACIONAL</v>
      </c>
      <c r="B71" s="113" t="s">
        <v>2573</v>
      </c>
      <c r="C71" s="127">
        <v>44250.491944444446</v>
      </c>
      <c r="D71" s="98" t="s">
        <v>2189</v>
      </c>
      <c r="E71" s="103">
        <v>515</v>
      </c>
      <c r="F71" s="98" t="str">
        <f>VLOOKUP(E71,VIP!$A$2:$O11477,2,0)</f>
        <v>DRBR515</v>
      </c>
      <c r="G71" s="98" t="str">
        <f>VLOOKUP(E71,'LISTADO ATM'!$A$2:$B$898,2,0)</f>
        <v xml:space="preserve">ATM Oficina Agora Mall I </v>
      </c>
      <c r="H71" s="98" t="str">
        <f>VLOOKUP(E71,VIP!$A$2:$O16366,7,FALSE)</f>
        <v>Si</v>
      </c>
      <c r="I71" s="98" t="str">
        <f>VLOOKUP(E71,VIP!$A$2:$O8331,8,FALSE)</f>
        <v>Si</v>
      </c>
      <c r="J71" s="98" t="str">
        <f>VLOOKUP(E71,VIP!$A$2:$O8281,8,FALSE)</f>
        <v>Si</v>
      </c>
      <c r="K71" s="98" t="str">
        <f>VLOOKUP(E71,VIP!$A$2:$O11855,6,0)</f>
        <v>SI</v>
      </c>
      <c r="L71" s="128" t="s">
        <v>2497</v>
      </c>
      <c r="M71" s="129" t="s">
        <v>2470</v>
      </c>
      <c r="N71" s="130" t="s">
        <v>2477</v>
      </c>
      <c r="O71" s="98" t="s">
        <v>2479</v>
      </c>
      <c r="P71" s="129"/>
      <c r="Q71" s="129" t="s">
        <v>2497</v>
      </c>
    </row>
    <row r="72" spans="1:17" s="99" customFormat="1" ht="18" x14ac:dyDescent="0.25">
      <c r="A72" s="98" t="str">
        <f>VLOOKUP(E72,'LISTADO ATM'!$A$2:$C$899,3,0)</f>
        <v>DISTRITO NACIONAL</v>
      </c>
      <c r="B72" s="113" t="s">
        <v>2601</v>
      </c>
      <c r="C72" s="127">
        <v>44250.480925925927</v>
      </c>
      <c r="D72" s="98" t="s">
        <v>2488</v>
      </c>
      <c r="E72" s="103">
        <v>906</v>
      </c>
      <c r="F72" s="98" t="str">
        <f>VLOOKUP(E72,VIP!$A$2:$O11632,2,0)</f>
        <v>DRBR906</v>
      </c>
      <c r="G72" s="98" t="str">
        <f>VLOOKUP(E72,'LISTADO ATM'!$A$2:$B$898,2,0)</f>
        <v xml:space="preserve">ATM MESCYT  </v>
      </c>
      <c r="H72" s="98" t="str">
        <f>VLOOKUP(E72,VIP!$A$2:$O16363,7,FALSE)</f>
        <v>Si</v>
      </c>
      <c r="I72" s="98" t="str">
        <f>VLOOKUP(E72,VIP!$A$2:$O8328,8,FALSE)</f>
        <v>Si</v>
      </c>
      <c r="J72" s="98" t="str">
        <f>VLOOKUP(E72,VIP!$A$2:$O8278,8,FALSE)</f>
        <v>Si</v>
      </c>
      <c r="K72" s="98" t="str">
        <f>VLOOKUP(E72,VIP!$A$2:$O11852,6,0)</f>
        <v>NO</v>
      </c>
      <c r="L72" s="128" t="s">
        <v>2482</v>
      </c>
      <c r="M72" s="131" t="s">
        <v>2559</v>
      </c>
      <c r="N72" s="131" t="s">
        <v>2557</v>
      </c>
      <c r="O72" s="98" t="s">
        <v>2558</v>
      </c>
      <c r="P72" s="131" t="s">
        <v>2560</v>
      </c>
      <c r="Q72" s="137">
        <v>44250.620138888888</v>
      </c>
    </row>
    <row r="73" spans="1:17" s="99" customFormat="1" ht="18" x14ac:dyDescent="0.25">
      <c r="A73" s="98" t="str">
        <f>VLOOKUP(E73,'LISTADO ATM'!$A$2:$C$899,3,0)</f>
        <v>DISTRITO NACIONAL</v>
      </c>
      <c r="B73" s="113" t="s">
        <v>2574</v>
      </c>
      <c r="C73" s="127">
        <v>44250.47892361111</v>
      </c>
      <c r="D73" s="98" t="s">
        <v>2189</v>
      </c>
      <c r="E73" s="103">
        <v>718</v>
      </c>
      <c r="F73" s="98" t="str">
        <f>VLOOKUP(E73,VIP!$A$2:$O11476,2,0)</f>
        <v>DRBR24Y</v>
      </c>
      <c r="G73" s="98" t="str">
        <f>VLOOKUP(E73,'LISTADO ATM'!$A$2:$B$898,2,0)</f>
        <v xml:space="preserve">ATM Feria Ganadera </v>
      </c>
      <c r="H73" s="98" t="str">
        <f>VLOOKUP(E73,VIP!$A$2:$O16367,7,FALSE)</f>
        <v>Si</v>
      </c>
      <c r="I73" s="98" t="str">
        <f>VLOOKUP(E73,VIP!$A$2:$O8332,8,FALSE)</f>
        <v>Si</v>
      </c>
      <c r="J73" s="98" t="str">
        <f>VLOOKUP(E73,VIP!$A$2:$O8282,8,FALSE)</f>
        <v>Si</v>
      </c>
      <c r="K73" s="98" t="str">
        <f>VLOOKUP(E73,VIP!$A$2:$O11856,6,0)</f>
        <v>NO</v>
      </c>
      <c r="L73" s="128" t="s">
        <v>2254</v>
      </c>
      <c r="M73" s="129" t="s">
        <v>2470</v>
      </c>
      <c r="N73" s="130" t="s">
        <v>2477</v>
      </c>
      <c r="O73" s="98" t="s">
        <v>2479</v>
      </c>
      <c r="P73" s="129"/>
      <c r="Q73" s="87" t="s">
        <v>2254</v>
      </c>
    </row>
    <row r="74" spans="1:17" s="99" customFormat="1" ht="18" x14ac:dyDescent="0.25">
      <c r="A74" s="98" t="str">
        <f>VLOOKUP(E74,'LISTADO ATM'!$A$2:$C$899,3,0)</f>
        <v>DISTRITO NACIONAL</v>
      </c>
      <c r="B74" s="113" t="s">
        <v>2575</v>
      </c>
      <c r="C74" s="127">
        <v>44250.478645833333</v>
      </c>
      <c r="D74" s="98" t="s">
        <v>2189</v>
      </c>
      <c r="E74" s="103">
        <v>336</v>
      </c>
      <c r="F74" s="98" t="str">
        <f>VLOOKUP(E74,VIP!$A$2:$O11475,2,0)</f>
        <v>DRBR336</v>
      </c>
      <c r="G74" s="98" t="str">
        <f>VLOOKUP(E74,'LISTADO ATM'!$A$2:$B$898,2,0)</f>
        <v>ATM Instituto Nacional de Cancer (incart)</v>
      </c>
      <c r="H74" s="98" t="str">
        <f>VLOOKUP(E74,VIP!$A$2:$O16368,7,FALSE)</f>
        <v>Si</v>
      </c>
      <c r="I74" s="98" t="str">
        <f>VLOOKUP(E74,VIP!$A$2:$O8333,8,FALSE)</f>
        <v>Si</v>
      </c>
      <c r="J74" s="98" t="str">
        <f>VLOOKUP(E74,VIP!$A$2:$O8283,8,FALSE)</f>
        <v>Si</v>
      </c>
      <c r="K74" s="98" t="str">
        <f>VLOOKUP(E74,VIP!$A$2:$O11857,6,0)</f>
        <v>NO</v>
      </c>
      <c r="L74" s="128" t="s">
        <v>2254</v>
      </c>
      <c r="M74" s="131" t="s">
        <v>2559</v>
      </c>
      <c r="N74" s="130" t="s">
        <v>2477</v>
      </c>
      <c r="O74" s="98" t="s">
        <v>2479</v>
      </c>
      <c r="P74" s="129"/>
      <c r="Q74" s="137">
        <v>44250.746932870374</v>
      </c>
    </row>
    <row r="75" spans="1:17" s="99" customFormat="1" ht="18" x14ac:dyDescent="0.25">
      <c r="A75" s="98" t="str">
        <f>VLOOKUP(E75,'LISTADO ATM'!$A$2:$C$899,3,0)</f>
        <v>DISTRITO NACIONAL</v>
      </c>
      <c r="B75" s="113" t="s">
        <v>2576</v>
      </c>
      <c r="C75" s="127">
        <v>44250.478252314817</v>
      </c>
      <c r="D75" s="98" t="s">
        <v>2189</v>
      </c>
      <c r="E75" s="103">
        <v>801</v>
      </c>
      <c r="F75" s="98" t="str">
        <f>VLOOKUP(E75,VIP!$A$2:$O11631,2,0)</f>
        <v>DRBR801</v>
      </c>
      <c r="G75" s="98" t="str">
        <f>VLOOKUP(E75,'LISTADO ATM'!$A$2:$B$898,2,0)</f>
        <v xml:space="preserve">ATM Galería 360 Food Court </v>
      </c>
      <c r="H75" s="98" t="str">
        <f>VLOOKUP(E75,VIP!$A$2:$O16369,7,FALSE)</f>
        <v>Si</v>
      </c>
      <c r="I75" s="98" t="str">
        <f>VLOOKUP(E75,VIP!$A$2:$O8334,8,FALSE)</f>
        <v>Si</v>
      </c>
      <c r="J75" s="98" t="str">
        <f>VLOOKUP(E75,VIP!$A$2:$O8284,8,FALSE)</f>
        <v>Si</v>
      </c>
      <c r="K75" s="98" t="str">
        <f>VLOOKUP(E75,VIP!$A$2:$O11858,6,0)</f>
        <v>SI</v>
      </c>
      <c r="L75" s="128" t="s">
        <v>2254</v>
      </c>
      <c r="M75" s="131" t="s">
        <v>2559</v>
      </c>
      <c r="N75" s="130" t="s">
        <v>2477</v>
      </c>
      <c r="O75" s="98" t="s">
        <v>2479</v>
      </c>
      <c r="P75" s="129"/>
      <c r="Q75" s="137">
        <v>44250.588194444441</v>
      </c>
    </row>
    <row r="76" spans="1:17" s="99" customFormat="1" ht="18" x14ac:dyDescent="0.25">
      <c r="A76" s="98" t="str">
        <f>VLOOKUP(E76,'LISTADO ATM'!$A$2:$C$899,3,0)</f>
        <v>DISTRITO NACIONAL</v>
      </c>
      <c r="B76" s="113" t="s">
        <v>2577</v>
      </c>
      <c r="C76" s="127">
        <v>44250.477060185185</v>
      </c>
      <c r="D76" s="98" t="s">
        <v>2189</v>
      </c>
      <c r="E76" s="103">
        <v>231</v>
      </c>
      <c r="F76" s="98" t="str">
        <f>VLOOKUP(E76,VIP!$A$2:$O11630,2,0)</f>
        <v>DRBR231</v>
      </c>
      <c r="G76" s="98" t="str">
        <f>VLOOKUP(E76,'LISTADO ATM'!$A$2:$B$898,2,0)</f>
        <v xml:space="preserve">ATM Oficina Zona Oriental </v>
      </c>
      <c r="H76" s="98" t="str">
        <f>VLOOKUP(E76,VIP!$A$2:$O16370,7,FALSE)</f>
        <v>Si</v>
      </c>
      <c r="I76" s="98" t="str">
        <f>VLOOKUP(E76,VIP!$A$2:$O8335,8,FALSE)</f>
        <v>Si</v>
      </c>
      <c r="J76" s="98" t="str">
        <f>VLOOKUP(E76,VIP!$A$2:$O8285,8,FALSE)</f>
        <v>Si</v>
      </c>
      <c r="K76" s="98" t="str">
        <f>VLOOKUP(E76,VIP!$A$2:$O11859,6,0)</f>
        <v>SI</v>
      </c>
      <c r="L76" s="128" t="s">
        <v>2497</v>
      </c>
      <c r="M76" s="131" t="s">
        <v>2559</v>
      </c>
      <c r="N76" s="130" t="s">
        <v>2477</v>
      </c>
      <c r="O76" s="98" t="s">
        <v>2479</v>
      </c>
      <c r="P76" s="129"/>
      <c r="Q76" s="136">
        <v>44250.624305555553</v>
      </c>
    </row>
    <row r="77" spans="1:17" s="99" customFormat="1" ht="18" x14ac:dyDescent="0.25">
      <c r="A77" s="98" t="str">
        <f>VLOOKUP(E77,'LISTADO ATM'!$A$2:$C$899,3,0)</f>
        <v>ESTE</v>
      </c>
      <c r="B77" s="113" t="s">
        <v>2578</v>
      </c>
      <c r="C77" s="127">
        <v>44250.476701388892</v>
      </c>
      <c r="D77" s="98" t="s">
        <v>2189</v>
      </c>
      <c r="E77" s="103">
        <v>268</v>
      </c>
      <c r="F77" s="98" t="str">
        <f>VLOOKUP(E77,VIP!$A$2:$O11629,2,0)</f>
        <v>DRBR268</v>
      </c>
      <c r="G77" s="98" t="str">
        <f>VLOOKUP(E77,'LISTADO ATM'!$A$2:$B$898,2,0)</f>
        <v xml:space="preserve">ATM Autobanco La Altagracia (Higuey) </v>
      </c>
      <c r="H77" s="98" t="str">
        <f>VLOOKUP(E77,VIP!$A$2:$O16371,7,FALSE)</f>
        <v>Si</v>
      </c>
      <c r="I77" s="98" t="str">
        <f>VLOOKUP(E77,VIP!$A$2:$O8336,8,FALSE)</f>
        <v>Si</v>
      </c>
      <c r="J77" s="98" t="str">
        <f>VLOOKUP(E77,VIP!$A$2:$O8286,8,FALSE)</f>
        <v>Si</v>
      </c>
      <c r="K77" s="98" t="str">
        <f>VLOOKUP(E77,VIP!$A$2:$O11860,6,0)</f>
        <v>NO</v>
      </c>
      <c r="L77" s="128" t="s">
        <v>2228</v>
      </c>
      <c r="M77" s="131" t="s">
        <v>2559</v>
      </c>
      <c r="N77" s="130" t="s">
        <v>2477</v>
      </c>
      <c r="O77" s="98" t="s">
        <v>2479</v>
      </c>
      <c r="P77" s="129"/>
      <c r="Q77" s="137">
        <v>44250.510416666664</v>
      </c>
    </row>
    <row r="78" spans="1:17" ht="18" x14ac:dyDescent="0.25">
      <c r="A78" s="98" t="str">
        <f>VLOOKUP(E78,'LISTADO ATM'!$A$2:$C$899,3,0)</f>
        <v>DISTRITO NACIONAL</v>
      </c>
      <c r="B78" s="113" t="s">
        <v>2579</v>
      </c>
      <c r="C78" s="127">
        <v>44250.476423611108</v>
      </c>
      <c r="D78" s="98" t="s">
        <v>2189</v>
      </c>
      <c r="E78" s="103">
        <v>516</v>
      </c>
      <c r="F78" s="98" t="str">
        <f>VLOOKUP(E78,VIP!$A$2:$O11474,2,0)</f>
        <v>DRBR516</v>
      </c>
      <c r="G78" s="98" t="str">
        <f>VLOOKUP(E78,'LISTADO ATM'!$A$2:$B$898,2,0)</f>
        <v xml:space="preserve">ATM Oficina Gascue </v>
      </c>
      <c r="H78" s="98" t="str">
        <f>VLOOKUP(E78,VIP!$A$2:$O16372,7,FALSE)</f>
        <v>Si</v>
      </c>
      <c r="I78" s="98" t="str">
        <f>VLOOKUP(E78,VIP!$A$2:$O8337,8,FALSE)</f>
        <v>Si</v>
      </c>
      <c r="J78" s="98" t="str">
        <f>VLOOKUP(E78,VIP!$A$2:$O8287,8,FALSE)</f>
        <v>Si</v>
      </c>
      <c r="K78" s="98" t="str">
        <f>VLOOKUP(E78,VIP!$A$2:$O11861,6,0)</f>
        <v>SI</v>
      </c>
      <c r="L78" s="128" t="s">
        <v>2228</v>
      </c>
      <c r="M78" s="131" t="s">
        <v>2559</v>
      </c>
      <c r="N78" s="130" t="s">
        <v>2477</v>
      </c>
      <c r="O78" s="98" t="s">
        <v>2479</v>
      </c>
      <c r="P78" s="129"/>
      <c r="Q78" s="137">
        <v>44250.746759259258</v>
      </c>
    </row>
    <row r="79" spans="1:17" ht="18" x14ac:dyDescent="0.25">
      <c r="A79" s="98" t="str">
        <f>VLOOKUP(E79,'LISTADO ATM'!$A$2:$C$899,3,0)</f>
        <v>DISTRITO NACIONAL</v>
      </c>
      <c r="B79" s="113" t="s">
        <v>2580</v>
      </c>
      <c r="C79" s="127">
        <v>44250.476145833331</v>
      </c>
      <c r="D79" s="98" t="s">
        <v>2189</v>
      </c>
      <c r="E79" s="103">
        <v>721</v>
      </c>
      <c r="F79" s="98" t="str">
        <f>VLOOKUP(E79,VIP!$A$2:$O11628,2,0)</f>
        <v>DRBR23A</v>
      </c>
      <c r="G79" s="98" t="str">
        <f>VLOOKUP(E79,'LISTADO ATM'!$A$2:$B$898,2,0)</f>
        <v xml:space="preserve">ATM Oficina Charles de Gaulle II </v>
      </c>
      <c r="H79" s="98" t="str">
        <f>VLOOKUP(E79,VIP!$A$2:$O16373,7,FALSE)</f>
        <v>Si</v>
      </c>
      <c r="I79" s="98" t="str">
        <f>VLOOKUP(E79,VIP!$A$2:$O8338,8,FALSE)</f>
        <v>Si</v>
      </c>
      <c r="J79" s="98" t="str">
        <f>VLOOKUP(E79,VIP!$A$2:$O8288,8,FALSE)</f>
        <v>Si</v>
      </c>
      <c r="K79" s="98" t="str">
        <f>VLOOKUP(E79,VIP!$A$2:$O11862,6,0)</f>
        <v>NO</v>
      </c>
      <c r="L79" s="128" t="s">
        <v>2228</v>
      </c>
      <c r="M79" s="131" t="s">
        <v>2559</v>
      </c>
      <c r="N79" s="130" t="s">
        <v>2477</v>
      </c>
      <c r="O79" s="98" t="s">
        <v>2479</v>
      </c>
      <c r="P79" s="129"/>
      <c r="Q79" s="137">
        <v>44250.660416666666</v>
      </c>
    </row>
    <row r="80" spans="1:17" ht="18" x14ac:dyDescent="0.25">
      <c r="A80" s="98" t="str">
        <f>VLOOKUP(E80,'LISTADO ATM'!$A$2:$C$899,3,0)</f>
        <v>DISTRITO NACIONAL</v>
      </c>
      <c r="B80" s="113" t="s">
        <v>2581</v>
      </c>
      <c r="C80" s="127">
        <v>44250.475335648145</v>
      </c>
      <c r="D80" s="98" t="s">
        <v>2473</v>
      </c>
      <c r="E80" s="103">
        <v>835</v>
      </c>
      <c r="F80" s="98" t="str">
        <f>VLOOKUP(E80,VIP!$A$2:$O11627,2,0)</f>
        <v>DRBR835</v>
      </c>
      <c r="G80" s="98" t="str">
        <f>VLOOKUP(E80,'LISTADO ATM'!$A$2:$B$898,2,0)</f>
        <v xml:space="preserve">ATM UNP Megacentro </v>
      </c>
      <c r="H80" s="98" t="str">
        <f>VLOOKUP(E80,VIP!$A$2:$O16374,7,FALSE)</f>
        <v>Si</v>
      </c>
      <c r="I80" s="98" t="str">
        <f>VLOOKUP(E80,VIP!$A$2:$O8339,8,FALSE)</f>
        <v>Si</v>
      </c>
      <c r="J80" s="98" t="str">
        <f>VLOOKUP(E80,VIP!$A$2:$O8289,8,FALSE)</f>
        <v>Si</v>
      </c>
      <c r="K80" s="98" t="str">
        <f>VLOOKUP(E80,VIP!$A$2:$O11863,6,0)</f>
        <v>SI</v>
      </c>
      <c r="L80" s="128" t="s">
        <v>2430</v>
      </c>
      <c r="M80" s="131" t="s">
        <v>2559</v>
      </c>
      <c r="N80" s="130" t="s">
        <v>2477</v>
      </c>
      <c r="O80" s="98" t="s">
        <v>2478</v>
      </c>
      <c r="P80" s="129"/>
      <c r="Q80" s="136">
        <v>44250.623611111114</v>
      </c>
    </row>
    <row r="81" spans="1:17" ht="18" x14ac:dyDescent="0.25">
      <c r="A81" s="98" t="str">
        <f>VLOOKUP(E81,'LISTADO ATM'!$A$2:$C$899,3,0)</f>
        <v>DISTRITO NACIONAL</v>
      </c>
      <c r="B81" s="113" t="s">
        <v>2582</v>
      </c>
      <c r="C81" s="127">
        <v>44250.448912037034</v>
      </c>
      <c r="D81" s="98" t="s">
        <v>2473</v>
      </c>
      <c r="E81" s="103">
        <v>312</v>
      </c>
      <c r="F81" s="98" t="str">
        <f>VLOOKUP(E81,VIP!$A$2:$O11626,2,0)</f>
        <v>DRBR312</v>
      </c>
      <c r="G81" s="98" t="str">
        <f>VLOOKUP(E81,'LISTADO ATM'!$A$2:$B$898,2,0)</f>
        <v xml:space="preserve">ATM Oficina Tiradentes II (Naco) </v>
      </c>
      <c r="H81" s="98" t="str">
        <f>VLOOKUP(E81,VIP!$A$2:$O16375,7,FALSE)</f>
        <v>Si</v>
      </c>
      <c r="I81" s="98" t="str">
        <f>VLOOKUP(E81,VIP!$A$2:$O8340,8,FALSE)</f>
        <v>Si</v>
      </c>
      <c r="J81" s="98" t="str">
        <f>VLOOKUP(E81,VIP!$A$2:$O8290,8,FALSE)</f>
        <v>Si</v>
      </c>
      <c r="K81" s="98" t="str">
        <f>VLOOKUP(E81,VIP!$A$2:$O11864,6,0)</f>
        <v>NO</v>
      </c>
      <c r="L81" s="128" t="s">
        <v>2585</v>
      </c>
      <c r="M81" s="131" t="s">
        <v>2559</v>
      </c>
      <c r="N81" s="130" t="s">
        <v>2477</v>
      </c>
      <c r="O81" s="98" t="s">
        <v>2478</v>
      </c>
      <c r="P81" s="129"/>
      <c r="Q81" s="136">
        <v>44250.611111111109</v>
      </c>
    </row>
    <row r="82" spans="1:17" ht="18" x14ac:dyDescent="0.25">
      <c r="A82" s="98" t="str">
        <f>VLOOKUP(E82,'LISTADO ATM'!$A$2:$C$899,3,0)</f>
        <v>DISTRITO NACIONAL</v>
      </c>
      <c r="B82" s="113" t="s">
        <v>2583</v>
      </c>
      <c r="C82" s="127">
        <v>44250.445034722223</v>
      </c>
      <c r="D82" s="98" t="s">
        <v>2189</v>
      </c>
      <c r="E82" s="103">
        <v>365</v>
      </c>
      <c r="F82" s="98" t="e">
        <f>VLOOKUP(E82,VIP!$A$2:$O11473,2,0)</f>
        <v>#N/A</v>
      </c>
      <c r="G82" s="98" t="str">
        <f>VLOOKUP(E82,'LISTADO ATM'!$A$2:$B$898,2,0)</f>
        <v>ATM CEMDOE</v>
      </c>
      <c r="H82" s="98" t="e">
        <f>VLOOKUP(E82,VIP!$A$2:$O16376,7,FALSE)</f>
        <v>#N/A</v>
      </c>
      <c r="I82" s="98" t="e">
        <f>VLOOKUP(E82,VIP!$A$2:$O8341,8,FALSE)</f>
        <v>#N/A</v>
      </c>
      <c r="J82" s="98" t="e">
        <f>VLOOKUP(E82,VIP!$A$2:$O8291,8,FALSE)</f>
        <v>#N/A</v>
      </c>
      <c r="K82" s="98" t="e">
        <f>VLOOKUP(E82,VIP!$A$2:$O11865,6,0)</f>
        <v>#N/A</v>
      </c>
      <c r="L82" s="128" t="s">
        <v>2228</v>
      </c>
      <c r="M82" s="131" t="s">
        <v>2559</v>
      </c>
      <c r="N82" s="130" t="s">
        <v>2477</v>
      </c>
      <c r="O82" s="98" t="s">
        <v>2479</v>
      </c>
      <c r="P82" s="129"/>
      <c r="Q82" s="137">
        <v>44250.720509259256</v>
      </c>
    </row>
    <row r="83" spans="1:17" ht="18" x14ac:dyDescent="0.25">
      <c r="A83" s="98" t="str">
        <f>VLOOKUP(E83,'LISTADO ATM'!$A$2:$C$899,3,0)</f>
        <v>NORTE</v>
      </c>
      <c r="B83" s="113" t="s">
        <v>2602</v>
      </c>
      <c r="C83" s="127">
        <v>44250.441145833334</v>
      </c>
      <c r="D83" s="98" t="s">
        <v>2488</v>
      </c>
      <c r="E83" s="103">
        <v>832</v>
      </c>
      <c r="F83" s="98" t="str">
        <f>VLOOKUP(E83,VIP!$A$2:$O11625,2,0)</f>
        <v>DRBR832</v>
      </c>
      <c r="G83" s="98" t="str">
        <f>VLOOKUP(E83,'LISTADO ATM'!$A$2:$B$898,2,0)</f>
        <v xml:space="preserve">ATM Hospital Traumatológico La Vega </v>
      </c>
      <c r="H83" s="98" t="str">
        <f>VLOOKUP(E83,VIP!$A$2:$O16364,7,FALSE)</f>
        <v>Si</v>
      </c>
      <c r="I83" s="98" t="str">
        <f>VLOOKUP(E83,VIP!$A$2:$O8329,8,FALSE)</f>
        <v>Si</v>
      </c>
      <c r="J83" s="98" t="str">
        <f>VLOOKUP(E83,VIP!$A$2:$O8279,8,FALSE)</f>
        <v>Si</v>
      </c>
      <c r="K83" s="98" t="str">
        <f>VLOOKUP(E83,VIP!$A$2:$O11853,6,0)</f>
        <v>NO</v>
      </c>
      <c r="L83" s="128" t="s">
        <v>2482</v>
      </c>
      <c r="M83" s="131" t="s">
        <v>2559</v>
      </c>
      <c r="N83" s="131" t="s">
        <v>2557</v>
      </c>
      <c r="O83" s="98" t="s">
        <v>2558</v>
      </c>
      <c r="P83" s="131" t="s">
        <v>2560</v>
      </c>
      <c r="Q83" s="136">
        <v>44250.620138888888</v>
      </c>
    </row>
    <row r="84" spans="1:17" ht="18" x14ac:dyDescent="0.25">
      <c r="A84" s="98" t="str">
        <f>VLOOKUP(E84,'LISTADO ATM'!$A$2:$C$899,3,0)</f>
        <v>NORTE</v>
      </c>
      <c r="B84" s="113" t="s">
        <v>2584</v>
      </c>
      <c r="C84" s="127">
        <v>44250.430081018516</v>
      </c>
      <c r="D84" s="98" t="s">
        <v>2488</v>
      </c>
      <c r="E84" s="103">
        <v>944</v>
      </c>
      <c r="F84" s="98" t="str">
        <f>VLOOKUP(E84,VIP!$A$2:$O11472,2,0)</f>
        <v>DRBR944</v>
      </c>
      <c r="G84" s="98" t="str">
        <f>VLOOKUP(E84,'LISTADO ATM'!$A$2:$B$898,2,0)</f>
        <v xml:space="preserve">ATM UNP Mao </v>
      </c>
      <c r="H84" s="98" t="str">
        <f>VLOOKUP(E84,VIP!$A$2:$O16377,7,FALSE)</f>
        <v>Si</v>
      </c>
      <c r="I84" s="98" t="str">
        <f>VLOOKUP(E84,VIP!$A$2:$O8342,8,FALSE)</f>
        <v>Si</v>
      </c>
      <c r="J84" s="98" t="str">
        <f>VLOOKUP(E84,VIP!$A$2:$O8292,8,FALSE)</f>
        <v>Si</v>
      </c>
      <c r="K84" s="98" t="str">
        <f>VLOOKUP(E84,VIP!$A$2:$O11866,6,0)</f>
        <v>NO</v>
      </c>
      <c r="L84" s="128" t="s">
        <v>2430</v>
      </c>
      <c r="M84" s="131" t="s">
        <v>2559</v>
      </c>
      <c r="N84" s="130" t="s">
        <v>2477</v>
      </c>
      <c r="O84" s="98" t="s">
        <v>2491</v>
      </c>
      <c r="P84" s="129"/>
      <c r="Q84" s="136">
        <v>44250.745879629627</v>
      </c>
    </row>
    <row r="85" spans="1:17" ht="18" x14ac:dyDescent="0.25">
      <c r="A85" s="98" t="str">
        <f>VLOOKUP(E85,'LISTADO ATM'!$A$2:$C$899,3,0)</f>
        <v>NORTE</v>
      </c>
      <c r="B85" s="113" t="s">
        <v>2562</v>
      </c>
      <c r="C85" s="127">
        <v>44250.422696759262</v>
      </c>
      <c r="D85" s="98" t="s">
        <v>2190</v>
      </c>
      <c r="E85" s="103">
        <v>306</v>
      </c>
      <c r="F85" s="98" t="str">
        <f>VLOOKUP(E85,VIP!$A$2:$O11624,2,0)</f>
        <v>DRBR306</v>
      </c>
      <c r="G85" s="98" t="str">
        <f>VLOOKUP(E85,'LISTADO ATM'!$A$2:$B$898,2,0)</f>
        <v>ATM Hospital Dr. Toribio</v>
      </c>
      <c r="H85" s="98" t="str">
        <f>VLOOKUP(E85,VIP!$A$2:$O16358,7,FALSE)</f>
        <v>Si</v>
      </c>
      <c r="I85" s="98" t="str">
        <f>VLOOKUP(E85,VIP!$A$2:$O8323,8,FALSE)</f>
        <v>Si</v>
      </c>
      <c r="J85" s="98" t="str">
        <f>VLOOKUP(E85,VIP!$A$2:$O8273,8,FALSE)</f>
        <v>Si</v>
      </c>
      <c r="K85" s="98" t="str">
        <f>VLOOKUP(E85,VIP!$A$2:$O11847,6,0)</f>
        <v>NO</v>
      </c>
      <c r="L85" s="128" t="s">
        <v>2497</v>
      </c>
      <c r="M85" s="131" t="s">
        <v>2559</v>
      </c>
      <c r="N85" s="130" t="s">
        <v>2477</v>
      </c>
      <c r="O85" s="98" t="s">
        <v>2498</v>
      </c>
      <c r="P85" s="129"/>
      <c r="Q85" s="136">
        <v>44250.623611111114</v>
      </c>
    </row>
    <row r="86" spans="1:17" ht="18" x14ac:dyDescent="0.25">
      <c r="A86" s="98" t="str">
        <f>VLOOKUP(E86,'LISTADO ATM'!$A$2:$C$899,3,0)</f>
        <v>DISTRITO NACIONAL</v>
      </c>
      <c r="B86" s="113" t="s">
        <v>2563</v>
      </c>
      <c r="C86" s="127">
        <v>44250.422002314815</v>
      </c>
      <c r="D86" s="98" t="s">
        <v>2473</v>
      </c>
      <c r="E86" s="103">
        <v>183</v>
      </c>
      <c r="F86" s="98" t="str">
        <f>VLOOKUP(E86,VIP!$A$2:$O11623,2,0)</f>
        <v>DRBR183</v>
      </c>
      <c r="G86" s="98" t="str">
        <f>VLOOKUP(E86,'LISTADO ATM'!$A$2:$B$898,2,0)</f>
        <v>ATM Estación Nativa Km. 22 Aut. Duarte.</v>
      </c>
      <c r="H86" s="98" t="str">
        <f>VLOOKUP(E86,VIP!$A$2:$O16359,7,FALSE)</f>
        <v>N/A</v>
      </c>
      <c r="I86" s="98" t="str">
        <f>VLOOKUP(E86,VIP!$A$2:$O8324,8,FALSE)</f>
        <v>N/A</v>
      </c>
      <c r="J86" s="98" t="str">
        <f>VLOOKUP(E86,VIP!$A$2:$O8274,8,FALSE)</f>
        <v>N/A</v>
      </c>
      <c r="K86" s="98" t="str">
        <f>VLOOKUP(E86,VIP!$A$2:$O11848,6,0)</f>
        <v>N/A</v>
      </c>
      <c r="L86" s="128" t="s">
        <v>2463</v>
      </c>
      <c r="M86" s="131" t="s">
        <v>2559</v>
      </c>
      <c r="N86" s="130" t="s">
        <v>2477</v>
      </c>
      <c r="O86" s="98" t="s">
        <v>2478</v>
      </c>
      <c r="P86" s="129"/>
      <c r="Q86" s="137">
        <v>44250.665277777778</v>
      </c>
    </row>
    <row r="87" spans="1:17" ht="18" x14ac:dyDescent="0.25">
      <c r="A87" s="98" t="str">
        <f>VLOOKUP(E87,'LISTADO ATM'!$A$2:$C$899,3,0)</f>
        <v>NORTE</v>
      </c>
      <c r="B87" s="113" t="s">
        <v>2564</v>
      </c>
      <c r="C87" s="127">
        <v>44250.420613425929</v>
      </c>
      <c r="D87" s="98" t="s">
        <v>2502</v>
      </c>
      <c r="E87" s="103">
        <v>538</v>
      </c>
      <c r="F87" s="98" t="str">
        <f>VLOOKUP(E87,VIP!$A$2:$O11622,2,0)</f>
        <v>DRBR538</v>
      </c>
      <c r="G87" s="98" t="str">
        <f>VLOOKUP(E87,'LISTADO ATM'!$A$2:$B$898,2,0)</f>
        <v>ATM  Autoservicio San Fco. Macorís</v>
      </c>
      <c r="H87" s="98" t="str">
        <f>VLOOKUP(E87,VIP!$A$2:$O16360,7,FALSE)</f>
        <v>Si</v>
      </c>
      <c r="I87" s="98" t="str">
        <f>VLOOKUP(E87,VIP!$A$2:$O8325,8,FALSE)</f>
        <v>Si</v>
      </c>
      <c r="J87" s="98" t="str">
        <f>VLOOKUP(E87,VIP!$A$2:$O8275,8,FALSE)</f>
        <v>Si</v>
      </c>
      <c r="K87" s="98" t="str">
        <f>VLOOKUP(E87,VIP!$A$2:$O11849,6,0)</f>
        <v>NO</v>
      </c>
      <c r="L87" s="128" t="s">
        <v>2463</v>
      </c>
      <c r="M87" s="131" t="s">
        <v>2559</v>
      </c>
      <c r="N87" s="130" t="s">
        <v>2477</v>
      </c>
      <c r="O87" s="98" t="s">
        <v>2503</v>
      </c>
      <c r="P87" s="129"/>
      <c r="Q87" s="136">
        <v>44250.609027777777</v>
      </c>
    </row>
    <row r="88" spans="1:17" ht="18" x14ac:dyDescent="0.25">
      <c r="A88" s="98" t="str">
        <f>VLOOKUP(E88,'LISTADO ATM'!$A$2:$C$899,3,0)</f>
        <v>ESTE</v>
      </c>
      <c r="B88" s="113" t="s">
        <v>2565</v>
      </c>
      <c r="C88" s="127">
        <v>44250.419918981483</v>
      </c>
      <c r="D88" s="98" t="s">
        <v>2473</v>
      </c>
      <c r="E88" s="103">
        <v>609</v>
      </c>
      <c r="F88" s="98" t="str">
        <f>VLOOKUP(E88,VIP!$A$2:$O11621,2,0)</f>
        <v>DRBR120</v>
      </c>
      <c r="G88" s="98" t="str">
        <f>VLOOKUP(E88,'LISTADO ATM'!$A$2:$B$898,2,0)</f>
        <v xml:space="preserve">ATM S/M Jumbo (San Pedro) </v>
      </c>
      <c r="H88" s="98" t="str">
        <f>VLOOKUP(E88,VIP!$A$2:$O16361,7,FALSE)</f>
        <v>Si</v>
      </c>
      <c r="I88" s="98" t="str">
        <f>VLOOKUP(E88,VIP!$A$2:$O8326,8,FALSE)</f>
        <v>Si</v>
      </c>
      <c r="J88" s="98" t="str">
        <f>VLOOKUP(E88,VIP!$A$2:$O8276,8,FALSE)</f>
        <v>Si</v>
      </c>
      <c r="K88" s="98" t="str">
        <f>VLOOKUP(E88,VIP!$A$2:$O11850,6,0)</f>
        <v>NO</v>
      </c>
      <c r="L88" s="128" t="s">
        <v>2430</v>
      </c>
      <c r="M88" s="131" t="s">
        <v>2559</v>
      </c>
      <c r="N88" s="130" t="s">
        <v>2477</v>
      </c>
      <c r="O88" s="98" t="s">
        <v>2478</v>
      </c>
      <c r="P88" s="129"/>
      <c r="Q88" s="136">
        <v>44250.454861111109</v>
      </c>
    </row>
    <row r="89" spans="1:17" ht="18" x14ac:dyDescent="0.25">
      <c r="A89" s="98" t="str">
        <f>VLOOKUP(E89,'LISTADO ATM'!$A$2:$C$899,3,0)</f>
        <v>DISTRITO NACIONAL</v>
      </c>
      <c r="B89" s="113" t="s">
        <v>2542</v>
      </c>
      <c r="C89" s="127">
        <v>44250.412280092591</v>
      </c>
      <c r="D89" s="98" t="s">
        <v>2189</v>
      </c>
      <c r="E89" s="103">
        <v>590</v>
      </c>
      <c r="F89" s="98" t="str">
        <f>VLOOKUP(E89,VIP!$A$2:$O11620,2,0)</f>
        <v>DRBR177</v>
      </c>
      <c r="G89" s="98" t="str">
        <f>VLOOKUP(E89,'LISTADO ATM'!$A$2:$B$898,2,0)</f>
        <v xml:space="preserve">ATM Olé Aut. Las Américas </v>
      </c>
      <c r="H89" s="98" t="str">
        <f>VLOOKUP(E89,VIP!$A$2:$O16357,7,FALSE)</f>
        <v>Si</v>
      </c>
      <c r="I89" s="98" t="str">
        <f>VLOOKUP(E89,VIP!$A$2:$O8322,8,FALSE)</f>
        <v>Si</v>
      </c>
      <c r="J89" s="98" t="str">
        <f>VLOOKUP(E89,VIP!$A$2:$O8272,8,FALSE)</f>
        <v>Si</v>
      </c>
      <c r="K89" s="98" t="str">
        <f>VLOOKUP(E89,VIP!$A$2:$O11846,6,0)</f>
        <v>SI</v>
      </c>
      <c r="L89" s="128" t="s">
        <v>2547</v>
      </c>
      <c r="M89" s="131" t="s">
        <v>2559</v>
      </c>
      <c r="N89" s="130" t="s">
        <v>2477</v>
      </c>
      <c r="O89" s="98" t="s">
        <v>2479</v>
      </c>
      <c r="P89" s="129" t="s">
        <v>2548</v>
      </c>
      <c r="Q89" s="136">
        <v>44250.617361111108</v>
      </c>
    </row>
    <row r="90" spans="1:17" ht="18" x14ac:dyDescent="0.25">
      <c r="A90" s="98" t="str">
        <f>VLOOKUP(E90,'LISTADO ATM'!$A$2:$C$899,3,0)</f>
        <v>DISTRITO NACIONAL</v>
      </c>
      <c r="B90" s="113" t="s">
        <v>2543</v>
      </c>
      <c r="C90" s="127">
        <v>44250.411759259259</v>
      </c>
      <c r="D90" s="98" t="s">
        <v>2189</v>
      </c>
      <c r="E90" s="103">
        <v>943</v>
      </c>
      <c r="F90" s="98" t="str">
        <f>VLOOKUP(E90,VIP!$A$2:$O11619,2,0)</f>
        <v>DRBR16K</v>
      </c>
      <c r="G90" s="98" t="str">
        <f>VLOOKUP(E90,'LISTADO ATM'!$A$2:$B$898,2,0)</f>
        <v xml:space="preserve">ATM Oficina Tránsito Terreste </v>
      </c>
      <c r="H90" s="98" t="str">
        <f>VLOOKUP(E90,VIP!$A$2:$O16358,7,FALSE)</f>
        <v>Si</v>
      </c>
      <c r="I90" s="98" t="str">
        <f>VLOOKUP(E90,VIP!$A$2:$O8323,8,FALSE)</f>
        <v>Si</v>
      </c>
      <c r="J90" s="98" t="str">
        <f>VLOOKUP(E90,VIP!$A$2:$O8273,8,FALSE)</f>
        <v>Si</v>
      </c>
      <c r="K90" s="98" t="str">
        <f>VLOOKUP(E90,VIP!$A$2:$O11847,6,0)</f>
        <v>NO</v>
      </c>
      <c r="L90" s="128" t="s">
        <v>2228</v>
      </c>
      <c r="M90" s="131" t="s">
        <v>2559</v>
      </c>
      <c r="N90" s="130" t="s">
        <v>2477</v>
      </c>
      <c r="O90" s="98" t="s">
        <v>2479</v>
      </c>
      <c r="P90" s="129" t="s">
        <v>2548</v>
      </c>
      <c r="Q90" s="136">
        <v>44250.56527777778</v>
      </c>
    </row>
    <row r="91" spans="1:17" ht="18" x14ac:dyDescent="0.25">
      <c r="A91" s="98" t="str">
        <f>VLOOKUP(E91,'LISTADO ATM'!$A$2:$C$899,3,0)</f>
        <v>NORTE</v>
      </c>
      <c r="B91" s="113" t="s">
        <v>2544</v>
      </c>
      <c r="C91" s="127">
        <v>44250.410844907405</v>
      </c>
      <c r="D91" s="98" t="s">
        <v>2190</v>
      </c>
      <c r="E91" s="103">
        <v>832</v>
      </c>
      <c r="F91" s="98" t="str">
        <f>VLOOKUP(E91,VIP!$A$2:$O11618,2,0)</f>
        <v>DRBR832</v>
      </c>
      <c r="G91" s="98" t="str">
        <f>VLOOKUP(E91,'LISTADO ATM'!$A$2:$B$898,2,0)</f>
        <v xml:space="preserve">ATM Hospital Traumatológico La Vega </v>
      </c>
      <c r="H91" s="98" t="str">
        <f>VLOOKUP(E91,VIP!$A$2:$O16359,7,FALSE)</f>
        <v>Si</v>
      </c>
      <c r="I91" s="98" t="str">
        <f>VLOOKUP(E91,VIP!$A$2:$O8324,8,FALSE)</f>
        <v>Si</v>
      </c>
      <c r="J91" s="98" t="str">
        <f>VLOOKUP(E91,VIP!$A$2:$O8274,8,FALSE)</f>
        <v>Si</v>
      </c>
      <c r="K91" s="98" t="str">
        <f>VLOOKUP(E91,VIP!$A$2:$O11848,6,0)</f>
        <v>NO</v>
      </c>
      <c r="L91" s="128" t="s">
        <v>2547</v>
      </c>
      <c r="M91" s="131" t="s">
        <v>2559</v>
      </c>
      <c r="N91" s="130" t="s">
        <v>2477</v>
      </c>
      <c r="O91" s="98" t="s">
        <v>2498</v>
      </c>
      <c r="P91" s="129" t="s">
        <v>2548</v>
      </c>
      <c r="Q91" s="136">
        <v>44250.617361111108</v>
      </c>
    </row>
    <row r="92" spans="1:17" ht="18" x14ac:dyDescent="0.25">
      <c r="A92" s="98" t="str">
        <f>VLOOKUP(E92,'LISTADO ATM'!$A$2:$C$899,3,0)</f>
        <v>ESTE</v>
      </c>
      <c r="B92" s="113" t="s">
        <v>2545</v>
      </c>
      <c r="C92" s="127">
        <v>44250.410185185188</v>
      </c>
      <c r="D92" s="98" t="s">
        <v>2189</v>
      </c>
      <c r="E92" s="103">
        <v>742</v>
      </c>
      <c r="F92" s="98" t="str">
        <f>VLOOKUP(E92,VIP!$A$2:$O11617,2,0)</f>
        <v>DRBR990</v>
      </c>
      <c r="G92" s="98" t="str">
        <f>VLOOKUP(E92,'LISTADO ATM'!$A$2:$B$898,2,0)</f>
        <v xml:space="preserve">ATM Oficina Plaza del Rey (La Romana) </v>
      </c>
      <c r="H92" s="98" t="str">
        <f>VLOOKUP(E92,VIP!$A$2:$O16360,7,FALSE)</f>
        <v>Si</v>
      </c>
      <c r="I92" s="98" t="str">
        <f>VLOOKUP(E92,VIP!$A$2:$O8325,8,FALSE)</f>
        <v>Si</v>
      </c>
      <c r="J92" s="98" t="str">
        <f>VLOOKUP(E92,VIP!$A$2:$O8275,8,FALSE)</f>
        <v>Si</v>
      </c>
      <c r="K92" s="98" t="str">
        <f>VLOOKUP(E92,VIP!$A$2:$O11849,6,0)</f>
        <v>NO</v>
      </c>
      <c r="L92" s="128" t="s">
        <v>2435</v>
      </c>
      <c r="M92" s="131" t="s">
        <v>2559</v>
      </c>
      <c r="N92" s="130" t="s">
        <v>2477</v>
      </c>
      <c r="O92" s="98" t="s">
        <v>2479</v>
      </c>
      <c r="P92" s="129" t="s">
        <v>2548</v>
      </c>
      <c r="Q92" s="136">
        <v>44250.615277777775</v>
      </c>
    </row>
    <row r="93" spans="1:17" ht="18" x14ac:dyDescent="0.25">
      <c r="A93" s="98" t="str">
        <f>VLOOKUP(E93,'LISTADO ATM'!$A$2:$C$899,3,0)</f>
        <v>DISTRITO NACIONAL</v>
      </c>
      <c r="B93" s="113" t="s">
        <v>2554</v>
      </c>
      <c r="C93" s="127">
        <v>44250.407800925925</v>
      </c>
      <c r="D93" s="98" t="s">
        <v>2488</v>
      </c>
      <c r="E93" s="103">
        <v>408</v>
      </c>
      <c r="F93" s="98" t="str">
        <f>VLOOKUP(E93,VIP!$A$2:$O11616,2,0)</f>
        <v>DRBR408</v>
      </c>
      <c r="G93" s="98" t="str">
        <f>VLOOKUP(E93,'LISTADO ATM'!$A$2:$B$898,2,0)</f>
        <v xml:space="preserve">ATM Autobanco Las Palmas de Herrera </v>
      </c>
      <c r="H93" s="98" t="str">
        <f>VLOOKUP(E93,VIP!$A$2:$O16367,7,FALSE)</f>
        <v>Si</v>
      </c>
      <c r="I93" s="98" t="str">
        <f>VLOOKUP(E93,VIP!$A$2:$O8332,8,FALSE)</f>
        <v>Si</v>
      </c>
      <c r="J93" s="98" t="str">
        <f>VLOOKUP(E93,VIP!$A$2:$O8282,8,FALSE)</f>
        <v>Si</v>
      </c>
      <c r="K93" s="98" t="str">
        <f>VLOOKUP(E93,VIP!$A$2:$O11856,6,0)</f>
        <v>NO</v>
      </c>
      <c r="L93" s="128" t="s">
        <v>2547</v>
      </c>
      <c r="M93" s="131" t="s">
        <v>2559</v>
      </c>
      <c r="N93" s="136" t="s">
        <v>2557</v>
      </c>
      <c r="O93" s="98" t="s">
        <v>2491</v>
      </c>
      <c r="P93" s="131" t="s">
        <v>2561</v>
      </c>
      <c r="Q93" s="136">
        <v>44250.420138888891</v>
      </c>
    </row>
    <row r="94" spans="1:17" ht="18" x14ac:dyDescent="0.25">
      <c r="A94" s="98" t="str">
        <f>VLOOKUP(E94,'LISTADO ATM'!$A$2:$C$899,3,0)</f>
        <v>DISTRITO NACIONAL</v>
      </c>
      <c r="B94" s="113" t="s">
        <v>2546</v>
      </c>
      <c r="C94" s="127">
        <v>44250.407256944447</v>
      </c>
      <c r="D94" s="98" t="s">
        <v>2473</v>
      </c>
      <c r="E94" s="103">
        <v>485</v>
      </c>
      <c r="F94" s="98" t="str">
        <f>VLOOKUP(E94,VIP!$A$2:$O11615,2,0)</f>
        <v>DRBR485</v>
      </c>
      <c r="G94" s="98" t="str">
        <f>VLOOKUP(E94,'LISTADO ATM'!$A$2:$B$898,2,0)</f>
        <v xml:space="preserve">ATM CEDIMAT </v>
      </c>
      <c r="H94" s="98" t="str">
        <f>VLOOKUP(E94,VIP!$A$2:$O16361,7,FALSE)</f>
        <v>Si</v>
      </c>
      <c r="I94" s="98" t="str">
        <f>VLOOKUP(E94,VIP!$A$2:$O8326,8,FALSE)</f>
        <v>Si</v>
      </c>
      <c r="J94" s="98" t="str">
        <f>VLOOKUP(E94,VIP!$A$2:$O8276,8,FALSE)</f>
        <v>Si</v>
      </c>
      <c r="K94" s="98" t="str">
        <f>VLOOKUP(E94,VIP!$A$2:$O11850,6,0)</f>
        <v>NO</v>
      </c>
      <c r="L94" s="128" t="s">
        <v>2463</v>
      </c>
      <c r="M94" s="131" t="s">
        <v>2559</v>
      </c>
      <c r="N94" s="130" t="s">
        <v>2477</v>
      </c>
      <c r="O94" s="98" t="s">
        <v>2478</v>
      </c>
      <c r="P94" s="131"/>
      <c r="Q94" s="136">
        <v>44250.561805555553</v>
      </c>
    </row>
    <row r="95" spans="1:17" ht="18" x14ac:dyDescent="0.25">
      <c r="A95" s="98" t="str">
        <f>VLOOKUP(E95,'LISTADO ATM'!$A$2:$C$899,3,0)</f>
        <v>DISTRITO NACIONAL</v>
      </c>
      <c r="B95" s="113" t="s">
        <v>2555</v>
      </c>
      <c r="C95" s="127">
        <v>44250.405856481484</v>
      </c>
      <c r="D95" s="98" t="s">
        <v>2488</v>
      </c>
      <c r="E95" s="103">
        <v>791</v>
      </c>
      <c r="F95" s="98" t="str">
        <f>VLOOKUP(E95,VIP!$A$2:$O11614,2,0)</f>
        <v>DRBR791</v>
      </c>
      <c r="G95" s="98" t="str">
        <f>VLOOKUP(E95,'LISTADO ATM'!$A$2:$B$898,2,0)</f>
        <v xml:space="preserve">ATM Oficina Sans Soucí </v>
      </c>
      <c r="H95" s="98" t="str">
        <f>VLOOKUP(E95,VIP!$A$2:$O16368,7,FALSE)</f>
        <v>Si</v>
      </c>
      <c r="I95" s="98" t="str">
        <f>VLOOKUP(E95,VIP!$A$2:$O8333,8,FALSE)</f>
        <v>No</v>
      </c>
      <c r="J95" s="98" t="str">
        <f>VLOOKUP(E95,VIP!$A$2:$O8283,8,FALSE)</f>
        <v>No</v>
      </c>
      <c r="K95" s="98" t="str">
        <f>VLOOKUP(E95,VIP!$A$2:$O11857,6,0)</f>
        <v>NO</v>
      </c>
      <c r="L95" s="128" t="s">
        <v>2435</v>
      </c>
      <c r="M95" s="131" t="s">
        <v>2559</v>
      </c>
      <c r="N95" s="136" t="s">
        <v>2557</v>
      </c>
      <c r="O95" s="98" t="s">
        <v>2491</v>
      </c>
      <c r="P95" s="131" t="s">
        <v>2561</v>
      </c>
      <c r="Q95" s="136">
        <v>44250.450694444444</v>
      </c>
    </row>
    <row r="96" spans="1:17" ht="18" x14ac:dyDescent="0.25">
      <c r="A96" s="98" t="str">
        <f>VLOOKUP(E96,'LISTADO ATM'!$A$2:$C$899,3,0)</f>
        <v>SUR</v>
      </c>
      <c r="B96" s="113" t="s">
        <v>2556</v>
      </c>
      <c r="C96" s="127">
        <v>44250.405138888891</v>
      </c>
      <c r="D96" s="98" t="s">
        <v>2488</v>
      </c>
      <c r="E96" s="103">
        <v>131</v>
      </c>
      <c r="F96" s="98" t="str">
        <f>VLOOKUP(E96,VIP!$A$2:$O11613,2,0)</f>
        <v>DRBR131</v>
      </c>
      <c r="G96" s="98" t="str">
        <f>VLOOKUP(E96,'LISTADO ATM'!$A$2:$B$898,2,0)</f>
        <v xml:space="preserve">ATM Oficina Baní I </v>
      </c>
      <c r="H96" s="98" t="str">
        <f>VLOOKUP(E96,VIP!$A$2:$O16369,7,FALSE)</f>
        <v>Si</v>
      </c>
      <c r="I96" s="98" t="str">
        <f>VLOOKUP(E96,VIP!$A$2:$O8334,8,FALSE)</f>
        <v>Si</v>
      </c>
      <c r="J96" s="98" t="str">
        <f>VLOOKUP(E96,VIP!$A$2:$O8284,8,FALSE)</f>
        <v>Si</v>
      </c>
      <c r="K96" s="98" t="str">
        <f>VLOOKUP(E96,VIP!$A$2:$O11858,6,0)</f>
        <v>NO</v>
      </c>
      <c r="L96" s="128" t="s">
        <v>2547</v>
      </c>
      <c r="M96" s="131" t="s">
        <v>2559</v>
      </c>
      <c r="N96" s="136" t="s">
        <v>2557</v>
      </c>
      <c r="O96" s="98" t="s">
        <v>2491</v>
      </c>
      <c r="P96" s="131" t="s">
        <v>2561</v>
      </c>
      <c r="Q96" s="137">
        <v>44250.443749999999</v>
      </c>
    </row>
    <row r="97" spans="1:17" ht="18" x14ac:dyDescent="0.25">
      <c r="A97" s="98" t="str">
        <f>VLOOKUP(E97,'LISTADO ATM'!$A$2:$C$899,3,0)</f>
        <v>DISTRITO NACIONAL</v>
      </c>
      <c r="B97" s="113" t="s">
        <v>2523</v>
      </c>
      <c r="C97" s="127">
        <v>44250.402314814812</v>
      </c>
      <c r="D97" s="98" t="s">
        <v>2189</v>
      </c>
      <c r="E97" s="103">
        <v>232</v>
      </c>
      <c r="F97" s="98" t="str">
        <f>VLOOKUP(E97,VIP!$A$2:$O11612,2,0)</f>
        <v>DRBR232</v>
      </c>
      <c r="G97" s="98" t="str">
        <f>VLOOKUP(E97,'LISTADO ATM'!$A$2:$B$898,2,0)</f>
        <v xml:space="preserve">ATM S/M Nacional Charles de Gaulle </v>
      </c>
      <c r="H97" s="98" t="str">
        <f>VLOOKUP(E97,VIP!$A$2:$O16356,7,FALSE)</f>
        <v>Si</v>
      </c>
      <c r="I97" s="98" t="str">
        <f>VLOOKUP(E97,VIP!$A$2:$O8321,8,FALSE)</f>
        <v>Si</v>
      </c>
      <c r="J97" s="98" t="str">
        <f>VLOOKUP(E97,VIP!$A$2:$O8271,8,FALSE)</f>
        <v>Si</v>
      </c>
      <c r="K97" s="98" t="str">
        <f>VLOOKUP(E97,VIP!$A$2:$O11845,6,0)</f>
        <v>SI</v>
      </c>
      <c r="L97" s="128" t="s">
        <v>2228</v>
      </c>
      <c r="M97" s="131" t="s">
        <v>2559</v>
      </c>
      <c r="N97" s="130" t="s">
        <v>2477</v>
      </c>
      <c r="O97" s="98" t="s">
        <v>2479</v>
      </c>
      <c r="P97" s="131"/>
      <c r="Q97" s="137">
        <v>44250.609722222223</v>
      </c>
    </row>
    <row r="98" spans="1:17" ht="18" x14ac:dyDescent="0.25">
      <c r="A98" s="98" t="str">
        <f>VLOOKUP(E98,'LISTADO ATM'!$A$2:$C$899,3,0)</f>
        <v>NORTE</v>
      </c>
      <c r="B98" s="113" t="s">
        <v>2549</v>
      </c>
      <c r="C98" s="127">
        <v>44250.396238425928</v>
      </c>
      <c r="D98" s="98" t="s">
        <v>2488</v>
      </c>
      <c r="E98" s="103">
        <v>397</v>
      </c>
      <c r="F98" s="98" t="str">
        <f>VLOOKUP(E98,VIP!$A$2:$O11611,2,0)</f>
        <v>DRBR397</v>
      </c>
      <c r="G98" s="98" t="str">
        <f>VLOOKUP(E98,'LISTADO ATM'!$A$2:$B$898,2,0)</f>
        <v xml:space="preserve">ATM Autobanco San Francisco de Macoris </v>
      </c>
      <c r="H98" s="98" t="str">
        <f>VLOOKUP(E98,VIP!$A$2:$O16362,7,FALSE)</f>
        <v>Si</v>
      </c>
      <c r="I98" s="98" t="str">
        <f>VLOOKUP(E98,VIP!$A$2:$O8327,8,FALSE)</f>
        <v>Si</v>
      </c>
      <c r="J98" s="98" t="str">
        <f>VLOOKUP(E98,VIP!$A$2:$O8277,8,FALSE)</f>
        <v>Si</v>
      </c>
      <c r="K98" s="98" t="str">
        <f>VLOOKUP(E98,VIP!$A$2:$O11851,6,0)</f>
        <v>NO</v>
      </c>
      <c r="L98" s="128" t="s">
        <v>2482</v>
      </c>
      <c r="M98" s="131" t="s">
        <v>2559</v>
      </c>
      <c r="N98" s="136" t="s">
        <v>2557</v>
      </c>
      <c r="O98" s="98" t="s">
        <v>2558</v>
      </c>
      <c r="P98" s="131" t="s">
        <v>2560</v>
      </c>
      <c r="Q98" s="136">
        <v>44250.452777777777</v>
      </c>
    </row>
    <row r="99" spans="1:17" ht="18" x14ac:dyDescent="0.25">
      <c r="A99" s="98" t="str">
        <f>VLOOKUP(E99,'LISTADO ATM'!$A$2:$C$899,3,0)</f>
        <v>DISTRITO NACIONAL</v>
      </c>
      <c r="B99" s="113" t="s">
        <v>2550</v>
      </c>
      <c r="C99" s="127">
        <v>44250.394675925927</v>
      </c>
      <c r="D99" s="98" t="s">
        <v>2488</v>
      </c>
      <c r="E99" s="103">
        <v>717</v>
      </c>
      <c r="F99" s="98" t="str">
        <f>VLOOKUP(E99,VIP!$A$2:$O11610,2,0)</f>
        <v>DRBR24K</v>
      </c>
      <c r="G99" s="98" t="str">
        <f>VLOOKUP(E99,'LISTADO ATM'!$A$2:$B$898,2,0)</f>
        <v xml:space="preserve">ATM Oficina Los Alcarrizos </v>
      </c>
      <c r="H99" s="98" t="str">
        <f>VLOOKUP(E99,VIP!$A$2:$O16363,7,FALSE)</f>
        <v>Si</v>
      </c>
      <c r="I99" s="98" t="str">
        <f>VLOOKUP(E99,VIP!$A$2:$O8328,8,FALSE)</f>
        <v>Si</v>
      </c>
      <c r="J99" s="98" t="str">
        <f>VLOOKUP(E99,VIP!$A$2:$O8278,8,FALSE)</f>
        <v>Si</v>
      </c>
      <c r="K99" s="98" t="str">
        <f>VLOOKUP(E99,VIP!$A$2:$O11852,6,0)</f>
        <v>SI</v>
      </c>
      <c r="L99" s="128" t="s">
        <v>2482</v>
      </c>
      <c r="M99" s="131" t="s">
        <v>2559</v>
      </c>
      <c r="N99" s="136" t="s">
        <v>2557</v>
      </c>
      <c r="O99" s="98" t="s">
        <v>2491</v>
      </c>
      <c r="P99" s="131" t="s">
        <v>2560</v>
      </c>
      <c r="Q99" s="136">
        <v>44250.45208333333</v>
      </c>
    </row>
    <row r="100" spans="1:17" ht="18" x14ac:dyDescent="0.25">
      <c r="A100" s="98" t="str">
        <f>VLOOKUP(E100,'LISTADO ATM'!$A$2:$C$899,3,0)</f>
        <v>DISTRITO NACIONAL</v>
      </c>
      <c r="B100" s="113" t="s">
        <v>2551</v>
      </c>
      <c r="C100" s="127">
        <v>44250.394155092596</v>
      </c>
      <c r="D100" s="98" t="s">
        <v>2488</v>
      </c>
      <c r="E100" s="103">
        <v>573</v>
      </c>
      <c r="F100" s="98" t="str">
        <f>VLOOKUP(E100,VIP!$A$2:$O11609,2,0)</f>
        <v>DRBR038</v>
      </c>
      <c r="G100" s="98" t="str">
        <f>VLOOKUP(E100,'LISTADO ATM'!$A$2:$B$898,2,0)</f>
        <v xml:space="preserve">ATM IDSS </v>
      </c>
      <c r="H100" s="98" t="str">
        <f>VLOOKUP(E100,VIP!$A$2:$O16364,7,FALSE)</f>
        <v>Si</v>
      </c>
      <c r="I100" s="98" t="str">
        <f>VLOOKUP(E100,VIP!$A$2:$O8329,8,FALSE)</f>
        <v>Si</v>
      </c>
      <c r="J100" s="98" t="str">
        <f>VLOOKUP(E100,VIP!$A$2:$O8279,8,FALSE)</f>
        <v>Si</v>
      </c>
      <c r="K100" s="98" t="str">
        <f>VLOOKUP(E100,VIP!$A$2:$O11853,6,0)</f>
        <v>NO</v>
      </c>
      <c r="L100" s="128" t="s">
        <v>2482</v>
      </c>
      <c r="M100" s="131" t="s">
        <v>2559</v>
      </c>
      <c r="N100" s="136" t="s">
        <v>2557</v>
      </c>
      <c r="O100" s="98" t="s">
        <v>2558</v>
      </c>
      <c r="P100" s="131" t="s">
        <v>2560</v>
      </c>
      <c r="Q100" s="136">
        <v>44250.448611111111</v>
      </c>
    </row>
    <row r="101" spans="1:17" ht="18" x14ac:dyDescent="0.25">
      <c r="A101" s="98" t="str">
        <f>VLOOKUP(E101,'LISTADO ATM'!$A$2:$C$899,3,0)</f>
        <v>NORTE</v>
      </c>
      <c r="B101" s="113" t="s">
        <v>2552</v>
      </c>
      <c r="C101" s="127">
        <v>44250.393703703703</v>
      </c>
      <c r="D101" s="98" t="s">
        <v>2488</v>
      </c>
      <c r="E101" s="103">
        <v>990</v>
      </c>
      <c r="F101" s="98" t="str">
        <f>VLOOKUP(E101,VIP!$A$2:$O11608,2,0)</f>
        <v>DRBR742</v>
      </c>
      <c r="G101" s="98" t="str">
        <f>VLOOKUP(E101,'LISTADO ATM'!$A$2:$B$898,2,0)</f>
        <v xml:space="preserve">ATM Autoservicio Bonao II </v>
      </c>
      <c r="H101" s="98" t="str">
        <f>VLOOKUP(E101,VIP!$A$2:$O16365,7,FALSE)</f>
        <v>Si</v>
      </c>
      <c r="I101" s="98" t="str">
        <f>VLOOKUP(E101,VIP!$A$2:$O8330,8,FALSE)</f>
        <v>Si</v>
      </c>
      <c r="J101" s="98" t="str">
        <f>VLOOKUP(E101,VIP!$A$2:$O8280,8,FALSE)</f>
        <v>Si</v>
      </c>
      <c r="K101" s="98" t="str">
        <f>VLOOKUP(E101,VIP!$A$2:$O11854,6,0)</f>
        <v>NO</v>
      </c>
      <c r="L101" s="128" t="s">
        <v>2482</v>
      </c>
      <c r="M101" s="131" t="s">
        <v>2559</v>
      </c>
      <c r="N101" s="136" t="s">
        <v>2557</v>
      </c>
      <c r="O101" s="98" t="s">
        <v>2491</v>
      </c>
      <c r="P101" s="131" t="s">
        <v>2560</v>
      </c>
      <c r="Q101" s="137">
        <v>44250.451388888891</v>
      </c>
    </row>
    <row r="102" spans="1:17" ht="18" x14ac:dyDescent="0.25">
      <c r="A102" s="98" t="str">
        <f>VLOOKUP(E102,'LISTADO ATM'!$A$2:$C$899,3,0)</f>
        <v>NORTE</v>
      </c>
      <c r="B102" s="113" t="s">
        <v>2524</v>
      </c>
      <c r="C102" s="127">
        <v>44250.390821759262</v>
      </c>
      <c r="D102" s="98" t="s">
        <v>2190</v>
      </c>
      <c r="E102" s="103">
        <v>691</v>
      </c>
      <c r="F102" s="98" t="str">
        <f>VLOOKUP(E102,VIP!$A$2:$O11607,2,0)</f>
        <v>DRBR691</v>
      </c>
      <c r="G102" s="98" t="str">
        <f>VLOOKUP(E102,'LISTADO ATM'!$A$2:$B$898,2,0)</f>
        <v>ATM Eco Petroleo Manzanillo</v>
      </c>
      <c r="H102" s="98" t="str">
        <f>VLOOKUP(E102,VIP!$A$2:$O16357,7,FALSE)</f>
        <v>Si</v>
      </c>
      <c r="I102" s="98" t="str">
        <f>VLOOKUP(E102,VIP!$A$2:$O8322,8,FALSE)</f>
        <v>Si</v>
      </c>
      <c r="J102" s="98" t="str">
        <f>VLOOKUP(E102,VIP!$A$2:$O8272,8,FALSE)</f>
        <v>Si</v>
      </c>
      <c r="K102" s="98" t="str">
        <f>VLOOKUP(E102,VIP!$A$2:$O11846,6,0)</f>
        <v>NO</v>
      </c>
      <c r="L102" s="128" t="s">
        <v>2497</v>
      </c>
      <c r="M102" s="131" t="s">
        <v>2559</v>
      </c>
      <c r="N102" s="130" t="s">
        <v>2477</v>
      </c>
      <c r="O102" s="98" t="s">
        <v>2498</v>
      </c>
      <c r="P102" s="131"/>
      <c r="Q102" s="137">
        <v>44250.602777777778</v>
      </c>
    </row>
    <row r="103" spans="1:17" ht="18" x14ac:dyDescent="0.25">
      <c r="A103" s="98" t="str">
        <f>VLOOKUP(E103,'LISTADO ATM'!$A$2:$C$899,3,0)</f>
        <v>DISTRITO NACIONAL</v>
      </c>
      <c r="B103" s="113" t="s">
        <v>2525</v>
      </c>
      <c r="C103" s="127">
        <v>44250.388958333337</v>
      </c>
      <c r="D103" s="98" t="s">
        <v>2473</v>
      </c>
      <c r="E103" s="103">
        <v>302</v>
      </c>
      <c r="F103" s="98" t="str">
        <f>VLOOKUP(E103,VIP!$A$2:$O11606,2,0)</f>
        <v>DRBR302</v>
      </c>
      <c r="G103" s="98" t="str">
        <f>VLOOKUP(E103,'LISTADO ATM'!$A$2:$B$898,2,0)</f>
        <v xml:space="preserve">ATM S/M Aprezio Los Mameyes  </v>
      </c>
      <c r="H103" s="98" t="str">
        <f>VLOOKUP(E103,VIP!$A$2:$O16358,7,FALSE)</f>
        <v>Si</v>
      </c>
      <c r="I103" s="98" t="str">
        <f>VLOOKUP(E103,VIP!$A$2:$O8323,8,FALSE)</f>
        <v>Si</v>
      </c>
      <c r="J103" s="98" t="str">
        <f>VLOOKUP(E103,VIP!$A$2:$O8273,8,FALSE)</f>
        <v>Si</v>
      </c>
      <c r="K103" s="98" t="str">
        <f>VLOOKUP(E103,VIP!$A$2:$O11847,6,0)</f>
        <v>NO</v>
      </c>
      <c r="L103" s="128" t="s">
        <v>2463</v>
      </c>
      <c r="M103" s="131" t="s">
        <v>2559</v>
      </c>
      <c r="N103" s="130" t="s">
        <v>2477</v>
      </c>
      <c r="O103" s="98" t="s">
        <v>2478</v>
      </c>
      <c r="P103" s="131"/>
      <c r="Q103" s="137">
        <v>44250.614583333336</v>
      </c>
    </row>
    <row r="104" spans="1:17" ht="18" x14ac:dyDescent="0.25">
      <c r="A104" s="98" t="str">
        <f>VLOOKUP(E104,'LISTADO ATM'!$A$2:$C$899,3,0)</f>
        <v>DISTRITO NACIONAL</v>
      </c>
      <c r="B104" s="113" t="s">
        <v>2526</v>
      </c>
      <c r="C104" s="127">
        <v>44250.38890046296</v>
      </c>
      <c r="D104" s="98" t="s">
        <v>2488</v>
      </c>
      <c r="E104" s="103">
        <v>745</v>
      </c>
      <c r="F104" s="98" t="str">
        <f>VLOOKUP(E104,VIP!$A$2:$O11605,2,0)</f>
        <v>DRBR027</v>
      </c>
      <c r="G104" s="98" t="str">
        <f>VLOOKUP(E104,'LISTADO ATM'!$A$2:$B$898,2,0)</f>
        <v xml:space="preserve">ATM Oficina Ave. Duarte </v>
      </c>
      <c r="H104" s="98" t="str">
        <f>VLOOKUP(E104,VIP!$A$2:$O16359,7,FALSE)</f>
        <v>No</v>
      </c>
      <c r="I104" s="98" t="str">
        <f>VLOOKUP(E104,VIP!$A$2:$O8324,8,FALSE)</f>
        <v>No</v>
      </c>
      <c r="J104" s="98" t="str">
        <f>VLOOKUP(E104,VIP!$A$2:$O8274,8,FALSE)</f>
        <v>No</v>
      </c>
      <c r="K104" s="98" t="str">
        <f>VLOOKUP(E104,VIP!$A$2:$O11848,6,0)</f>
        <v>NO</v>
      </c>
      <c r="L104" s="128" t="s">
        <v>2463</v>
      </c>
      <c r="M104" s="131" t="s">
        <v>2559</v>
      </c>
      <c r="N104" s="130" t="s">
        <v>2477</v>
      </c>
      <c r="O104" s="98" t="s">
        <v>2491</v>
      </c>
      <c r="P104" s="131"/>
      <c r="Q104" s="136">
        <v>44250.450694444444</v>
      </c>
    </row>
    <row r="105" spans="1:17" ht="18" x14ac:dyDescent="0.25">
      <c r="A105" s="98" t="str">
        <f>VLOOKUP(E105,'LISTADO ATM'!$A$2:$C$899,3,0)</f>
        <v>NORTE</v>
      </c>
      <c r="B105" s="113" t="s">
        <v>2527</v>
      </c>
      <c r="C105" s="127">
        <v>44250.388877314814</v>
      </c>
      <c r="D105" s="98" t="s">
        <v>2190</v>
      </c>
      <c r="E105" s="103">
        <v>756</v>
      </c>
      <c r="F105" s="98" t="str">
        <f>VLOOKUP(E105,VIP!$A$2:$O11604,2,0)</f>
        <v>DRBR756</v>
      </c>
      <c r="G105" s="98" t="str">
        <f>VLOOKUP(E105,'LISTADO ATM'!$A$2:$B$898,2,0)</f>
        <v xml:space="preserve">ATM UNP Villa La Mata (Cotuí) </v>
      </c>
      <c r="H105" s="98" t="str">
        <f>VLOOKUP(E105,VIP!$A$2:$O16360,7,FALSE)</f>
        <v>Si</v>
      </c>
      <c r="I105" s="98" t="str">
        <f>VLOOKUP(E105,VIP!$A$2:$O8325,8,FALSE)</f>
        <v>Si</v>
      </c>
      <c r="J105" s="98" t="str">
        <f>VLOOKUP(E105,VIP!$A$2:$O8275,8,FALSE)</f>
        <v>Si</v>
      </c>
      <c r="K105" s="98" t="str">
        <f>VLOOKUP(E105,VIP!$A$2:$O11849,6,0)</f>
        <v>NO</v>
      </c>
      <c r="L105" s="128" t="s">
        <v>2435</v>
      </c>
      <c r="M105" s="131" t="s">
        <v>2559</v>
      </c>
      <c r="N105" s="130" t="s">
        <v>2477</v>
      </c>
      <c r="O105" s="98" t="s">
        <v>2541</v>
      </c>
      <c r="P105" s="131"/>
      <c r="Q105" s="137">
        <v>44250.615972222222</v>
      </c>
    </row>
    <row r="106" spans="1:17" ht="18" x14ac:dyDescent="0.25">
      <c r="A106" s="98" t="str">
        <f>VLOOKUP(E106,'LISTADO ATM'!$A$2:$C$899,3,0)</f>
        <v>NORTE</v>
      </c>
      <c r="B106" s="113" t="s">
        <v>2528</v>
      </c>
      <c r="C106" s="127">
        <v>44250.38753472222</v>
      </c>
      <c r="D106" s="98" t="s">
        <v>2190</v>
      </c>
      <c r="E106" s="103">
        <v>799</v>
      </c>
      <c r="F106" s="98" t="str">
        <f>VLOOKUP(E106,VIP!$A$2:$O11603,2,0)</f>
        <v>DRBR799</v>
      </c>
      <c r="G106" s="98" t="str">
        <f>VLOOKUP(E106,'LISTADO ATM'!$A$2:$B$898,2,0)</f>
        <v xml:space="preserve">ATM Clínica Corominas (Santiago) </v>
      </c>
      <c r="H106" s="98" t="str">
        <f>VLOOKUP(E106,VIP!$A$2:$O16361,7,FALSE)</f>
        <v>Si</v>
      </c>
      <c r="I106" s="98" t="str">
        <f>VLOOKUP(E106,VIP!$A$2:$O8326,8,FALSE)</f>
        <v>Si</v>
      </c>
      <c r="J106" s="98" t="str">
        <f>VLOOKUP(E106,VIP!$A$2:$O8276,8,FALSE)</f>
        <v>Si</v>
      </c>
      <c r="K106" s="98" t="str">
        <f>VLOOKUP(E106,VIP!$A$2:$O11850,6,0)</f>
        <v>NO</v>
      </c>
      <c r="L106" s="128" t="s">
        <v>2435</v>
      </c>
      <c r="M106" s="131" t="s">
        <v>2559</v>
      </c>
      <c r="N106" s="130" t="s">
        <v>2477</v>
      </c>
      <c r="O106" s="98" t="s">
        <v>2541</v>
      </c>
      <c r="P106" s="131"/>
      <c r="Q106" s="137">
        <v>44250.615972222222</v>
      </c>
    </row>
    <row r="107" spans="1:17" ht="18" x14ac:dyDescent="0.25">
      <c r="A107" s="98" t="str">
        <f>VLOOKUP(E107,'LISTADO ATM'!$A$2:$C$899,3,0)</f>
        <v>NORTE</v>
      </c>
      <c r="B107" s="113" t="s">
        <v>2529</v>
      </c>
      <c r="C107" s="127">
        <v>44250.386377314811</v>
      </c>
      <c r="D107" s="98" t="s">
        <v>2190</v>
      </c>
      <c r="E107" s="103">
        <v>809</v>
      </c>
      <c r="F107" s="98" t="str">
        <f>VLOOKUP(E107,VIP!$A$2:$O11602,2,0)</f>
        <v>DRBR809</v>
      </c>
      <c r="G107" s="98" t="str">
        <f>VLOOKUP(E107,'LISTADO ATM'!$A$2:$B$898,2,0)</f>
        <v>ATM Yoma (Cotuí)</v>
      </c>
      <c r="H107" s="98" t="str">
        <f>VLOOKUP(E107,VIP!$A$2:$O16362,7,FALSE)</f>
        <v>Si</v>
      </c>
      <c r="I107" s="98" t="str">
        <f>VLOOKUP(E107,VIP!$A$2:$O8327,8,FALSE)</f>
        <v>Si</v>
      </c>
      <c r="J107" s="98" t="str">
        <f>VLOOKUP(E107,VIP!$A$2:$O8277,8,FALSE)</f>
        <v>Si</v>
      </c>
      <c r="K107" s="98" t="str">
        <f>VLOOKUP(E107,VIP!$A$2:$O11851,6,0)</f>
        <v>NO</v>
      </c>
      <c r="L107" s="128" t="s">
        <v>2435</v>
      </c>
      <c r="M107" s="131" t="s">
        <v>2559</v>
      </c>
      <c r="N107" s="130" t="s">
        <v>2477</v>
      </c>
      <c r="O107" s="98" t="s">
        <v>2541</v>
      </c>
      <c r="P107" s="131"/>
      <c r="Q107" s="137">
        <v>44250.450659722221</v>
      </c>
    </row>
    <row r="108" spans="1:17" ht="18" x14ac:dyDescent="0.25">
      <c r="A108" s="98" t="str">
        <f>VLOOKUP(E108,'LISTADO ATM'!$A$2:$C$899,3,0)</f>
        <v>DISTRITO NACIONAL</v>
      </c>
      <c r="B108" s="113" t="s">
        <v>2530</v>
      </c>
      <c r="C108" s="127">
        <v>44250.380925925929</v>
      </c>
      <c r="D108" s="98" t="s">
        <v>2473</v>
      </c>
      <c r="E108" s="103">
        <v>542</v>
      </c>
      <c r="F108" s="98" t="str">
        <f>VLOOKUP(E108,VIP!$A$2:$O11471,2,0)</f>
        <v>DRBR542</v>
      </c>
      <c r="G108" s="98" t="str">
        <f>VLOOKUP(E108,'LISTADO ATM'!$A$2:$B$898,2,0)</f>
        <v>ATM S/M la Cadena Carretera Mella</v>
      </c>
      <c r="H108" s="98" t="str">
        <f>VLOOKUP(E108,VIP!$A$2:$O16363,7,FALSE)</f>
        <v>NO</v>
      </c>
      <c r="I108" s="98" t="str">
        <f>VLOOKUP(E108,VIP!$A$2:$O8328,8,FALSE)</f>
        <v>SI</v>
      </c>
      <c r="J108" s="98" t="str">
        <f>VLOOKUP(E108,VIP!$A$2:$O8278,8,FALSE)</f>
        <v>SI</v>
      </c>
      <c r="K108" s="98" t="str">
        <f>VLOOKUP(E108,VIP!$A$2:$O11852,6,0)</f>
        <v>NO</v>
      </c>
      <c r="L108" s="128" t="s">
        <v>2463</v>
      </c>
      <c r="M108" s="131" t="s">
        <v>2559</v>
      </c>
      <c r="N108" s="130" t="s">
        <v>2477</v>
      </c>
      <c r="O108" s="98" t="s">
        <v>2478</v>
      </c>
      <c r="P108" s="131"/>
      <c r="Q108" s="137">
        <v>44250.833124999997</v>
      </c>
    </row>
    <row r="109" spans="1:17" ht="18" x14ac:dyDescent="0.25">
      <c r="A109" s="98" t="str">
        <f>VLOOKUP(E109,'LISTADO ATM'!$A$2:$C$899,3,0)</f>
        <v>DISTRITO NACIONAL</v>
      </c>
      <c r="B109" s="113" t="s">
        <v>2531</v>
      </c>
      <c r="C109" s="127">
        <v>44250.378819444442</v>
      </c>
      <c r="D109" s="98" t="s">
        <v>2189</v>
      </c>
      <c r="E109" s="103">
        <v>192</v>
      </c>
      <c r="F109" s="98" t="str">
        <f>VLOOKUP(E109,VIP!$A$2:$O11601,2,0)</f>
        <v>DRBR192</v>
      </c>
      <c r="G109" s="98" t="str">
        <f>VLOOKUP(E109,'LISTADO ATM'!$A$2:$B$898,2,0)</f>
        <v xml:space="preserve">ATM Autobanco Luperón II </v>
      </c>
      <c r="H109" s="98" t="str">
        <f>VLOOKUP(E109,VIP!$A$2:$O16364,7,FALSE)</f>
        <v>Si</v>
      </c>
      <c r="I109" s="98" t="str">
        <f>VLOOKUP(E109,VIP!$A$2:$O8329,8,FALSE)</f>
        <v>Si</v>
      </c>
      <c r="J109" s="98" t="str">
        <f>VLOOKUP(E109,VIP!$A$2:$O8279,8,FALSE)</f>
        <v>Si</v>
      </c>
      <c r="K109" s="98" t="str">
        <f>VLOOKUP(E109,VIP!$A$2:$O11853,6,0)</f>
        <v>NO</v>
      </c>
      <c r="L109" s="128" t="s">
        <v>2254</v>
      </c>
      <c r="M109" s="131" t="s">
        <v>2559</v>
      </c>
      <c r="N109" s="130" t="s">
        <v>2477</v>
      </c>
      <c r="O109" s="98" t="s">
        <v>2479</v>
      </c>
      <c r="P109" s="131"/>
      <c r="Q109" s="136">
        <v>44250.609027777777</v>
      </c>
    </row>
    <row r="110" spans="1:17" ht="18" x14ac:dyDescent="0.25">
      <c r="A110" s="98" t="str">
        <f>VLOOKUP(E110,'LISTADO ATM'!$A$2:$C$899,3,0)</f>
        <v>NORTE</v>
      </c>
      <c r="B110" s="113" t="s">
        <v>2532</v>
      </c>
      <c r="C110" s="127">
        <v>44250.372118055559</v>
      </c>
      <c r="D110" s="98" t="s">
        <v>2502</v>
      </c>
      <c r="E110" s="103">
        <v>731</v>
      </c>
      <c r="F110" s="98" t="str">
        <f>VLOOKUP(E110,VIP!$A$2:$O11600,2,0)</f>
        <v>DRBR311</v>
      </c>
      <c r="G110" s="98" t="str">
        <f>VLOOKUP(E110,'LISTADO ATM'!$A$2:$B$898,2,0)</f>
        <v xml:space="preserve">ATM UNP Villa González </v>
      </c>
      <c r="H110" s="98" t="str">
        <f>VLOOKUP(E110,VIP!$A$2:$O16365,7,FALSE)</f>
        <v>Si</v>
      </c>
      <c r="I110" s="98" t="str">
        <f>VLOOKUP(E110,VIP!$A$2:$O8330,8,FALSE)</f>
        <v>Si</v>
      </c>
      <c r="J110" s="98" t="str">
        <f>VLOOKUP(E110,VIP!$A$2:$O8280,8,FALSE)</f>
        <v>Si</v>
      </c>
      <c r="K110" s="98" t="str">
        <f>VLOOKUP(E110,VIP!$A$2:$O11854,6,0)</f>
        <v>NO</v>
      </c>
      <c r="L110" s="128" t="s">
        <v>2430</v>
      </c>
      <c r="M110" s="131" t="s">
        <v>2559</v>
      </c>
      <c r="N110" s="130" t="s">
        <v>2477</v>
      </c>
      <c r="O110" s="98" t="s">
        <v>2503</v>
      </c>
      <c r="P110" s="131"/>
      <c r="Q110" s="136">
        <v>44250.442326388889</v>
      </c>
    </row>
    <row r="111" spans="1:17" ht="18" x14ac:dyDescent="0.25">
      <c r="A111" s="98" t="str">
        <f>VLOOKUP(E111,'LISTADO ATM'!$A$2:$C$899,3,0)</f>
        <v>DISTRITO NACIONAL</v>
      </c>
      <c r="B111" s="113" t="s">
        <v>2533</v>
      </c>
      <c r="C111" s="127">
        <v>44250.366030092591</v>
      </c>
      <c r="D111" s="98" t="s">
        <v>2473</v>
      </c>
      <c r="E111" s="103">
        <v>244</v>
      </c>
      <c r="F111" s="98" t="str">
        <f>VLOOKUP(E111,VIP!$A$2:$O11599,2,0)</f>
        <v>DRBR244</v>
      </c>
      <c r="G111" s="98" t="str">
        <f>VLOOKUP(E111,'LISTADO ATM'!$A$2:$B$898,2,0)</f>
        <v xml:space="preserve">ATM Ministerio de Hacienda (antiguo Finanzas) </v>
      </c>
      <c r="H111" s="98" t="str">
        <f>VLOOKUP(E111,VIP!$A$2:$O16366,7,FALSE)</f>
        <v>Si</v>
      </c>
      <c r="I111" s="98" t="str">
        <f>VLOOKUP(E111,VIP!$A$2:$O8331,8,FALSE)</f>
        <v>Si</v>
      </c>
      <c r="J111" s="98" t="str">
        <f>VLOOKUP(E111,VIP!$A$2:$O8281,8,FALSE)</f>
        <v>Si</v>
      </c>
      <c r="K111" s="98" t="str">
        <f>VLOOKUP(E111,VIP!$A$2:$O11855,6,0)</f>
        <v>NO</v>
      </c>
      <c r="L111" s="128" t="s">
        <v>2463</v>
      </c>
      <c r="M111" s="131" t="s">
        <v>2559</v>
      </c>
      <c r="N111" s="130" t="s">
        <v>2477</v>
      </c>
      <c r="O111" s="98" t="s">
        <v>2478</v>
      </c>
      <c r="P111" s="131"/>
      <c r="Q111" s="137">
        <v>44250.613888888889</v>
      </c>
    </row>
    <row r="112" spans="1:17" ht="18" x14ac:dyDescent="0.25">
      <c r="A112" s="98" t="str">
        <f>VLOOKUP(E112,'LISTADO ATM'!$A$2:$C$899,3,0)</f>
        <v>DISTRITO NACIONAL</v>
      </c>
      <c r="B112" s="113" t="s">
        <v>2534</v>
      </c>
      <c r="C112" s="127">
        <v>44250.365208333336</v>
      </c>
      <c r="D112" s="98" t="s">
        <v>2473</v>
      </c>
      <c r="E112" s="103">
        <v>935</v>
      </c>
      <c r="F112" s="98" t="str">
        <f>VLOOKUP(E112,VIP!$A$2:$O11470,2,0)</f>
        <v>DRBR16J</v>
      </c>
      <c r="G112" s="98" t="str">
        <f>VLOOKUP(E112,'LISTADO ATM'!$A$2:$B$898,2,0)</f>
        <v xml:space="preserve">ATM Oficina John F. Kennedy </v>
      </c>
      <c r="H112" s="98" t="str">
        <f>VLOOKUP(E112,VIP!$A$2:$O16367,7,FALSE)</f>
        <v>Si</v>
      </c>
      <c r="I112" s="98" t="str">
        <f>VLOOKUP(E112,VIP!$A$2:$O8332,8,FALSE)</f>
        <v>Si</v>
      </c>
      <c r="J112" s="98" t="str">
        <f>VLOOKUP(E112,VIP!$A$2:$O8282,8,FALSE)</f>
        <v>Si</v>
      </c>
      <c r="K112" s="98" t="str">
        <f>VLOOKUP(E112,VIP!$A$2:$O11856,6,0)</f>
        <v>SI</v>
      </c>
      <c r="L112" s="128" t="s">
        <v>2463</v>
      </c>
      <c r="M112" s="129" t="s">
        <v>2470</v>
      </c>
      <c r="N112" s="130" t="s">
        <v>2477</v>
      </c>
      <c r="O112" s="98" t="s">
        <v>2478</v>
      </c>
      <c r="P112" s="131"/>
      <c r="Q112" s="87" t="s">
        <v>2463</v>
      </c>
    </row>
    <row r="113" spans="1:17" ht="18" x14ac:dyDescent="0.25">
      <c r="A113" s="98" t="str">
        <f>VLOOKUP(E113,'LISTADO ATM'!$A$2:$C$899,3,0)</f>
        <v>NORTE</v>
      </c>
      <c r="B113" s="113" t="s">
        <v>2535</v>
      </c>
      <c r="C113" s="127">
        <v>44250.363819444443</v>
      </c>
      <c r="D113" s="98" t="s">
        <v>2190</v>
      </c>
      <c r="E113" s="103">
        <v>518</v>
      </c>
      <c r="F113" s="98" t="str">
        <f>VLOOKUP(E113,VIP!$A$2:$O11598,2,0)</f>
        <v>DRBR518</v>
      </c>
      <c r="G113" s="98" t="str">
        <f>VLOOKUP(E113,'LISTADO ATM'!$A$2:$B$898,2,0)</f>
        <v xml:space="preserve">ATM Autobanco Los Alamos </v>
      </c>
      <c r="H113" s="98" t="str">
        <f>VLOOKUP(E113,VIP!$A$2:$O16368,7,FALSE)</f>
        <v>Si</v>
      </c>
      <c r="I113" s="98" t="str">
        <f>VLOOKUP(E113,VIP!$A$2:$O8333,8,FALSE)</f>
        <v>Si</v>
      </c>
      <c r="J113" s="98" t="str">
        <f>VLOOKUP(E113,VIP!$A$2:$O8283,8,FALSE)</f>
        <v>Si</v>
      </c>
      <c r="K113" s="98" t="str">
        <f>VLOOKUP(E113,VIP!$A$2:$O11857,6,0)</f>
        <v>NO</v>
      </c>
      <c r="L113" s="128" t="s">
        <v>2228</v>
      </c>
      <c r="M113" s="131" t="s">
        <v>2559</v>
      </c>
      <c r="N113" s="130" t="s">
        <v>2477</v>
      </c>
      <c r="O113" s="98" t="s">
        <v>2498</v>
      </c>
      <c r="P113" s="131"/>
      <c r="Q113" s="137">
        <v>44250.657638888886</v>
      </c>
    </row>
    <row r="114" spans="1:17" ht="18" x14ac:dyDescent="0.25">
      <c r="A114" s="98" t="str">
        <f>VLOOKUP(E114,'LISTADO ATM'!$A$2:$C$899,3,0)</f>
        <v>DISTRITO NACIONAL</v>
      </c>
      <c r="B114" s="113" t="s">
        <v>2536</v>
      </c>
      <c r="C114" s="127">
        <v>44250.362638888888</v>
      </c>
      <c r="D114" s="98" t="s">
        <v>2473</v>
      </c>
      <c r="E114" s="103">
        <v>240</v>
      </c>
      <c r="F114" s="98" t="str">
        <f>VLOOKUP(E114,VIP!$A$2:$O11597,2,0)</f>
        <v>DRBR24D</v>
      </c>
      <c r="G114" s="98" t="str">
        <f>VLOOKUP(E114,'LISTADO ATM'!$A$2:$B$898,2,0)</f>
        <v xml:space="preserve">ATM Oficina Carrefour I </v>
      </c>
      <c r="H114" s="98" t="str">
        <f>VLOOKUP(E114,VIP!$A$2:$O16369,7,FALSE)</f>
        <v>Si</v>
      </c>
      <c r="I114" s="98" t="str">
        <f>VLOOKUP(E114,VIP!$A$2:$O8334,8,FALSE)</f>
        <v>Si</v>
      </c>
      <c r="J114" s="98" t="str">
        <f>VLOOKUP(E114,VIP!$A$2:$O8284,8,FALSE)</f>
        <v>Si</v>
      </c>
      <c r="K114" s="98" t="str">
        <f>VLOOKUP(E114,VIP!$A$2:$O11858,6,0)</f>
        <v>SI</v>
      </c>
      <c r="L114" s="128" t="s">
        <v>2463</v>
      </c>
      <c r="M114" s="131" t="s">
        <v>2559</v>
      </c>
      <c r="N114" s="130" t="s">
        <v>2477</v>
      </c>
      <c r="O114" s="98" t="s">
        <v>2478</v>
      </c>
      <c r="P114" s="131"/>
      <c r="Q114" s="136">
        <v>44250.613888888889</v>
      </c>
    </row>
    <row r="115" spans="1:17" ht="18" x14ac:dyDescent="0.25">
      <c r="A115" s="98" t="str">
        <f>VLOOKUP(E115,'LISTADO ATM'!$A$2:$C$899,3,0)</f>
        <v>DISTRITO NACIONAL</v>
      </c>
      <c r="B115" s="113" t="s">
        <v>2537</v>
      </c>
      <c r="C115" s="127">
        <v>44250.362129629626</v>
      </c>
      <c r="D115" s="98" t="s">
        <v>2189</v>
      </c>
      <c r="E115" s="103">
        <v>600</v>
      </c>
      <c r="F115" s="98" t="str">
        <f>VLOOKUP(E115,VIP!$A$2:$O11469,2,0)</f>
        <v>DRBR600</v>
      </c>
      <c r="G115" s="98" t="str">
        <f>VLOOKUP(E115,'LISTADO ATM'!$A$2:$B$898,2,0)</f>
        <v>ATM S/M Bravo Hipica</v>
      </c>
      <c r="H115" s="98" t="str">
        <f>VLOOKUP(E115,VIP!$A$2:$O16370,7,FALSE)</f>
        <v>N/A</v>
      </c>
      <c r="I115" s="98" t="str">
        <f>VLOOKUP(E115,VIP!$A$2:$O8335,8,FALSE)</f>
        <v>N/A</v>
      </c>
      <c r="J115" s="98" t="str">
        <f>VLOOKUP(E115,VIP!$A$2:$O8285,8,FALSE)</f>
        <v>N/A</v>
      </c>
      <c r="K115" s="98" t="str">
        <f>VLOOKUP(E115,VIP!$A$2:$O11859,6,0)</f>
        <v>N/A</v>
      </c>
      <c r="L115" s="128" t="s">
        <v>2254</v>
      </c>
      <c r="M115" s="129" t="s">
        <v>2470</v>
      </c>
      <c r="N115" s="130" t="s">
        <v>2477</v>
      </c>
      <c r="O115" s="98" t="s">
        <v>2479</v>
      </c>
      <c r="P115" s="131"/>
      <c r="Q115" s="87" t="s">
        <v>2254</v>
      </c>
    </row>
    <row r="116" spans="1:17" ht="18" x14ac:dyDescent="0.25">
      <c r="A116" s="98" t="str">
        <f>VLOOKUP(E116,'LISTADO ATM'!$A$2:$C$899,3,0)</f>
        <v>NORTE</v>
      </c>
      <c r="B116" s="113" t="s">
        <v>2538</v>
      </c>
      <c r="C116" s="127">
        <v>44250.350081018521</v>
      </c>
      <c r="D116" s="98" t="s">
        <v>2488</v>
      </c>
      <c r="E116" s="103">
        <v>138</v>
      </c>
      <c r="F116" s="98" t="str">
        <f>VLOOKUP(E116,VIP!$A$2:$O11596,2,0)</f>
        <v>DRBR138</v>
      </c>
      <c r="G116" s="98" t="str">
        <f>VLOOKUP(E116,'LISTADO ATM'!$A$2:$B$898,2,0)</f>
        <v xml:space="preserve">ATM UNP Fantino </v>
      </c>
      <c r="H116" s="98" t="str">
        <f>VLOOKUP(E116,VIP!$A$2:$O16371,7,FALSE)</f>
        <v>Si</v>
      </c>
      <c r="I116" s="98" t="str">
        <f>VLOOKUP(E116,VIP!$A$2:$O8336,8,FALSE)</f>
        <v>Si</v>
      </c>
      <c r="J116" s="98" t="str">
        <f>VLOOKUP(E116,VIP!$A$2:$O8286,8,FALSE)</f>
        <v>Si</v>
      </c>
      <c r="K116" s="98" t="str">
        <f>VLOOKUP(E116,VIP!$A$2:$O11860,6,0)</f>
        <v>NO</v>
      </c>
      <c r="L116" s="128" t="s">
        <v>2430</v>
      </c>
      <c r="M116" s="131" t="s">
        <v>2559</v>
      </c>
      <c r="N116" s="130" t="s">
        <v>2477</v>
      </c>
      <c r="O116" s="98" t="s">
        <v>2491</v>
      </c>
      <c r="P116" s="131"/>
      <c r="Q116" s="136">
        <v>44250.449270833335</v>
      </c>
    </row>
    <row r="117" spans="1:17" ht="18" x14ac:dyDescent="0.25">
      <c r="A117" s="98" t="str">
        <f>VLOOKUP(E117,'LISTADO ATM'!$A$2:$C$899,3,0)</f>
        <v>DISTRITO NACIONAL</v>
      </c>
      <c r="B117" s="113" t="s">
        <v>2539</v>
      </c>
      <c r="C117" s="127">
        <v>44250.348287037035</v>
      </c>
      <c r="D117" s="98" t="s">
        <v>2473</v>
      </c>
      <c r="E117" s="103">
        <v>541</v>
      </c>
      <c r="F117" s="98" t="str">
        <f>VLOOKUP(E117,VIP!$A$2:$O11595,2,0)</f>
        <v>DRBR541</v>
      </c>
      <c r="G117" s="98" t="str">
        <f>VLOOKUP(E117,'LISTADO ATM'!$A$2:$B$898,2,0)</f>
        <v xml:space="preserve">ATM Oficina Sambil II </v>
      </c>
      <c r="H117" s="98" t="str">
        <f>VLOOKUP(E117,VIP!$A$2:$O16372,7,FALSE)</f>
        <v>Si</v>
      </c>
      <c r="I117" s="98" t="str">
        <f>VLOOKUP(E117,VIP!$A$2:$O8337,8,FALSE)</f>
        <v>Si</v>
      </c>
      <c r="J117" s="98" t="str">
        <f>VLOOKUP(E117,VIP!$A$2:$O8287,8,FALSE)</f>
        <v>Si</v>
      </c>
      <c r="K117" s="98" t="str">
        <f>VLOOKUP(E117,VIP!$A$2:$O11861,6,0)</f>
        <v>SI</v>
      </c>
      <c r="L117" s="128" t="s">
        <v>2430</v>
      </c>
      <c r="M117" s="131" t="s">
        <v>2559</v>
      </c>
      <c r="N117" s="130" t="s">
        <v>2477</v>
      </c>
      <c r="O117" s="98" t="s">
        <v>2478</v>
      </c>
      <c r="P117" s="131"/>
      <c r="Q117" s="137">
        <v>44250.621527777781</v>
      </c>
    </row>
    <row r="118" spans="1:17" ht="18" x14ac:dyDescent="0.25">
      <c r="A118" s="98" t="str">
        <f>VLOOKUP(E118,'LISTADO ATM'!$A$2:$C$899,3,0)</f>
        <v>SUR</v>
      </c>
      <c r="B118" s="113" t="s">
        <v>2540</v>
      </c>
      <c r="C118" s="127">
        <v>44250.34584490741</v>
      </c>
      <c r="D118" s="98" t="s">
        <v>2473</v>
      </c>
      <c r="E118" s="103">
        <v>584</v>
      </c>
      <c r="F118" s="98" t="str">
        <f>VLOOKUP(E118,VIP!$A$2:$O11594,2,0)</f>
        <v>DRBR404</v>
      </c>
      <c r="G118" s="98" t="str">
        <f>VLOOKUP(E118,'LISTADO ATM'!$A$2:$B$898,2,0)</f>
        <v xml:space="preserve">ATM Oficina San Cristóbal I </v>
      </c>
      <c r="H118" s="98" t="str">
        <f>VLOOKUP(E118,VIP!$A$2:$O16373,7,FALSE)</f>
        <v>Si</v>
      </c>
      <c r="I118" s="98" t="str">
        <f>VLOOKUP(E118,VIP!$A$2:$O8338,8,FALSE)</f>
        <v>Si</v>
      </c>
      <c r="J118" s="98" t="str">
        <f>VLOOKUP(E118,VIP!$A$2:$O8288,8,FALSE)</f>
        <v>Si</v>
      </c>
      <c r="K118" s="98" t="str">
        <f>VLOOKUP(E118,VIP!$A$2:$O11862,6,0)</f>
        <v>SI</v>
      </c>
      <c r="L118" s="128" t="s">
        <v>2430</v>
      </c>
      <c r="M118" s="131" t="s">
        <v>2559</v>
      </c>
      <c r="N118" s="130" t="s">
        <v>2477</v>
      </c>
      <c r="O118" s="98" t="s">
        <v>2478</v>
      </c>
      <c r="P118" s="131"/>
      <c r="Q118" s="137">
        <v>44250.447881944441</v>
      </c>
    </row>
    <row r="119" spans="1:17" ht="18" x14ac:dyDescent="0.25">
      <c r="A119" s="98" t="str">
        <f>VLOOKUP(E119,'LISTADO ATM'!$A$2:$C$899,3,0)</f>
        <v>DISTRITO NACIONAL</v>
      </c>
      <c r="B119" s="113" t="s">
        <v>2553</v>
      </c>
      <c r="C119" s="127">
        <v>44250.337835648148</v>
      </c>
      <c r="D119" s="98" t="s">
        <v>2488</v>
      </c>
      <c r="E119" s="103">
        <v>2</v>
      </c>
      <c r="F119" s="98" t="str">
        <f>VLOOKUP(E119,VIP!$A$2:$O11593,2,0)</f>
        <v>DRBR002</v>
      </c>
      <c r="G119" s="98" t="str">
        <f>VLOOKUP(E119,'LISTADO ATM'!$A$2:$B$898,2,0)</f>
        <v>ATM Autoservicio Padre Castellano</v>
      </c>
      <c r="H119" s="98" t="str">
        <f>VLOOKUP(E119,VIP!$A$2:$O16366,7,FALSE)</f>
        <v>Si</v>
      </c>
      <c r="I119" s="98" t="str">
        <f>VLOOKUP(E119,VIP!$A$2:$O8331,8,FALSE)</f>
        <v>Si</v>
      </c>
      <c r="J119" s="98" t="str">
        <f>VLOOKUP(E119,VIP!$A$2:$O8281,8,FALSE)</f>
        <v>Si</v>
      </c>
      <c r="K119" s="98" t="str">
        <f>VLOOKUP(E119,VIP!$A$2:$O11855,6,0)</f>
        <v>NO</v>
      </c>
      <c r="L119" s="128" t="s">
        <v>2482</v>
      </c>
      <c r="M119" s="131" t="s">
        <v>2559</v>
      </c>
      <c r="N119" s="136" t="s">
        <v>2557</v>
      </c>
      <c r="O119" s="98" t="s">
        <v>2558</v>
      </c>
      <c r="P119" s="131" t="s">
        <v>2560</v>
      </c>
      <c r="Q119" s="137">
        <v>44250.447187500002</v>
      </c>
    </row>
    <row r="120" spans="1:17" ht="18" x14ac:dyDescent="0.25">
      <c r="A120" s="98" t="str">
        <f>VLOOKUP(E120,'LISTADO ATM'!$A$2:$C$899,3,0)</f>
        <v>NORTE</v>
      </c>
      <c r="B120" s="113" t="s">
        <v>2508</v>
      </c>
      <c r="C120" s="127">
        <v>44250.337546296294</v>
      </c>
      <c r="D120" s="98" t="s">
        <v>2190</v>
      </c>
      <c r="E120" s="103">
        <v>937</v>
      </c>
      <c r="F120" s="98" t="str">
        <f>VLOOKUP(E120,VIP!$A$2:$O11592,2,0)</f>
        <v>DRBR937</v>
      </c>
      <c r="G120" s="98" t="str">
        <f>VLOOKUP(E120,'LISTADO ATM'!$A$2:$B$898,2,0)</f>
        <v xml:space="preserve">ATM Autobanco Oficina La Vega II </v>
      </c>
      <c r="H120" s="98" t="str">
        <f>VLOOKUP(E120,VIP!$A$2:$O16355,7,FALSE)</f>
        <v>Si</v>
      </c>
      <c r="I120" s="98" t="str">
        <f>VLOOKUP(E120,VIP!$A$2:$O8320,8,FALSE)</f>
        <v>Si</v>
      </c>
      <c r="J120" s="98" t="str">
        <f>VLOOKUP(E120,VIP!$A$2:$O8270,8,FALSE)</f>
        <v>Si</v>
      </c>
      <c r="K120" s="98" t="str">
        <f>VLOOKUP(E120,VIP!$A$2:$O11844,6,0)</f>
        <v>NO</v>
      </c>
      <c r="L120" s="128" t="s">
        <v>2228</v>
      </c>
      <c r="M120" s="131" t="s">
        <v>2559</v>
      </c>
      <c r="N120" s="130" t="s">
        <v>2477</v>
      </c>
      <c r="O120" s="98" t="s">
        <v>2498</v>
      </c>
      <c r="P120" s="131"/>
      <c r="Q120" s="136">
        <v>44250.506249999999</v>
      </c>
    </row>
    <row r="121" spans="1:17" ht="18" x14ac:dyDescent="0.25">
      <c r="A121" s="98" t="str">
        <f>VLOOKUP(E121,'LISTADO ATM'!$A$2:$C$899,3,0)</f>
        <v>NORTE</v>
      </c>
      <c r="B121" s="113" t="s">
        <v>2509</v>
      </c>
      <c r="C121" s="127">
        <v>44250.337060185186</v>
      </c>
      <c r="D121" s="98" t="s">
        <v>2190</v>
      </c>
      <c r="E121" s="103">
        <v>333</v>
      </c>
      <c r="F121" s="98" t="str">
        <f>VLOOKUP(E121,VIP!$A$2:$O11591,2,0)</f>
        <v>DRBR333</v>
      </c>
      <c r="G121" s="98" t="str">
        <f>VLOOKUP(E121,'LISTADO ATM'!$A$2:$B$898,2,0)</f>
        <v>ATM Oficina Turey Maimón</v>
      </c>
      <c r="H121" s="98" t="str">
        <f>VLOOKUP(E121,VIP!$A$2:$O16356,7,FALSE)</f>
        <v>Si</v>
      </c>
      <c r="I121" s="98" t="str">
        <f>VLOOKUP(E121,VIP!$A$2:$O8321,8,FALSE)</f>
        <v>Si</v>
      </c>
      <c r="J121" s="98" t="str">
        <f>VLOOKUP(E121,VIP!$A$2:$O8271,8,FALSE)</f>
        <v>Si</v>
      </c>
      <c r="K121" s="98" t="str">
        <f>VLOOKUP(E121,VIP!$A$2:$O11845,6,0)</f>
        <v>NO</v>
      </c>
      <c r="L121" s="128" t="s">
        <v>2228</v>
      </c>
      <c r="M121" s="131" t="s">
        <v>2559</v>
      </c>
      <c r="N121" s="130" t="s">
        <v>2477</v>
      </c>
      <c r="O121" s="98" t="s">
        <v>2498</v>
      </c>
      <c r="P121" s="131"/>
      <c r="Q121" s="136">
        <v>44250.448576388888</v>
      </c>
    </row>
    <row r="122" spans="1:17" ht="18" x14ac:dyDescent="0.25">
      <c r="A122" s="98" t="str">
        <f>VLOOKUP(E122,'LISTADO ATM'!$A$2:$C$899,3,0)</f>
        <v>DISTRITO NACIONAL</v>
      </c>
      <c r="B122" s="113" t="s">
        <v>2510</v>
      </c>
      <c r="C122" s="127">
        <v>44250.336527777778</v>
      </c>
      <c r="D122" s="98" t="s">
        <v>2189</v>
      </c>
      <c r="E122" s="103">
        <v>36</v>
      </c>
      <c r="F122" s="98" t="str">
        <f>VLOOKUP(E122,VIP!$A$2:$O11590,2,0)</f>
        <v>DRBR036</v>
      </c>
      <c r="G122" s="98" t="str">
        <f>VLOOKUP(E122,'LISTADO ATM'!$A$2:$B$898,2,0)</f>
        <v xml:space="preserve">ATM Banco Central </v>
      </c>
      <c r="H122" s="98" t="str">
        <f>VLOOKUP(E122,VIP!$A$2:$O16357,7,FALSE)</f>
        <v>Si</v>
      </c>
      <c r="I122" s="98" t="str">
        <f>VLOOKUP(E122,VIP!$A$2:$O8322,8,FALSE)</f>
        <v>Si</v>
      </c>
      <c r="J122" s="98" t="str">
        <f>VLOOKUP(E122,VIP!$A$2:$O8272,8,FALSE)</f>
        <v>Si</v>
      </c>
      <c r="K122" s="98" t="str">
        <f>VLOOKUP(E122,VIP!$A$2:$O11846,6,0)</f>
        <v>SI</v>
      </c>
      <c r="L122" s="128" t="s">
        <v>2228</v>
      </c>
      <c r="M122" s="131" t="s">
        <v>2559</v>
      </c>
      <c r="N122" s="130" t="s">
        <v>2477</v>
      </c>
      <c r="O122" s="98" t="s">
        <v>2479</v>
      </c>
      <c r="P122" s="131"/>
      <c r="Q122" s="136">
        <v>44250.659722222219</v>
      </c>
    </row>
    <row r="123" spans="1:17" ht="18" x14ac:dyDescent="0.25">
      <c r="A123" s="98" t="str">
        <f>VLOOKUP(E123,'LISTADO ATM'!$A$2:$C$899,3,0)</f>
        <v>ESTE</v>
      </c>
      <c r="B123" s="113" t="s">
        <v>2511</v>
      </c>
      <c r="C123" s="127">
        <v>44250.335995370369</v>
      </c>
      <c r="D123" s="98" t="s">
        <v>2189</v>
      </c>
      <c r="E123" s="103">
        <v>680</v>
      </c>
      <c r="F123" s="98" t="str">
        <f>VLOOKUP(E123,VIP!$A$2:$O11589,2,0)</f>
        <v>DRBR680</v>
      </c>
      <c r="G123" s="98" t="str">
        <f>VLOOKUP(E123,'LISTADO ATM'!$A$2:$B$898,2,0)</f>
        <v>ATM Hotel Royalton</v>
      </c>
      <c r="H123" s="98" t="str">
        <f>VLOOKUP(E123,VIP!$A$2:$O16358,7,FALSE)</f>
        <v>NO</v>
      </c>
      <c r="I123" s="98" t="str">
        <f>VLOOKUP(E123,VIP!$A$2:$O8323,8,FALSE)</f>
        <v>NO</v>
      </c>
      <c r="J123" s="98" t="str">
        <f>VLOOKUP(E123,VIP!$A$2:$O8273,8,FALSE)</f>
        <v>NO</v>
      </c>
      <c r="K123" s="98" t="str">
        <f>VLOOKUP(E123,VIP!$A$2:$O11847,6,0)</f>
        <v>NO</v>
      </c>
      <c r="L123" s="128" t="s">
        <v>2228</v>
      </c>
      <c r="M123" s="131" t="s">
        <v>2559</v>
      </c>
      <c r="N123" s="130" t="s">
        <v>2477</v>
      </c>
      <c r="O123" s="98" t="s">
        <v>2479</v>
      </c>
      <c r="P123" s="131"/>
      <c r="Q123" s="136">
        <v>44250.575694444444</v>
      </c>
    </row>
    <row r="124" spans="1:17" ht="18" x14ac:dyDescent="0.25">
      <c r="A124" s="98" t="str">
        <f>VLOOKUP(E124,'LISTADO ATM'!$A$2:$C$899,3,0)</f>
        <v>DISTRITO NACIONAL</v>
      </c>
      <c r="B124" s="113" t="s">
        <v>2512</v>
      </c>
      <c r="C124" s="127">
        <v>44250.335219907407</v>
      </c>
      <c r="D124" s="98" t="s">
        <v>2189</v>
      </c>
      <c r="E124" s="103">
        <v>517</v>
      </c>
      <c r="F124" s="98" t="str">
        <f>VLOOKUP(E124,VIP!$A$2:$O11588,2,0)</f>
        <v>DRBR517</v>
      </c>
      <c r="G124" s="98" t="str">
        <f>VLOOKUP(E124,'LISTADO ATM'!$A$2:$B$898,2,0)</f>
        <v xml:space="preserve">ATM Autobanco Oficina Sans Soucí </v>
      </c>
      <c r="H124" s="98" t="str">
        <f>VLOOKUP(E124,VIP!$A$2:$O16359,7,FALSE)</f>
        <v>Si</v>
      </c>
      <c r="I124" s="98" t="str">
        <f>VLOOKUP(E124,VIP!$A$2:$O8324,8,FALSE)</f>
        <v>Si</v>
      </c>
      <c r="J124" s="98" t="str">
        <f>VLOOKUP(E124,VIP!$A$2:$O8274,8,FALSE)</f>
        <v>Si</v>
      </c>
      <c r="K124" s="98" t="str">
        <f>VLOOKUP(E124,VIP!$A$2:$O11848,6,0)</f>
        <v>SI</v>
      </c>
      <c r="L124" s="128" t="s">
        <v>2228</v>
      </c>
      <c r="M124" s="131" t="s">
        <v>2559</v>
      </c>
      <c r="N124" s="130" t="s">
        <v>2477</v>
      </c>
      <c r="O124" s="98" t="s">
        <v>2479</v>
      </c>
      <c r="P124" s="131"/>
      <c r="Q124" s="137">
        <v>44250.588888888888</v>
      </c>
    </row>
    <row r="125" spans="1:17" ht="18" x14ac:dyDescent="0.25">
      <c r="A125" s="98" t="str">
        <f>VLOOKUP(E125,'LISTADO ATM'!$A$2:$C$899,3,0)</f>
        <v>SUR</v>
      </c>
      <c r="B125" s="113" t="s">
        <v>2513</v>
      </c>
      <c r="C125" s="127">
        <v>44250.334641203706</v>
      </c>
      <c r="D125" s="98" t="s">
        <v>2189</v>
      </c>
      <c r="E125" s="103">
        <v>134</v>
      </c>
      <c r="F125" s="98" t="str">
        <f>VLOOKUP(E125,VIP!$A$2:$O11587,2,0)</f>
        <v>DRBR134</v>
      </c>
      <c r="G125" s="98" t="str">
        <f>VLOOKUP(E125,'LISTADO ATM'!$A$2:$B$898,2,0)</f>
        <v xml:space="preserve">ATM Oficina San José de Ocoa </v>
      </c>
      <c r="H125" s="98" t="str">
        <f>VLOOKUP(E125,VIP!$A$2:$O16360,7,FALSE)</f>
        <v>Si</v>
      </c>
      <c r="I125" s="98" t="str">
        <f>VLOOKUP(E125,VIP!$A$2:$O8325,8,FALSE)</f>
        <v>Si</v>
      </c>
      <c r="J125" s="98" t="str">
        <f>VLOOKUP(E125,VIP!$A$2:$O8275,8,FALSE)</f>
        <v>Si</v>
      </c>
      <c r="K125" s="98" t="str">
        <f>VLOOKUP(E125,VIP!$A$2:$O11849,6,0)</f>
        <v>SI</v>
      </c>
      <c r="L125" s="128" t="s">
        <v>2228</v>
      </c>
      <c r="M125" s="131" t="s">
        <v>2559</v>
      </c>
      <c r="N125" s="130" t="s">
        <v>2477</v>
      </c>
      <c r="O125" s="98" t="s">
        <v>2479</v>
      </c>
      <c r="P125" s="131"/>
      <c r="Q125" s="137">
        <v>44250.447187500002</v>
      </c>
    </row>
    <row r="126" spans="1:17" ht="18" x14ac:dyDescent="0.25">
      <c r="A126" s="98" t="str">
        <f>VLOOKUP(E126,'LISTADO ATM'!$A$2:$C$899,3,0)</f>
        <v>DISTRITO NACIONAL</v>
      </c>
      <c r="B126" s="113" t="s">
        <v>2514</v>
      </c>
      <c r="C126" s="127">
        <v>44250.33384259259</v>
      </c>
      <c r="D126" s="98" t="s">
        <v>2189</v>
      </c>
      <c r="E126" s="103">
        <v>35</v>
      </c>
      <c r="F126" s="98" t="str">
        <f>VLOOKUP(E126,VIP!$A$2:$O11586,2,0)</f>
        <v>DRBR035</v>
      </c>
      <c r="G126" s="98" t="str">
        <f>VLOOKUP(E126,'LISTADO ATM'!$A$2:$B$898,2,0)</f>
        <v xml:space="preserve">ATM Dirección General de Aduanas I </v>
      </c>
      <c r="H126" s="98" t="str">
        <f>VLOOKUP(E126,VIP!$A$2:$O16361,7,FALSE)</f>
        <v>Si</v>
      </c>
      <c r="I126" s="98" t="str">
        <f>VLOOKUP(E126,VIP!$A$2:$O8326,8,FALSE)</f>
        <v>Si</v>
      </c>
      <c r="J126" s="98" t="str">
        <f>VLOOKUP(E126,VIP!$A$2:$O8276,8,FALSE)</f>
        <v>Si</v>
      </c>
      <c r="K126" s="98" t="str">
        <f>VLOOKUP(E126,VIP!$A$2:$O11850,6,0)</f>
        <v>NO</v>
      </c>
      <c r="L126" s="128" t="s">
        <v>2228</v>
      </c>
      <c r="M126" s="131" t="s">
        <v>2559</v>
      </c>
      <c r="N126" s="130" t="s">
        <v>2477</v>
      </c>
      <c r="O126" s="98" t="s">
        <v>2479</v>
      </c>
      <c r="P126" s="131"/>
      <c r="Q126" s="136">
        <v>44250.505555555559</v>
      </c>
    </row>
    <row r="127" spans="1:17" ht="18" x14ac:dyDescent="0.25">
      <c r="A127" s="98" t="str">
        <f>VLOOKUP(E127,'LISTADO ATM'!$A$2:$C$899,3,0)</f>
        <v>DISTRITO NACIONAL</v>
      </c>
      <c r="B127" s="113" t="s">
        <v>2515</v>
      </c>
      <c r="C127" s="127">
        <v>44250.333379629628</v>
      </c>
      <c r="D127" s="98" t="s">
        <v>2189</v>
      </c>
      <c r="E127" s="103">
        <v>18</v>
      </c>
      <c r="F127" s="98" t="str">
        <f>VLOOKUP(E127,VIP!$A$2:$O11585,2,0)</f>
        <v>DRBR018</v>
      </c>
      <c r="G127" s="98" t="str">
        <f>VLOOKUP(E127,'LISTADO ATM'!$A$2:$B$898,2,0)</f>
        <v xml:space="preserve">ATM Oficina Haina Occidental I </v>
      </c>
      <c r="H127" s="98" t="str">
        <f>VLOOKUP(E127,VIP!$A$2:$O16362,7,FALSE)</f>
        <v>Si</v>
      </c>
      <c r="I127" s="98" t="str">
        <f>VLOOKUP(E127,VIP!$A$2:$O8327,8,FALSE)</f>
        <v>Si</v>
      </c>
      <c r="J127" s="98" t="str">
        <f>VLOOKUP(E127,VIP!$A$2:$O8277,8,FALSE)</f>
        <v>Si</v>
      </c>
      <c r="K127" s="98" t="str">
        <f>VLOOKUP(E127,VIP!$A$2:$O11851,6,0)</f>
        <v>SI</v>
      </c>
      <c r="L127" s="128" t="s">
        <v>2228</v>
      </c>
      <c r="M127" s="131" t="s">
        <v>2559</v>
      </c>
      <c r="N127" s="130" t="s">
        <v>2477</v>
      </c>
      <c r="O127" s="98" t="s">
        <v>2479</v>
      </c>
      <c r="P127" s="131"/>
      <c r="Q127" s="136">
        <v>44250.606249999997</v>
      </c>
    </row>
    <row r="128" spans="1:17" ht="18" x14ac:dyDescent="0.25">
      <c r="A128" s="98" t="str">
        <f>VLOOKUP(E128,'LISTADO ATM'!$A$2:$C$899,3,0)</f>
        <v>NORTE</v>
      </c>
      <c r="B128" s="113" t="s">
        <v>2516</v>
      </c>
      <c r="C128" s="127">
        <v>44250.331631944442</v>
      </c>
      <c r="D128" s="98" t="s">
        <v>2190</v>
      </c>
      <c r="E128" s="103">
        <v>262</v>
      </c>
      <c r="F128" s="98" t="str">
        <f>VLOOKUP(E128,VIP!$A$2:$O11584,2,0)</f>
        <v>DRBR262</v>
      </c>
      <c r="G128" s="98" t="str">
        <f>VLOOKUP(E128,'LISTADO ATM'!$A$2:$B$898,2,0)</f>
        <v xml:space="preserve">ATM Oficina Obras Públicas (Santiago) </v>
      </c>
      <c r="H128" s="98" t="str">
        <f>VLOOKUP(E128,VIP!$A$2:$O16363,7,FALSE)</f>
        <v>Si</v>
      </c>
      <c r="I128" s="98" t="str">
        <f>VLOOKUP(E128,VIP!$A$2:$O8328,8,FALSE)</f>
        <v>Si</v>
      </c>
      <c r="J128" s="98" t="str">
        <f>VLOOKUP(E128,VIP!$A$2:$O8278,8,FALSE)</f>
        <v>Si</v>
      </c>
      <c r="K128" s="98" t="str">
        <f>VLOOKUP(E128,VIP!$A$2:$O11852,6,0)</f>
        <v>SI</v>
      </c>
      <c r="L128" s="128" t="s">
        <v>2228</v>
      </c>
      <c r="M128" s="131" t="s">
        <v>2559</v>
      </c>
      <c r="N128" s="130" t="s">
        <v>2477</v>
      </c>
      <c r="O128" s="98" t="s">
        <v>2498</v>
      </c>
      <c r="P128" s="131"/>
      <c r="Q128" s="137">
        <v>44250.511111111111</v>
      </c>
    </row>
    <row r="129" spans="1:17" ht="18" x14ac:dyDescent="0.25">
      <c r="A129" s="98" t="str">
        <f>VLOOKUP(E129,'LISTADO ATM'!$A$2:$C$899,3,0)</f>
        <v>DISTRITO NACIONAL</v>
      </c>
      <c r="B129" s="113" t="s">
        <v>2517</v>
      </c>
      <c r="C129" s="127">
        <v>44250.318182870367</v>
      </c>
      <c r="D129" s="98" t="s">
        <v>2189</v>
      </c>
      <c r="E129" s="103">
        <v>169</v>
      </c>
      <c r="F129" s="98" t="str">
        <f>VLOOKUP(E129,VIP!$A$2:$O11583,2,0)</f>
        <v>DRBR169</v>
      </c>
      <c r="G129" s="98" t="str">
        <f>VLOOKUP(E129,'LISTADO ATM'!$A$2:$B$898,2,0)</f>
        <v xml:space="preserve">ATM Oficina Caonabo </v>
      </c>
      <c r="H129" s="98" t="str">
        <f>VLOOKUP(E129,VIP!$A$2:$O16364,7,FALSE)</f>
        <v>Si</v>
      </c>
      <c r="I129" s="98" t="str">
        <f>VLOOKUP(E129,VIP!$A$2:$O8329,8,FALSE)</f>
        <v>Si</v>
      </c>
      <c r="J129" s="98" t="str">
        <f>VLOOKUP(E129,VIP!$A$2:$O8279,8,FALSE)</f>
        <v>Si</v>
      </c>
      <c r="K129" s="98" t="str">
        <f>VLOOKUP(E129,VIP!$A$2:$O11853,6,0)</f>
        <v>NO</v>
      </c>
      <c r="L129" s="128" t="s">
        <v>2228</v>
      </c>
      <c r="M129" s="131" t="s">
        <v>2559</v>
      </c>
      <c r="N129" s="130" t="s">
        <v>2477</v>
      </c>
      <c r="O129" s="98" t="s">
        <v>2479</v>
      </c>
      <c r="P129" s="131"/>
      <c r="Q129" s="136">
        <v>44250</v>
      </c>
    </row>
    <row r="130" spans="1:17" ht="18" x14ac:dyDescent="0.25">
      <c r="A130" s="98" t="str">
        <f>VLOOKUP(E130,'LISTADO ATM'!$A$2:$C$899,3,0)</f>
        <v>DISTRITO NACIONAL</v>
      </c>
      <c r="B130" s="113" t="s">
        <v>2518</v>
      </c>
      <c r="C130" s="127">
        <v>44250.317812499998</v>
      </c>
      <c r="D130" s="98" t="s">
        <v>2189</v>
      </c>
      <c r="E130" s="103">
        <v>919</v>
      </c>
      <c r="F130" s="98" t="str">
        <f>VLOOKUP(E130,VIP!$A$2:$O11582,2,0)</f>
        <v>DRBR16F</v>
      </c>
      <c r="G130" s="98" t="str">
        <f>VLOOKUP(E130,'LISTADO ATM'!$A$2:$B$898,2,0)</f>
        <v xml:space="preserve">ATM S/M La Cadena Sarasota </v>
      </c>
      <c r="H130" s="98" t="str">
        <f>VLOOKUP(E130,VIP!$A$2:$O16365,7,FALSE)</f>
        <v>Si</v>
      </c>
      <c r="I130" s="98" t="str">
        <f>VLOOKUP(E130,VIP!$A$2:$O8330,8,FALSE)</f>
        <v>Si</v>
      </c>
      <c r="J130" s="98" t="str">
        <f>VLOOKUP(E130,VIP!$A$2:$O8280,8,FALSE)</f>
        <v>Si</v>
      </c>
      <c r="K130" s="98" t="str">
        <f>VLOOKUP(E130,VIP!$A$2:$O11854,6,0)</f>
        <v>SI</v>
      </c>
      <c r="L130" s="128" t="s">
        <v>2228</v>
      </c>
      <c r="M130" s="131" t="s">
        <v>2559</v>
      </c>
      <c r="N130" s="130" t="s">
        <v>2477</v>
      </c>
      <c r="O130" s="98" t="s">
        <v>2479</v>
      </c>
      <c r="P130" s="131"/>
      <c r="Q130" s="136">
        <v>44250.591666666667</v>
      </c>
    </row>
    <row r="131" spans="1:17" ht="18" x14ac:dyDescent="0.25">
      <c r="A131" s="98" t="str">
        <f>VLOOKUP(E131,'LISTADO ATM'!$A$2:$C$899,3,0)</f>
        <v>DISTRITO NACIONAL</v>
      </c>
      <c r="B131" s="113" t="s">
        <v>2519</v>
      </c>
      <c r="C131" s="127">
        <v>44250.305567129632</v>
      </c>
      <c r="D131" s="98" t="s">
        <v>2189</v>
      </c>
      <c r="E131" s="103">
        <v>32</v>
      </c>
      <c r="F131" s="98" t="str">
        <f>VLOOKUP(E131,VIP!$A$2:$O11581,2,0)</f>
        <v>DRBR032</v>
      </c>
      <c r="G131" s="98" t="str">
        <f>VLOOKUP(E131,'LISTADO ATM'!$A$2:$B$898,2,0)</f>
        <v xml:space="preserve">ATM Oficina San Martín II </v>
      </c>
      <c r="H131" s="98" t="str">
        <f>VLOOKUP(E131,VIP!$A$2:$O16366,7,FALSE)</f>
        <v>Si</v>
      </c>
      <c r="I131" s="98" t="str">
        <f>VLOOKUP(E131,VIP!$A$2:$O8331,8,FALSE)</f>
        <v>Si</v>
      </c>
      <c r="J131" s="98" t="str">
        <f>VLOOKUP(E131,VIP!$A$2:$O8281,8,FALSE)</f>
        <v>Si</v>
      </c>
      <c r="K131" s="98" t="str">
        <f>VLOOKUP(E131,VIP!$A$2:$O11855,6,0)</f>
        <v>NO</v>
      </c>
      <c r="L131" s="128" t="s">
        <v>2228</v>
      </c>
      <c r="M131" s="131" t="s">
        <v>2559</v>
      </c>
      <c r="N131" s="130" t="s">
        <v>2477</v>
      </c>
      <c r="O131" s="98" t="s">
        <v>2479</v>
      </c>
      <c r="P131" s="131"/>
      <c r="Q131" s="136">
        <v>44250.603472222225</v>
      </c>
    </row>
    <row r="132" spans="1:17" ht="18" x14ac:dyDescent="0.25">
      <c r="A132" s="98" t="str">
        <f>VLOOKUP(E132,'LISTADO ATM'!$A$2:$C$899,3,0)</f>
        <v>DISTRITO NACIONAL</v>
      </c>
      <c r="B132" s="113" t="s">
        <v>2520</v>
      </c>
      <c r="C132" s="127">
        <v>44250.30505787037</v>
      </c>
      <c r="D132" s="98" t="s">
        <v>2189</v>
      </c>
      <c r="E132" s="103">
        <v>160</v>
      </c>
      <c r="F132" s="98" t="str">
        <f>VLOOKUP(E132,VIP!$A$2:$O11580,2,0)</f>
        <v>DRBR160</v>
      </c>
      <c r="G132" s="98" t="str">
        <f>VLOOKUP(E132,'LISTADO ATM'!$A$2:$B$898,2,0)</f>
        <v xml:space="preserve">ATM Oficina Herrera </v>
      </c>
      <c r="H132" s="98" t="str">
        <f>VLOOKUP(E132,VIP!$A$2:$O16367,7,FALSE)</f>
        <v>Si</v>
      </c>
      <c r="I132" s="98" t="str">
        <f>VLOOKUP(E132,VIP!$A$2:$O8332,8,FALSE)</f>
        <v>Si</v>
      </c>
      <c r="J132" s="98" t="str">
        <f>VLOOKUP(E132,VIP!$A$2:$O8282,8,FALSE)</f>
        <v>Si</v>
      </c>
      <c r="K132" s="98" t="str">
        <f>VLOOKUP(E132,VIP!$A$2:$O11856,6,0)</f>
        <v>NO</v>
      </c>
      <c r="L132" s="128" t="s">
        <v>2228</v>
      </c>
      <c r="M132" s="131" t="s">
        <v>2559</v>
      </c>
      <c r="N132" s="130" t="s">
        <v>2477</v>
      </c>
      <c r="O132" s="98" t="s">
        <v>2479</v>
      </c>
      <c r="P132" s="131"/>
      <c r="Q132" s="137">
        <v>44250.447187500002</v>
      </c>
    </row>
    <row r="133" spans="1:17" ht="18" x14ac:dyDescent="0.25">
      <c r="A133" s="98" t="str">
        <f>VLOOKUP(E133,'LISTADO ATM'!$A$2:$C$899,3,0)</f>
        <v>ESTE</v>
      </c>
      <c r="B133" s="113" t="s">
        <v>2521</v>
      </c>
      <c r="C133" s="127">
        <v>44250.250451388885</v>
      </c>
      <c r="D133" s="98" t="s">
        <v>2189</v>
      </c>
      <c r="E133" s="103">
        <v>843</v>
      </c>
      <c r="F133" s="98" t="str">
        <f>VLOOKUP(E133,VIP!$A$2:$O11579,2,0)</f>
        <v>DRBR843</v>
      </c>
      <c r="G133" s="98" t="str">
        <f>VLOOKUP(E133,'LISTADO ATM'!$A$2:$B$898,2,0)</f>
        <v xml:space="preserve">ATM Oficina Romana Centro </v>
      </c>
      <c r="H133" s="98" t="str">
        <f>VLOOKUP(E133,VIP!$A$2:$O16368,7,FALSE)</f>
        <v>Si</v>
      </c>
      <c r="I133" s="98" t="str">
        <f>VLOOKUP(E133,VIP!$A$2:$O8333,8,FALSE)</f>
        <v>Si</v>
      </c>
      <c r="J133" s="98" t="str">
        <f>VLOOKUP(E133,VIP!$A$2:$O8283,8,FALSE)</f>
        <v>Si</v>
      </c>
      <c r="K133" s="98" t="str">
        <f>VLOOKUP(E133,VIP!$A$2:$O11857,6,0)</f>
        <v>NO</v>
      </c>
      <c r="L133" s="128" t="s">
        <v>2228</v>
      </c>
      <c r="M133" s="131" t="s">
        <v>2559</v>
      </c>
      <c r="N133" s="130" t="s">
        <v>2477</v>
      </c>
      <c r="O133" s="98" t="s">
        <v>2479</v>
      </c>
      <c r="P133" s="131"/>
      <c r="Q133" s="137">
        <v>44250.454826388886</v>
      </c>
    </row>
    <row r="134" spans="1:17" ht="18" x14ac:dyDescent="0.25">
      <c r="A134" s="98" t="str">
        <f>VLOOKUP(E134,'LISTADO ATM'!$A$2:$C$899,3,0)</f>
        <v>NORTE</v>
      </c>
      <c r="B134" s="113" t="s">
        <v>2522</v>
      </c>
      <c r="C134" s="127">
        <v>44250.247986111113</v>
      </c>
      <c r="D134" s="98" t="s">
        <v>2190</v>
      </c>
      <c r="E134" s="103">
        <v>372</v>
      </c>
      <c r="F134" s="98" t="str">
        <f>VLOOKUP(E134,VIP!$A$2:$O11578,2,0)</f>
        <v>DRBR372</v>
      </c>
      <c r="G134" s="98" t="str">
        <f>VLOOKUP(E134,'LISTADO ATM'!$A$2:$B$898,2,0)</f>
        <v>ATM Oficina Sánchez II</v>
      </c>
      <c r="H134" s="98" t="str">
        <f>VLOOKUP(E134,VIP!$A$2:$O16369,7,FALSE)</f>
        <v>N/A</v>
      </c>
      <c r="I134" s="98" t="str">
        <f>VLOOKUP(E134,VIP!$A$2:$O8334,8,FALSE)</f>
        <v>N/A</v>
      </c>
      <c r="J134" s="98" t="str">
        <f>VLOOKUP(E134,VIP!$A$2:$O8284,8,FALSE)</f>
        <v>N/A</v>
      </c>
      <c r="K134" s="98" t="str">
        <f>VLOOKUP(E134,VIP!$A$2:$O11858,6,0)</f>
        <v>N/A</v>
      </c>
      <c r="L134" s="128" t="s">
        <v>2441</v>
      </c>
      <c r="M134" s="131" t="s">
        <v>2559</v>
      </c>
      <c r="N134" s="130" t="s">
        <v>2477</v>
      </c>
      <c r="O134" s="98" t="s">
        <v>2499</v>
      </c>
      <c r="P134" s="131"/>
      <c r="Q134" s="136">
        <v>44250.657638888886</v>
      </c>
    </row>
    <row r="135" spans="1:17" ht="18" x14ac:dyDescent="0.25">
      <c r="A135" s="98" t="str">
        <f>VLOOKUP(E135,'LISTADO ATM'!$A$2:$C$899,3,0)</f>
        <v>DISTRITO NACIONAL</v>
      </c>
      <c r="B135" s="113">
        <v>335800431</v>
      </c>
      <c r="C135" s="127">
        <v>44250.114583333336</v>
      </c>
      <c r="D135" s="98" t="s">
        <v>2189</v>
      </c>
      <c r="E135" s="103">
        <v>39</v>
      </c>
      <c r="F135" s="98" t="str">
        <f>VLOOKUP(E135,VIP!$A$2:$O11577,2,0)</f>
        <v>DRBR039</v>
      </c>
      <c r="G135" s="98" t="str">
        <f>VLOOKUP(E135,'LISTADO ATM'!$A$2:$B$898,2,0)</f>
        <v xml:space="preserve">ATM Oficina Ovando </v>
      </c>
      <c r="H135" s="98" t="str">
        <f>VLOOKUP(E135,VIP!$A$2:$O16354,7,FALSE)</f>
        <v>Si</v>
      </c>
      <c r="I135" s="98" t="str">
        <f>VLOOKUP(E135,VIP!$A$2:$O8319,8,FALSE)</f>
        <v>No</v>
      </c>
      <c r="J135" s="98" t="str">
        <f>VLOOKUP(E135,VIP!$A$2:$O8269,8,FALSE)</f>
        <v>No</v>
      </c>
      <c r="K135" s="98" t="str">
        <f>VLOOKUP(E135,VIP!$A$2:$O11843,6,0)</f>
        <v>NO</v>
      </c>
      <c r="L135" s="128" t="s">
        <v>2441</v>
      </c>
      <c r="M135" s="131" t="s">
        <v>2559</v>
      </c>
      <c r="N135" s="130" t="s">
        <v>2477</v>
      </c>
      <c r="O135" s="98" t="s">
        <v>2479</v>
      </c>
      <c r="P135" s="131"/>
      <c r="Q135" s="136">
        <v>44250.614583333336</v>
      </c>
    </row>
    <row r="136" spans="1:17" ht="18" x14ac:dyDescent="0.25">
      <c r="A136" s="98" t="str">
        <f>VLOOKUP(E136,'LISTADO ATM'!$A$2:$C$899,3,0)</f>
        <v>ESTE</v>
      </c>
      <c r="B136" s="113">
        <v>335800430</v>
      </c>
      <c r="C136" s="127">
        <v>44250.108796296299</v>
      </c>
      <c r="D136" s="98" t="s">
        <v>2473</v>
      </c>
      <c r="E136" s="103">
        <v>293</v>
      </c>
      <c r="F136" s="98" t="str">
        <f>VLOOKUP(E136,VIP!$A$2:$O11576,2,0)</f>
        <v>DRBR293</v>
      </c>
      <c r="G136" s="98" t="str">
        <f>VLOOKUP(E136,'LISTADO ATM'!$A$2:$B$898,2,0)</f>
        <v xml:space="preserve">ATM S/M Nueva Visión (San Pedro) </v>
      </c>
      <c r="H136" s="98" t="str">
        <f>VLOOKUP(E136,VIP!$A$2:$O16355,7,FALSE)</f>
        <v>Si</v>
      </c>
      <c r="I136" s="98" t="str">
        <f>VLOOKUP(E136,VIP!$A$2:$O8320,8,FALSE)</f>
        <v>Si</v>
      </c>
      <c r="J136" s="98" t="str">
        <f>VLOOKUP(E136,VIP!$A$2:$O8270,8,FALSE)</f>
        <v>Si</v>
      </c>
      <c r="K136" s="98" t="str">
        <f>VLOOKUP(E136,VIP!$A$2:$O11844,6,0)</f>
        <v>NO</v>
      </c>
      <c r="L136" s="128" t="s">
        <v>2463</v>
      </c>
      <c r="M136" s="131" t="s">
        <v>2559</v>
      </c>
      <c r="N136" s="130" t="s">
        <v>2477</v>
      </c>
      <c r="O136" s="98" t="s">
        <v>2478</v>
      </c>
      <c r="P136" s="131"/>
      <c r="Q136" s="136">
        <v>44250.61041666667</v>
      </c>
    </row>
    <row r="137" spans="1:17" ht="18" x14ac:dyDescent="0.25">
      <c r="A137" s="98" t="str">
        <f>VLOOKUP(E137,'LISTADO ATM'!$A$2:$C$899,3,0)</f>
        <v>DISTRITO NACIONAL</v>
      </c>
      <c r="B137" s="113">
        <v>335800429</v>
      </c>
      <c r="C137" s="127">
        <v>44250.103587962964</v>
      </c>
      <c r="D137" s="98" t="s">
        <v>2473</v>
      </c>
      <c r="E137" s="103">
        <v>391</v>
      </c>
      <c r="F137" s="98" t="str">
        <f>VLOOKUP(E137,VIP!$A$2:$O11575,2,0)</f>
        <v>DRBR391</v>
      </c>
      <c r="G137" s="98" t="str">
        <f>VLOOKUP(E137,'LISTADO ATM'!$A$2:$B$898,2,0)</f>
        <v xml:space="preserve">ATM S/M Jumbo Luperón </v>
      </c>
      <c r="H137" s="98" t="str">
        <f>VLOOKUP(E137,VIP!$A$2:$O16356,7,FALSE)</f>
        <v>Si</v>
      </c>
      <c r="I137" s="98" t="str">
        <f>VLOOKUP(E137,VIP!$A$2:$O8321,8,FALSE)</f>
        <v>Si</v>
      </c>
      <c r="J137" s="98" t="str">
        <f>VLOOKUP(E137,VIP!$A$2:$O8271,8,FALSE)</f>
        <v>Si</v>
      </c>
      <c r="K137" s="98" t="str">
        <f>VLOOKUP(E137,VIP!$A$2:$O11845,6,0)</f>
        <v>NO</v>
      </c>
      <c r="L137" s="128" t="s">
        <v>2430</v>
      </c>
      <c r="M137" s="131" t="s">
        <v>2559</v>
      </c>
      <c r="N137" s="130" t="s">
        <v>2477</v>
      </c>
      <c r="O137" s="98" t="s">
        <v>2478</v>
      </c>
      <c r="P137" s="131"/>
      <c r="Q137" s="137">
        <v>44250.62222222222</v>
      </c>
    </row>
    <row r="138" spans="1:17" ht="18" x14ac:dyDescent="0.25">
      <c r="A138" s="98" t="str">
        <f>VLOOKUP(E138,'LISTADO ATM'!$A$2:$C$899,3,0)</f>
        <v>DISTRITO NACIONAL</v>
      </c>
      <c r="B138" s="113">
        <v>335800428</v>
      </c>
      <c r="C138" s="127">
        <v>44250.097754629627</v>
      </c>
      <c r="D138" s="98" t="s">
        <v>2473</v>
      </c>
      <c r="E138" s="103">
        <v>415</v>
      </c>
      <c r="F138" s="98" t="str">
        <f>VLOOKUP(E138,VIP!$A$2:$O11574,2,0)</f>
        <v>DRBR415</v>
      </c>
      <c r="G138" s="98" t="str">
        <f>VLOOKUP(E138,'LISTADO ATM'!$A$2:$B$898,2,0)</f>
        <v xml:space="preserve">ATM Autobanco San Martín I </v>
      </c>
      <c r="H138" s="98" t="str">
        <f>VLOOKUP(E138,VIP!$A$2:$O16357,7,FALSE)</f>
        <v>Si</v>
      </c>
      <c r="I138" s="98" t="str">
        <f>VLOOKUP(E138,VIP!$A$2:$O8322,8,FALSE)</f>
        <v>Si</v>
      </c>
      <c r="J138" s="98" t="str">
        <f>VLOOKUP(E138,VIP!$A$2:$O8272,8,FALSE)</f>
        <v>Si</v>
      </c>
      <c r="K138" s="98" t="str">
        <f>VLOOKUP(E138,VIP!$A$2:$O11846,6,0)</f>
        <v>NO</v>
      </c>
      <c r="L138" s="128" t="s">
        <v>2463</v>
      </c>
      <c r="M138" s="131" t="s">
        <v>2559</v>
      </c>
      <c r="N138" s="130" t="s">
        <v>2477</v>
      </c>
      <c r="O138" s="98" t="s">
        <v>2478</v>
      </c>
      <c r="P138" s="131"/>
      <c r="Q138" s="136">
        <v>44250.606944444444</v>
      </c>
    </row>
    <row r="139" spans="1:17" ht="18" x14ac:dyDescent="0.25">
      <c r="A139" s="98" t="str">
        <f>VLOOKUP(E139,'LISTADO ATM'!$A$2:$C$899,3,0)</f>
        <v>DISTRITO NACIONAL</v>
      </c>
      <c r="B139" s="113">
        <v>335800427</v>
      </c>
      <c r="C139" s="127">
        <v>44250.090162037035</v>
      </c>
      <c r="D139" s="98" t="s">
        <v>2189</v>
      </c>
      <c r="E139" s="103">
        <v>585</v>
      </c>
      <c r="F139" s="98" t="str">
        <f>VLOOKUP(E139,VIP!$A$2:$O11573,2,0)</f>
        <v>DRBR083</v>
      </c>
      <c r="G139" s="98" t="str">
        <f>VLOOKUP(E139,'LISTADO ATM'!$A$2:$B$898,2,0)</f>
        <v xml:space="preserve">ATM Oficina Haina Oriental </v>
      </c>
      <c r="H139" s="98" t="str">
        <f>VLOOKUP(E139,VIP!$A$2:$O16358,7,FALSE)</f>
        <v>Si</v>
      </c>
      <c r="I139" s="98" t="str">
        <f>VLOOKUP(E139,VIP!$A$2:$O8323,8,FALSE)</f>
        <v>Si</v>
      </c>
      <c r="J139" s="98" t="str">
        <f>VLOOKUP(E139,VIP!$A$2:$O8273,8,FALSE)</f>
        <v>Si</v>
      </c>
      <c r="K139" s="98" t="str">
        <f>VLOOKUP(E139,VIP!$A$2:$O11847,6,0)</f>
        <v>NO</v>
      </c>
      <c r="L139" s="128" t="s">
        <v>2228</v>
      </c>
      <c r="M139" s="131" t="s">
        <v>2559</v>
      </c>
      <c r="N139" s="130" t="s">
        <v>2477</v>
      </c>
      <c r="O139" s="98" t="s">
        <v>2479</v>
      </c>
      <c r="P139" s="131"/>
      <c r="Q139" s="137">
        <v>44250.440937500003</v>
      </c>
    </row>
    <row r="140" spans="1:17" ht="18" x14ac:dyDescent="0.25">
      <c r="A140" s="98" t="str">
        <f>VLOOKUP(E140,'LISTADO ATM'!$A$2:$C$899,3,0)</f>
        <v>DISTRITO NACIONAL</v>
      </c>
      <c r="B140" s="113">
        <v>335800425</v>
      </c>
      <c r="C140" s="127">
        <v>44250.069606481484</v>
      </c>
      <c r="D140" s="98" t="s">
        <v>2189</v>
      </c>
      <c r="E140" s="103">
        <v>365</v>
      </c>
      <c r="F140" s="98" t="e">
        <f>VLOOKUP(E140,VIP!$A$2:$O11572,2,0)</f>
        <v>#N/A</v>
      </c>
      <c r="G140" s="98" t="str">
        <f>VLOOKUP(E140,'LISTADO ATM'!$A$2:$B$898,2,0)</f>
        <v>ATM CEMDOE</v>
      </c>
      <c r="H140" s="98" t="e">
        <f>VLOOKUP(E140,VIP!$A$2:$O16360,7,FALSE)</f>
        <v>#N/A</v>
      </c>
      <c r="I140" s="98" t="e">
        <f>VLOOKUP(E140,VIP!$A$2:$O8325,8,FALSE)</f>
        <v>#N/A</v>
      </c>
      <c r="J140" s="98" t="e">
        <f>VLOOKUP(E140,VIP!$A$2:$O8275,8,FALSE)</f>
        <v>#N/A</v>
      </c>
      <c r="K140" s="98" t="e">
        <f>VLOOKUP(E140,VIP!$A$2:$O11849,6,0)</f>
        <v>#N/A</v>
      </c>
      <c r="L140" s="128" t="s">
        <v>2228</v>
      </c>
      <c r="M140" s="131" t="s">
        <v>2559</v>
      </c>
      <c r="N140" s="130" t="s">
        <v>2477</v>
      </c>
      <c r="O140" s="98" t="s">
        <v>2479</v>
      </c>
      <c r="P140" s="131"/>
      <c r="Q140" s="137">
        <v>44250</v>
      </c>
    </row>
    <row r="141" spans="1:17" ht="18" x14ac:dyDescent="0.25">
      <c r="A141" s="98" t="str">
        <f>VLOOKUP(E141,'LISTADO ATM'!$A$2:$C$899,3,0)</f>
        <v>DISTRITO NACIONAL</v>
      </c>
      <c r="B141" s="113">
        <v>335800424</v>
      </c>
      <c r="C141" s="127">
        <v>44250.065289351849</v>
      </c>
      <c r="D141" s="98" t="s">
        <v>2473</v>
      </c>
      <c r="E141" s="103">
        <v>593</v>
      </c>
      <c r="F141" s="98" t="str">
        <f>VLOOKUP(E141,VIP!$A$2:$O11571,2,0)</f>
        <v>DRBR242</v>
      </c>
      <c r="G141" s="98" t="str">
        <f>VLOOKUP(E141,'LISTADO ATM'!$A$2:$B$898,2,0)</f>
        <v xml:space="preserve">ATM Ministerio Fuerzas Armadas II </v>
      </c>
      <c r="H141" s="98" t="str">
        <f>VLOOKUP(E141,VIP!$A$2:$O16361,7,FALSE)</f>
        <v>Si</v>
      </c>
      <c r="I141" s="98" t="str">
        <f>VLOOKUP(E141,VIP!$A$2:$O8326,8,FALSE)</f>
        <v>Si</v>
      </c>
      <c r="J141" s="98" t="str">
        <f>VLOOKUP(E141,VIP!$A$2:$O8276,8,FALSE)</f>
        <v>Si</v>
      </c>
      <c r="K141" s="98" t="str">
        <f>VLOOKUP(E141,VIP!$A$2:$O11850,6,0)</f>
        <v>NO</v>
      </c>
      <c r="L141" s="128" t="s">
        <v>2463</v>
      </c>
      <c r="M141" s="131" t="s">
        <v>2559</v>
      </c>
      <c r="N141" s="130" t="s">
        <v>2477</v>
      </c>
      <c r="O141" s="98" t="s">
        <v>2478</v>
      </c>
      <c r="P141" s="131"/>
      <c r="Q141" s="136">
        <v>44250.657638888886</v>
      </c>
    </row>
    <row r="142" spans="1:17" ht="18" x14ac:dyDescent="0.25">
      <c r="A142" s="98" t="str">
        <f>VLOOKUP(E142,'LISTADO ATM'!$A$2:$C$899,3,0)</f>
        <v>DISTRITO NACIONAL</v>
      </c>
      <c r="B142" s="113">
        <v>335800423</v>
      </c>
      <c r="C142" s="127">
        <v>44250.054791666669</v>
      </c>
      <c r="D142" s="98" t="s">
        <v>2473</v>
      </c>
      <c r="E142" s="103">
        <v>816</v>
      </c>
      <c r="F142" s="98" t="str">
        <f>VLOOKUP(E142,VIP!$A$2:$O11468,2,0)</f>
        <v>DRBR816</v>
      </c>
      <c r="G142" s="98" t="str">
        <f>VLOOKUP(E142,'LISTADO ATM'!$A$2:$B$898,2,0)</f>
        <v xml:space="preserve">ATM Oficina Pedro Brand </v>
      </c>
      <c r="H142" s="98" t="str">
        <f>VLOOKUP(E142,VIP!$A$2:$O16362,7,FALSE)</f>
        <v>Si</v>
      </c>
      <c r="I142" s="98" t="str">
        <f>VLOOKUP(E142,VIP!$A$2:$O8327,8,FALSE)</f>
        <v>Si</v>
      </c>
      <c r="J142" s="98" t="str">
        <f>VLOOKUP(E142,VIP!$A$2:$O8277,8,FALSE)</f>
        <v>Si</v>
      </c>
      <c r="K142" s="98" t="str">
        <f>VLOOKUP(E142,VIP!$A$2:$O11851,6,0)</f>
        <v>NO</v>
      </c>
      <c r="L142" s="128" t="s">
        <v>2463</v>
      </c>
      <c r="M142" s="131" t="s">
        <v>2559</v>
      </c>
      <c r="N142" s="130" t="s">
        <v>2477</v>
      </c>
      <c r="O142" s="98" t="s">
        <v>2478</v>
      </c>
      <c r="P142" s="131"/>
      <c r="Q142" s="136">
        <v>44250.743067129632</v>
      </c>
    </row>
    <row r="143" spans="1:17" ht="18" x14ac:dyDescent="0.25">
      <c r="A143" s="98" t="str">
        <f>VLOOKUP(E143,'LISTADO ATM'!$A$2:$C$899,3,0)</f>
        <v>DISTRITO NACIONAL</v>
      </c>
      <c r="B143" s="113">
        <v>335800422</v>
      </c>
      <c r="C143" s="127">
        <v>44250.049317129633</v>
      </c>
      <c r="D143" s="98" t="s">
        <v>2473</v>
      </c>
      <c r="E143" s="103">
        <v>906</v>
      </c>
      <c r="F143" s="98" t="str">
        <f>VLOOKUP(E143,VIP!$A$2:$O11570,2,0)</f>
        <v>DRBR906</v>
      </c>
      <c r="G143" s="98" t="str">
        <f>VLOOKUP(E143,'LISTADO ATM'!$A$2:$B$898,2,0)</f>
        <v xml:space="preserve">ATM MESCYT  </v>
      </c>
      <c r="H143" s="98" t="str">
        <f>VLOOKUP(E143,VIP!$A$2:$O16363,7,FALSE)</f>
        <v>Si</v>
      </c>
      <c r="I143" s="98" t="str">
        <f>VLOOKUP(E143,VIP!$A$2:$O8328,8,FALSE)</f>
        <v>Si</v>
      </c>
      <c r="J143" s="98" t="str">
        <f>VLOOKUP(E143,VIP!$A$2:$O8278,8,FALSE)</f>
        <v>Si</v>
      </c>
      <c r="K143" s="98" t="str">
        <f>VLOOKUP(E143,VIP!$A$2:$O11852,6,0)</f>
        <v>NO</v>
      </c>
      <c r="L143" s="128" t="s">
        <v>2463</v>
      </c>
      <c r="M143" s="131" t="s">
        <v>2559</v>
      </c>
      <c r="N143" s="130" t="s">
        <v>2477</v>
      </c>
      <c r="O143" s="98" t="s">
        <v>2478</v>
      </c>
      <c r="P143" s="131"/>
      <c r="Q143" s="137">
        <v>44250.602777777778</v>
      </c>
    </row>
    <row r="144" spans="1:17" ht="18" x14ac:dyDescent="0.25">
      <c r="A144" s="98" t="str">
        <f>VLOOKUP(E144,'LISTADO ATM'!$A$2:$C$899,3,0)</f>
        <v>SUR</v>
      </c>
      <c r="B144" s="113">
        <v>335800421</v>
      </c>
      <c r="C144" s="127">
        <v>44250.046030092592</v>
      </c>
      <c r="D144" s="98" t="s">
        <v>2189</v>
      </c>
      <c r="E144" s="103">
        <v>984</v>
      </c>
      <c r="F144" s="98" t="str">
        <f>VLOOKUP(E144,VIP!$A$2:$O11569,2,0)</f>
        <v>DRBR984</v>
      </c>
      <c r="G144" s="98" t="str">
        <f>VLOOKUP(E144,'LISTADO ATM'!$A$2:$B$898,2,0)</f>
        <v xml:space="preserve">ATM Oficina Neiba II </v>
      </c>
      <c r="H144" s="98" t="str">
        <f>VLOOKUP(E144,VIP!$A$2:$O16364,7,FALSE)</f>
        <v>Si</v>
      </c>
      <c r="I144" s="98" t="str">
        <f>VLOOKUP(E144,VIP!$A$2:$O8329,8,FALSE)</f>
        <v>Si</v>
      </c>
      <c r="J144" s="98" t="str">
        <f>VLOOKUP(E144,VIP!$A$2:$O8279,8,FALSE)</f>
        <v>Si</v>
      </c>
      <c r="K144" s="98" t="str">
        <f>VLOOKUP(E144,VIP!$A$2:$O11853,6,0)</f>
        <v>NO</v>
      </c>
      <c r="L144" s="128" t="s">
        <v>2497</v>
      </c>
      <c r="M144" s="131" t="s">
        <v>2559</v>
      </c>
      <c r="N144" s="130" t="s">
        <v>2477</v>
      </c>
      <c r="O144" s="98" t="s">
        <v>2479</v>
      </c>
      <c r="P144" s="131"/>
      <c r="Q144" s="136">
        <v>44250.622916666667</v>
      </c>
    </row>
    <row r="145" spans="1:17" ht="18" x14ac:dyDescent="0.25">
      <c r="A145" s="98" t="str">
        <f>VLOOKUP(E145,'LISTADO ATM'!$A$2:$C$899,3,0)</f>
        <v>DISTRITO NACIONAL</v>
      </c>
      <c r="B145" s="113">
        <v>335800419</v>
      </c>
      <c r="C145" s="127">
        <v>44250.023599537039</v>
      </c>
      <c r="D145" s="98" t="s">
        <v>2473</v>
      </c>
      <c r="E145" s="103">
        <v>583</v>
      </c>
      <c r="F145" s="98" t="str">
        <f>VLOOKUP(E145,VIP!$A$2:$O11568,2,0)</f>
        <v>DRBR431</v>
      </c>
      <c r="G145" s="98" t="str">
        <f>VLOOKUP(E145,'LISTADO ATM'!$A$2:$B$898,2,0)</f>
        <v xml:space="preserve">ATM Ministerio Fuerzas Armadas I </v>
      </c>
      <c r="H145" s="98" t="str">
        <f>VLOOKUP(E145,VIP!$A$2:$O16365,7,FALSE)</f>
        <v>Si</v>
      </c>
      <c r="I145" s="98" t="str">
        <f>VLOOKUP(E145,VIP!$A$2:$O8330,8,FALSE)</f>
        <v>Si</v>
      </c>
      <c r="J145" s="98" t="str">
        <f>VLOOKUP(E145,VIP!$A$2:$O8280,8,FALSE)</f>
        <v>Si</v>
      </c>
      <c r="K145" s="98" t="str">
        <f>VLOOKUP(E145,VIP!$A$2:$O11854,6,0)</f>
        <v>NO</v>
      </c>
      <c r="L145" s="128" t="s">
        <v>2430</v>
      </c>
      <c r="M145" s="131" t="s">
        <v>2559</v>
      </c>
      <c r="N145" s="130" t="s">
        <v>2477</v>
      </c>
      <c r="O145" s="98" t="s">
        <v>2478</v>
      </c>
      <c r="P145" s="131"/>
      <c r="Q145" s="137">
        <v>44250.666666666664</v>
      </c>
    </row>
    <row r="146" spans="1:17" ht="18" x14ac:dyDescent="0.25">
      <c r="A146" s="98" t="str">
        <f>VLOOKUP(E146,'LISTADO ATM'!$A$2:$C$899,3,0)</f>
        <v>DISTRITO NACIONAL</v>
      </c>
      <c r="B146" s="113">
        <v>335800418</v>
      </c>
      <c r="C146" s="127">
        <v>44250.018680555557</v>
      </c>
      <c r="D146" s="98" t="s">
        <v>2189</v>
      </c>
      <c r="E146" s="103">
        <v>580</v>
      </c>
      <c r="F146" s="98" t="str">
        <f>VLOOKUP(E146,VIP!$A$2:$O11467,2,0)</f>
        <v>DRBR523</v>
      </c>
      <c r="G146" s="98" t="str">
        <f>VLOOKUP(E146,'LISTADO ATM'!$A$2:$B$898,2,0)</f>
        <v xml:space="preserve">ATM Edificio Propagas </v>
      </c>
      <c r="H146" s="98" t="str">
        <f>VLOOKUP(E146,VIP!$A$2:$O16366,7,FALSE)</f>
        <v>Si</v>
      </c>
      <c r="I146" s="98" t="str">
        <f>VLOOKUP(E146,VIP!$A$2:$O8331,8,FALSE)</f>
        <v>Si</v>
      </c>
      <c r="J146" s="98" t="str">
        <f>VLOOKUP(E146,VIP!$A$2:$O8281,8,FALSE)</f>
        <v>Si</v>
      </c>
      <c r="K146" s="98" t="str">
        <f>VLOOKUP(E146,VIP!$A$2:$O11855,6,0)</f>
        <v>NO</v>
      </c>
      <c r="L146" s="128" t="s">
        <v>2228</v>
      </c>
      <c r="M146" s="129" t="s">
        <v>2470</v>
      </c>
      <c r="N146" s="130" t="s">
        <v>2477</v>
      </c>
      <c r="O146" s="98" t="s">
        <v>2479</v>
      </c>
      <c r="P146" s="131"/>
      <c r="Q146" s="87" t="s">
        <v>2228</v>
      </c>
    </row>
    <row r="147" spans="1:17" ht="18" x14ac:dyDescent="0.25">
      <c r="A147" s="98" t="str">
        <f>VLOOKUP(E147,'LISTADO ATM'!$A$2:$C$899,3,0)</f>
        <v>DISTRITO NACIONAL</v>
      </c>
      <c r="B147" s="113">
        <v>335800417</v>
      </c>
      <c r="C147" s="127">
        <v>44250.001736111109</v>
      </c>
      <c r="D147" s="98" t="s">
        <v>2189</v>
      </c>
      <c r="E147" s="103">
        <v>938</v>
      </c>
      <c r="F147" s="98" t="str">
        <f>VLOOKUP(E147,VIP!$A$2:$O11567,2,0)</f>
        <v>DRBR938</v>
      </c>
      <c r="G147" s="98" t="str">
        <f>VLOOKUP(E147,'LISTADO ATM'!$A$2:$B$898,2,0)</f>
        <v xml:space="preserve">ATM Autobanco Oficina Filadelfia Plaza </v>
      </c>
      <c r="H147" s="98" t="str">
        <f>VLOOKUP(E147,VIP!$A$2:$O16367,7,FALSE)</f>
        <v>Si</v>
      </c>
      <c r="I147" s="98" t="str">
        <f>VLOOKUP(E147,VIP!$A$2:$O8332,8,FALSE)</f>
        <v>Si</v>
      </c>
      <c r="J147" s="98" t="str">
        <f>VLOOKUP(E147,VIP!$A$2:$O8282,8,FALSE)</f>
        <v>Si</v>
      </c>
      <c r="K147" s="98" t="str">
        <f>VLOOKUP(E147,VIP!$A$2:$O11856,6,0)</f>
        <v>NO</v>
      </c>
      <c r="L147" s="128" t="s">
        <v>2497</v>
      </c>
      <c r="M147" s="131" t="s">
        <v>2559</v>
      </c>
      <c r="N147" s="130" t="s">
        <v>2477</v>
      </c>
      <c r="O147" s="98" t="s">
        <v>2479</v>
      </c>
      <c r="P147" s="131"/>
      <c r="Q147" s="137">
        <v>44250.622916666667</v>
      </c>
    </row>
    <row r="148" spans="1:17" ht="18" x14ac:dyDescent="0.25">
      <c r="A148" s="98" t="str">
        <f>VLOOKUP(E148,'LISTADO ATM'!$A$2:$C$899,3,0)</f>
        <v>NORTE</v>
      </c>
      <c r="B148" s="113">
        <v>335800416</v>
      </c>
      <c r="C148" s="127">
        <v>44249.98196759259</v>
      </c>
      <c r="D148" s="98" t="s">
        <v>2190</v>
      </c>
      <c r="E148" s="103">
        <v>941</v>
      </c>
      <c r="F148" s="98" t="str">
        <f>VLOOKUP(E148,VIP!$A$2:$O11566,2,0)</f>
        <v>DRBR941</v>
      </c>
      <c r="G148" s="98" t="str">
        <f>VLOOKUP(E148,'LISTADO ATM'!$A$2:$B$898,2,0)</f>
        <v xml:space="preserve">ATM Estación Next (Puerto Plata) </v>
      </c>
      <c r="H148" s="98" t="str">
        <f>VLOOKUP(E148,VIP!$A$2:$O16368,7,FALSE)</f>
        <v>Si</v>
      </c>
      <c r="I148" s="98" t="str">
        <f>VLOOKUP(E148,VIP!$A$2:$O8333,8,FALSE)</f>
        <v>Si</v>
      </c>
      <c r="J148" s="98" t="str">
        <f>VLOOKUP(E148,VIP!$A$2:$O8283,8,FALSE)</f>
        <v>Si</v>
      </c>
      <c r="K148" s="98" t="str">
        <f>VLOOKUP(E148,VIP!$A$2:$O11857,6,0)</f>
        <v>NO</v>
      </c>
      <c r="L148" s="128" t="s">
        <v>2497</v>
      </c>
      <c r="M148" s="131" t="s">
        <v>2559</v>
      </c>
      <c r="N148" s="130" t="s">
        <v>2477</v>
      </c>
      <c r="O148" s="98" t="s">
        <v>2499</v>
      </c>
      <c r="P148" s="131"/>
      <c r="Q148" s="137">
        <v>44250.622916666667</v>
      </c>
    </row>
    <row r="149" spans="1:17" ht="18" x14ac:dyDescent="0.25">
      <c r="A149" s="98" t="str">
        <f>VLOOKUP(E149,'LISTADO ATM'!$A$2:$C$899,3,0)</f>
        <v>DISTRITO NACIONAL</v>
      </c>
      <c r="B149" s="113">
        <v>335800414</v>
      </c>
      <c r="C149" s="127">
        <v>44249.93408564815</v>
      </c>
      <c r="D149" s="98" t="s">
        <v>2473</v>
      </c>
      <c r="E149" s="103">
        <v>887</v>
      </c>
      <c r="F149" s="98" t="str">
        <f>VLOOKUP(E149,VIP!$A$2:$O11565,2,0)</f>
        <v>DRBR887</v>
      </c>
      <c r="G149" s="98" t="str">
        <f>VLOOKUP(E149,'LISTADO ATM'!$A$2:$B$898,2,0)</f>
        <v>ATM S/M Bravo Los Proceres</v>
      </c>
      <c r="H149" s="98" t="str">
        <f>VLOOKUP(E149,VIP!$A$2:$O16353,7,FALSE)</f>
        <v>Si</v>
      </c>
      <c r="I149" s="98" t="str">
        <f>VLOOKUP(E149,VIP!$A$2:$O8318,8,FALSE)</f>
        <v>Si</v>
      </c>
      <c r="J149" s="98" t="str">
        <f>VLOOKUP(E149,VIP!$A$2:$O8268,8,FALSE)</f>
        <v>Si</v>
      </c>
      <c r="K149" s="98" t="str">
        <f>VLOOKUP(E149,VIP!$A$2:$O11842,6,0)</f>
        <v>NO</v>
      </c>
      <c r="L149" s="128" t="s">
        <v>2430</v>
      </c>
      <c r="M149" s="131" t="s">
        <v>2559</v>
      </c>
      <c r="N149" s="130" t="s">
        <v>2477</v>
      </c>
      <c r="O149" s="98" t="s">
        <v>2478</v>
      </c>
      <c r="P149" s="131"/>
      <c r="Q149" s="137">
        <v>44250.621527777781</v>
      </c>
    </row>
    <row r="150" spans="1:17" ht="18" x14ac:dyDescent="0.25">
      <c r="A150" s="98" t="str">
        <f>VLOOKUP(E150,'LISTADO ATM'!$A$2:$C$899,3,0)</f>
        <v>DISTRITO NACIONAL</v>
      </c>
      <c r="B150" s="113">
        <v>335800413</v>
      </c>
      <c r="C150" s="127">
        <v>44249.932569444441</v>
      </c>
      <c r="D150" s="98" t="s">
        <v>2473</v>
      </c>
      <c r="E150" s="103">
        <v>974</v>
      </c>
      <c r="F150" s="98" t="str">
        <f>VLOOKUP(E150,VIP!$A$2:$O11564,2,0)</f>
        <v>DRBR974</v>
      </c>
      <c r="G150" s="98" t="str">
        <f>VLOOKUP(E150,'LISTADO ATM'!$A$2:$B$898,2,0)</f>
        <v xml:space="preserve">ATM S/M Nacional Ave. Lope de Vega </v>
      </c>
      <c r="H150" s="98" t="str">
        <f>VLOOKUP(E150,VIP!$A$2:$O16354,7,FALSE)</f>
        <v>Si</v>
      </c>
      <c r="I150" s="98" t="str">
        <f>VLOOKUP(E150,VIP!$A$2:$O8319,8,FALSE)</f>
        <v>Si</v>
      </c>
      <c r="J150" s="98" t="str">
        <f>VLOOKUP(E150,VIP!$A$2:$O8269,8,FALSE)</f>
        <v>Si</v>
      </c>
      <c r="K150" s="98" t="str">
        <f>VLOOKUP(E150,VIP!$A$2:$O11843,6,0)</f>
        <v>NO</v>
      </c>
      <c r="L150" s="128" t="s">
        <v>2430</v>
      </c>
      <c r="M150" s="131" t="s">
        <v>2559</v>
      </c>
      <c r="N150" s="130" t="s">
        <v>2477</v>
      </c>
      <c r="O150" s="98" t="s">
        <v>2478</v>
      </c>
      <c r="P150" s="131"/>
      <c r="Q150" s="136">
        <v>44250.616666666669</v>
      </c>
    </row>
    <row r="151" spans="1:17" ht="18" x14ac:dyDescent="0.25">
      <c r="A151" s="98" t="str">
        <f>VLOOKUP(E151,'LISTADO ATM'!$A$2:$C$899,3,0)</f>
        <v>DISTRITO NACIONAL</v>
      </c>
      <c r="B151" s="113">
        <v>335800412</v>
      </c>
      <c r="C151" s="127">
        <v>44249.930300925924</v>
      </c>
      <c r="D151" s="98" t="s">
        <v>2473</v>
      </c>
      <c r="E151" s="103">
        <v>390</v>
      </c>
      <c r="F151" s="98" t="str">
        <f>VLOOKUP(E151,VIP!$A$2:$O11563,2,0)</f>
        <v>DRBR390</v>
      </c>
      <c r="G151" s="98" t="str">
        <f>VLOOKUP(E151,'LISTADO ATM'!$A$2:$B$898,2,0)</f>
        <v xml:space="preserve">ATM Oficina Boca Chica II </v>
      </c>
      <c r="H151" s="98" t="str">
        <f>VLOOKUP(E151,VIP!$A$2:$O16355,7,FALSE)</f>
        <v>Si</v>
      </c>
      <c r="I151" s="98" t="str">
        <f>VLOOKUP(E151,VIP!$A$2:$O8320,8,FALSE)</f>
        <v>Si</v>
      </c>
      <c r="J151" s="98" t="str">
        <f>VLOOKUP(E151,VIP!$A$2:$O8270,8,FALSE)</f>
        <v>Si</v>
      </c>
      <c r="K151" s="98" t="str">
        <f>VLOOKUP(E151,VIP!$A$2:$O11844,6,0)</f>
        <v>NO</v>
      </c>
      <c r="L151" s="128" t="s">
        <v>2430</v>
      </c>
      <c r="M151" s="131" t="s">
        <v>2559</v>
      </c>
      <c r="N151" s="130" t="s">
        <v>2477</v>
      </c>
      <c r="O151" s="98" t="s">
        <v>2478</v>
      </c>
      <c r="P151" s="131"/>
      <c r="Q151" s="137">
        <v>44250.618750000001</v>
      </c>
    </row>
    <row r="152" spans="1:17" ht="18" x14ac:dyDescent="0.25">
      <c r="A152" s="98" t="str">
        <f>VLOOKUP(E152,'LISTADO ATM'!$A$2:$C$899,3,0)</f>
        <v>NORTE</v>
      </c>
      <c r="B152" s="113">
        <v>335800411</v>
      </c>
      <c r="C152" s="127">
        <v>44249.928553240738</v>
      </c>
      <c r="D152" s="98" t="s">
        <v>2502</v>
      </c>
      <c r="E152" s="103">
        <v>151</v>
      </c>
      <c r="F152" s="98" t="str">
        <f>VLOOKUP(E152,VIP!$A$2:$O11562,2,0)</f>
        <v>DRBR151</v>
      </c>
      <c r="G152" s="98" t="str">
        <f>VLOOKUP(E152,'LISTADO ATM'!$A$2:$B$898,2,0)</f>
        <v xml:space="preserve">ATM Oficina Nagua </v>
      </c>
      <c r="H152" s="98" t="str">
        <f>VLOOKUP(E152,VIP!$A$2:$O16356,7,FALSE)</f>
        <v>Si</v>
      </c>
      <c r="I152" s="98" t="str">
        <f>VLOOKUP(E152,VIP!$A$2:$O8321,8,FALSE)</f>
        <v>Si</v>
      </c>
      <c r="J152" s="98" t="str">
        <f>VLOOKUP(E152,VIP!$A$2:$O8271,8,FALSE)</f>
        <v>Si</v>
      </c>
      <c r="K152" s="98" t="str">
        <f>VLOOKUP(E152,VIP!$A$2:$O11845,6,0)</f>
        <v>SI</v>
      </c>
      <c r="L152" s="128" t="s">
        <v>2430</v>
      </c>
      <c r="M152" s="131" t="s">
        <v>2559</v>
      </c>
      <c r="N152" s="130" t="s">
        <v>2477</v>
      </c>
      <c r="O152" s="98" t="s">
        <v>2503</v>
      </c>
      <c r="P152" s="131"/>
      <c r="Q152" s="137">
        <v>44250.443020833336</v>
      </c>
    </row>
    <row r="153" spans="1:17" ht="18" x14ac:dyDescent="0.25">
      <c r="A153" s="98" t="str">
        <f>VLOOKUP(E153,'LISTADO ATM'!$A$2:$C$899,3,0)</f>
        <v>DISTRITO NACIONAL</v>
      </c>
      <c r="B153" s="113">
        <v>335800410</v>
      </c>
      <c r="C153" s="127">
        <v>44249.926666666666</v>
      </c>
      <c r="D153" s="98" t="s">
        <v>2473</v>
      </c>
      <c r="E153" s="103">
        <v>793</v>
      </c>
      <c r="F153" s="98" t="str">
        <f>VLOOKUP(E153,VIP!$A$2:$O11561,2,0)</f>
        <v>DRBR793</v>
      </c>
      <c r="G153" s="98" t="str">
        <f>VLOOKUP(E153,'LISTADO ATM'!$A$2:$B$898,2,0)</f>
        <v xml:space="preserve">ATM Centro de Caja Agora Mall </v>
      </c>
      <c r="H153" s="98" t="str">
        <f>VLOOKUP(E153,VIP!$A$2:$O16357,7,FALSE)</f>
        <v>Si</v>
      </c>
      <c r="I153" s="98" t="str">
        <f>VLOOKUP(E153,VIP!$A$2:$O8322,8,FALSE)</f>
        <v>Si</v>
      </c>
      <c r="J153" s="98" t="str">
        <f>VLOOKUP(E153,VIP!$A$2:$O8272,8,FALSE)</f>
        <v>Si</v>
      </c>
      <c r="K153" s="98" t="str">
        <f>VLOOKUP(E153,VIP!$A$2:$O11846,6,0)</f>
        <v>NO</v>
      </c>
      <c r="L153" s="128" t="s">
        <v>2430</v>
      </c>
      <c r="M153" s="131" t="s">
        <v>2559</v>
      </c>
      <c r="N153" s="130" t="s">
        <v>2477</v>
      </c>
      <c r="O153" s="98" t="s">
        <v>2478</v>
      </c>
      <c r="P153" s="131"/>
      <c r="Q153" s="137">
        <v>44250.440243055556</v>
      </c>
    </row>
    <row r="154" spans="1:17" ht="18" x14ac:dyDescent="0.25">
      <c r="A154" s="98" t="str">
        <f>VLOOKUP(E154,'LISTADO ATM'!$A$2:$C$899,3,0)</f>
        <v>DISTRITO NACIONAL</v>
      </c>
      <c r="B154" s="113">
        <v>335800407</v>
      </c>
      <c r="C154" s="127">
        <v>44249.909386574072</v>
      </c>
      <c r="D154" s="98" t="s">
        <v>2189</v>
      </c>
      <c r="E154" s="103">
        <v>13</v>
      </c>
      <c r="F154" s="98" t="str">
        <f>VLOOKUP(E154,VIP!$A$2:$O11560,2,0)</f>
        <v>DRBR013</v>
      </c>
      <c r="G154" s="98" t="str">
        <f>VLOOKUP(E154,'LISTADO ATM'!$A$2:$B$898,2,0)</f>
        <v xml:space="preserve">ATM CDEEE </v>
      </c>
      <c r="H154" s="98" t="str">
        <f>VLOOKUP(E154,VIP!$A$2:$O16359,7,FALSE)</f>
        <v>Si</v>
      </c>
      <c r="I154" s="98" t="str">
        <f>VLOOKUP(E154,VIP!$A$2:$O8324,8,FALSE)</f>
        <v>Si</v>
      </c>
      <c r="J154" s="98" t="str">
        <f>VLOOKUP(E154,VIP!$A$2:$O8274,8,FALSE)</f>
        <v>Si</v>
      </c>
      <c r="K154" s="98" t="str">
        <f>VLOOKUP(E154,VIP!$A$2:$O11848,6,0)</f>
        <v>NO</v>
      </c>
      <c r="L154" s="128" t="s">
        <v>2254</v>
      </c>
      <c r="M154" s="131" t="s">
        <v>2559</v>
      </c>
      <c r="N154" s="130" t="s">
        <v>2477</v>
      </c>
      <c r="O154" s="98" t="s">
        <v>2479</v>
      </c>
      <c r="P154" s="131"/>
      <c r="Q154" s="136">
        <v>44250.480555555558</v>
      </c>
    </row>
    <row r="155" spans="1:17" ht="18" x14ac:dyDescent="0.25">
      <c r="A155" s="98" t="str">
        <f>VLOOKUP(E155,'LISTADO ATM'!$A$2:$C$899,3,0)</f>
        <v>NORTE</v>
      </c>
      <c r="B155" s="113">
        <v>335800406</v>
      </c>
      <c r="C155" s="127">
        <v>44249.907465277778</v>
      </c>
      <c r="D155" s="98" t="s">
        <v>2190</v>
      </c>
      <c r="E155" s="103">
        <v>511</v>
      </c>
      <c r="F155" s="98" t="str">
        <f>VLOOKUP(E155,VIP!$A$2:$O11559,2,0)</f>
        <v>DRBR511</v>
      </c>
      <c r="G155" s="98" t="str">
        <f>VLOOKUP(E155,'LISTADO ATM'!$A$2:$B$898,2,0)</f>
        <v xml:space="preserve">ATM UNP Río San Juan (Nagua) </v>
      </c>
      <c r="H155" s="98" t="str">
        <f>VLOOKUP(E155,VIP!$A$2:$O16360,7,FALSE)</f>
        <v>Si</v>
      </c>
      <c r="I155" s="98" t="str">
        <f>VLOOKUP(E155,VIP!$A$2:$O8325,8,FALSE)</f>
        <v>Si</v>
      </c>
      <c r="J155" s="98" t="str">
        <f>VLOOKUP(E155,VIP!$A$2:$O8275,8,FALSE)</f>
        <v>Si</v>
      </c>
      <c r="K155" s="98" t="str">
        <f>VLOOKUP(E155,VIP!$A$2:$O11849,6,0)</f>
        <v>NO</v>
      </c>
      <c r="L155" s="128" t="s">
        <v>2228</v>
      </c>
      <c r="M155" s="131" t="s">
        <v>2559</v>
      </c>
      <c r="N155" s="130" t="s">
        <v>2477</v>
      </c>
      <c r="O155" s="98" t="s">
        <v>2499</v>
      </c>
      <c r="P155" s="131"/>
      <c r="Q155" s="136">
        <v>44250.512499999997</v>
      </c>
    </row>
    <row r="156" spans="1:17" ht="18" x14ac:dyDescent="0.25">
      <c r="A156" s="98" t="str">
        <f>VLOOKUP(E156,'LISTADO ATM'!$A$2:$C$899,3,0)</f>
        <v>ESTE</v>
      </c>
      <c r="B156" s="113">
        <v>335800405</v>
      </c>
      <c r="C156" s="127">
        <v>44249.905729166669</v>
      </c>
      <c r="D156" s="98" t="s">
        <v>2189</v>
      </c>
      <c r="E156" s="103">
        <v>631</v>
      </c>
      <c r="F156" s="98" t="str">
        <f>VLOOKUP(E156,VIP!$A$2:$O11558,2,0)</f>
        <v>DRBR417</v>
      </c>
      <c r="G156" s="98" t="str">
        <f>VLOOKUP(E156,'LISTADO ATM'!$A$2:$B$898,2,0)</f>
        <v xml:space="preserve">ATM ASOCODEQUI (San Pedro) </v>
      </c>
      <c r="H156" s="98" t="str">
        <f>VLOOKUP(E156,VIP!$A$2:$O16361,7,FALSE)</f>
        <v>Si</v>
      </c>
      <c r="I156" s="98" t="str">
        <f>VLOOKUP(E156,VIP!$A$2:$O8326,8,FALSE)</f>
        <v>Si</v>
      </c>
      <c r="J156" s="98" t="str">
        <f>VLOOKUP(E156,VIP!$A$2:$O8276,8,FALSE)</f>
        <v>Si</v>
      </c>
      <c r="K156" s="98" t="str">
        <f>VLOOKUP(E156,VIP!$A$2:$O11850,6,0)</f>
        <v>NO</v>
      </c>
      <c r="L156" s="128" t="s">
        <v>2228</v>
      </c>
      <c r="M156" s="131" t="s">
        <v>2559</v>
      </c>
      <c r="N156" s="130" t="s">
        <v>2477</v>
      </c>
      <c r="O156" s="98" t="s">
        <v>2479</v>
      </c>
      <c r="P156" s="131"/>
      <c r="Q156" s="137">
        <v>44250.442326388889</v>
      </c>
    </row>
    <row r="157" spans="1:17" ht="18" x14ac:dyDescent="0.25">
      <c r="A157" s="98" t="str">
        <f>VLOOKUP(E157,'LISTADO ATM'!$A$2:$C$899,3,0)</f>
        <v>DISTRITO NACIONAL</v>
      </c>
      <c r="B157" s="113">
        <v>335800404</v>
      </c>
      <c r="C157" s="127">
        <v>44249.904317129629</v>
      </c>
      <c r="D157" s="98" t="s">
        <v>2189</v>
      </c>
      <c r="E157" s="103">
        <v>883</v>
      </c>
      <c r="F157" s="98" t="str">
        <f>VLOOKUP(E157,VIP!$A$2:$O11466,2,0)</f>
        <v>DRBR883</v>
      </c>
      <c r="G157" s="98" t="str">
        <f>VLOOKUP(E157,'LISTADO ATM'!$A$2:$B$898,2,0)</f>
        <v xml:space="preserve">ATM Oficina Filadelfia Plaza </v>
      </c>
      <c r="H157" s="98" t="str">
        <f>VLOOKUP(E157,VIP!$A$2:$O16362,7,FALSE)</f>
        <v>Si</v>
      </c>
      <c r="I157" s="98" t="str">
        <f>VLOOKUP(E157,VIP!$A$2:$O8327,8,FALSE)</f>
        <v>Si</v>
      </c>
      <c r="J157" s="98" t="str">
        <f>VLOOKUP(E157,VIP!$A$2:$O8277,8,FALSE)</f>
        <v>Si</v>
      </c>
      <c r="K157" s="98" t="str">
        <f>VLOOKUP(E157,VIP!$A$2:$O11851,6,0)</f>
        <v>NO</v>
      </c>
      <c r="L157" s="128" t="s">
        <v>2228</v>
      </c>
      <c r="M157" s="129" t="s">
        <v>2470</v>
      </c>
      <c r="N157" s="130" t="s">
        <v>2477</v>
      </c>
      <c r="O157" s="98" t="s">
        <v>2479</v>
      </c>
      <c r="P157" s="131"/>
      <c r="Q157" s="129" t="s">
        <v>2228</v>
      </c>
    </row>
    <row r="158" spans="1:17" ht="18" x14ac:dyDescent="0.25">
      <c r="A158" s="98" t="str">
        <f>VLOOKUP(E158,'LISTADO ATM'!$A$2:$C$899,3,0)</f>
        <v>DISTRITO NACIONAL</v>
      </c>
      <c r="B158" s="113">
        <v>335800374</v>
      </c>
      <c r="C158" s="127">
        <v>44249.775868055556</v>
      </c>
      <c r="D158" s="98" t="s">
        <v>2189</v>
      </c>
      <c r="E158" s="103">
        <v>199</v>
      </c>
      <c r="F158" s="98" t="str">
        <f>VLOOKUP(E158,VIP!$A$2:$O11557,2,0)</f>
        <v>DRBR199</v>
      </c>
      <c r="G158" s="98" t="str">
        <f>VLOOKUP(E158,'LISTADO ATM'!$A$2:$B$898,2,0)</f>
        <v xml:space="preserve">ATM S/M Amigo </v>
      </c>
      <c r="H158" s="98" t="str">
        <f>VLOOKUP(E158,VIP!$A$2:$O16352,7,FALSE)</f>
        <v>Si</v>
      </c>
      <c r="I158" s="98" t="str">
        <f>VLOOKUP(E158,VIP!$A$2:$O8317,8,FALSE)</f>
        <v>Si</v>
      </c>
      <c r="J158" s="98" t="str">
        <f>VLOOKUP(E158,VIP!$A$2:$O8267,8,FALSE)</f>
        <v>Si</v>
      </c>
      <c r="K158" s="98" t="str">
        <f>VLOOKUP(E158,VIP!$A$2:$O11841,6,0)</f>
        <v>NO</v>
      </c>
      <c r="L158" s="128" t="s">
        <v>2254</v>
      </c>
      <c r="M158" s="131" t="s">
        <v>2559</v>
      </c>
      <c r="N158" s="130" t="s">
        <v>2477</v>
      </c>
      <c r="O158" s="98" t="s">
        <v>2479</v>
      </c>
      <c r="P158" s="131"/>
      <c r="Q158" s="137">
        <v>44250.440937500003</v>
      </c>
    </row>
    <row r="159" spans="1:17" ht="18" x14ac:dyDescent="0.25">
      <c r="A159" s="98" t="str">
        <f>VLOOKUP(E159,'LISTADO ATM'!$A$2:$C$899,3,0)</f>
        <v>DISTRITO NACIONAL</v>
      </c>
      <c r="B159" s="113">
        <v>335800373</v>
      </c>
      <c r="C159" s="127">
        <v>44249.774699074071</v>
      </c>
      <c r="D159" s="98" t="s">
        <v>2189</v>
      </c>
      <c r="E159" s="103">
        <v>118</v>
      </c>
      <c r="F159" s="98" t="str">
        <f>VLOOKUP(E159,VIP!$A$2:$O11556,2,0)</f>
        <v>DRBR118</v>
      </c>
      <c r="G159" s="98" t="str">
        <f>VLOOKUP(E159,'LISTADO ATM'!$A$2:$B$898,2,0)</f>
        <v>ATM Plaza Torino</v>
      </c>
      <c r="H159" s="98" t="str">
        <f>VLOOKUP(E159,VIP!$A$2:$O16353,7,FALSE)</f>
        <v>N/A</v>
      </c>
      <c r="I159" s="98" t="str">
        <f>VLOOKUP(E159,VIP!$A$2:$O8318,8,FALSE)</f>
        <v>N/A</v>
      </c>
      <c r="J159" s="98" t="str">
        <f>VLOOKUP(E159,VIP!$A$2:$O8268,8,FALSE)</f>
        <v>N/A</v>
      </c>
      <c r="K159" s="98" t="str">
        <f>VLOOKUP(E159,VIP!$A$2:$O11842,6,0)</f>
        <v>N/A</v>
      </c>
      <c r="L159" s="128" t="s">
        <v>2228</v>
      </c>
      <c r="M159" s="131" t="s">
        <v>2559</v>
      </c>
      <c r="N159" s="130" t="s">
        <v>2477</v>
      </c>
      <c r="O159" s="98" t="s">
        <v>2479</v>
      </c>
      <c r="P159" s="131"/>
      <c r="Q159" s="137">
        <v>44250.566666666666</v>
      </c>
    </row>
    <row r="160" spans="1:17" ht="18" x14ac:dyDescent="0.25">
      <c r="A160" s="98" t="str">
        <f>VLOOKUP(E160,'LISTADO ATM'!$A$2:$C$899,3,0)</f>
        <v>DISTRITO NACIONAL</v>
      </c>
      <c r="B160" s="113">
        <v>335800371</v>
      </c>
      <c r="C160" s="127">
        <v>44249.773923611108</v>
      </c>
      <c r="D160" s="98" t="s">
        <v>2189</v>
      </c>
      <c r="E160" s="103">
        <v>525</v>
      </c>
      <c r="F160" s="98" t="str">
        <f>VLOOKUP(E160,VIP!$A$2:$O11555,2,0)</f>
        <v>DRBR525</v>
      </c>
      <c r="G160" s="98" t="str">
        <f>VLOOKUP(E160,'LISTADO ATM'!$A$2:$B$898,2,0)</f>
        <v>ATM S/M Bravo Las Americas</v>
      </c>
      <c r="H160" s="98" t="str">
        <f>VLOOKUP(E160,VIP!$A$2:$O16354,7,FALSE)</f>
        <v>Si</v>
      </c>
      <c r="I160" s="98" t="str">
        <f>VLOOKUP(E160,VIP!$A$2:$O8319,8,FALSE)</f>
        <v>Si</v>
      </c>
      <c r="J160" s="98" t="str">
        <f>VLOOKUP(E160,VIP!$A$2:$O8269,8,FALSE)</f>
        <v>Si</v>
      </c>
      <c r="K160" s="98" t="str">
        <f>VLOOKUP(E160,VIP!$A$2:$O11843,6,0)</f>
        <v>NO</v>
      </c>
      <c r="L160" s="128" t="s">
        <v>2228</v>
      </c>
      <c r="M160" s="131" t="s">
        <v>2559</v>
      </c>
      <c r="N160" s="130" t="s">
        <v>2477</v>
      </c>
      <c r="O160" s="98" t="s">
        <v>2479</v>
      </c>
      <c r="P160" s="131"/>
      <c r="Q160" s="136">
        <v>44250.600694444445</v>
      </c>
    </row>
    <row r="161" spans="1:17" ht="18" x14ac:dyDescent="0.25">
      <c r="A161" s="98" t="str">
        <f>VLOOKUP(E161,'LISTADO ATM'!$A$2:$C$899,3,0)</f>
        <v>DISTRITO NACIONAL</v>
      </c>
      <c r="B161" s="113">
        <v>335800092</v>
      </c>
      <c r="C161" s="127">
        <v>44249.660960648151</v>
      </c>
      <c r="D161" s="98" t="s">
        <v>2473</v>
      </c>
      <c r="E161" s="103">
        <v>993</v>
      </c>
      <c r="F161" s="98" t="str">
        <f>VLOOKUP(E161,VIP!$A$2:$O11554,2,0)</f>
        <v>DRBR993</v>
      </c>
      <c r="G161" s="98" t="str">
        <f>VLOOKUP(E161,'LISTADO ATM'!$A$2:$B$898,2,0)</f>
        <v xml:space="preserve">ATM Centro Medico Integral II </v>
      </c>
      <c r="H161" s="98" t="str">
        <f>VLOOKUP(E161,VIP!$A$2:$O16356,7,FALSE)</f>
        <v>Si</v>
      </c>
      <c r="I161" s="98" t="str">
        <f>VLOOKUP(E161,VIP!$A$2:$O8321,8,FALSE)</f>
        <v>Si</v>
      </c>
      <c r="J161" s="98" t="str">
        <f>VLOOKUP(E161,VIP!$A$2:$O8271,8,FALSE)</f>
        <v>Si</v>
      </c>
      <c r="K161" s="98" t="str">
        <f>VLOOKUP(E161,VIP!$A$2:$O11845,6,0)</f>
        <v>NO</v>
      </c>
      <c r="L161" s="128" t="s">
        <v>2430</v>
      </c>
      <c r="M161" s="131" t="s">
        <v>2559</v>
      </c>
      <c r="N161" s="130" t="s">
        <v>2477</v>
      </c>
      <c r="O161" s="98" t="s">
        <v>2478</v>
      </c>
      <c r="P161" s="131"/>
      <c r="Q161" s="136">
        <v>44250.618055555555</v>
      </c>
    </row>
    <row r="162" spans="1:17" ht="18" x14ac:dyDescent="0.25">
      <c r="A162" s="98" t="str">
        <f>VLOOKUP(E162,'LISTADO ATM'!$A$2:$C$899,3,0)</f>
        <v>DISTRITO NACIONAL</v>
      </c>
      <c r="B162" s="113">
        <v>335800085</v>
      </c>
      <c r="C162" s="127">
        <v>44249.658715277779</v>
      </c>
      <c r="D162" s="98" t="s">
        <v>2473</v>
      </c>
      <c r="E162" s="103">
        <v>549</v>
      </c>
      <c r="F162" s="98" t="str">
        <f>VLOOKUP(E162,VIP!$A$2:$O11553,2,0)</f>
        <v>DRBR026</v>
      </c>
      <c r="G162" s="98" t="str">
        <f>VLOOKUP(E162,'LISTADO ATM'!$A$2:$B$898,2,0)</f>
        <v xml:space="preserve">ATM Ministerio de Turismo (Oficinas Gubernamentales) </v>
      </c>
      <c r="H162" s="98" t="str">
        <f>VLOOKUP(E162,VIP!$A$2:$O16357,7,FALSE)</f>
        <v>Si</v>
      </c>
      <c r="I162" s="98" t="str">
        <f>VLOOKUP(E162,VIP!$A$2:$O8322,8,FALSE)</f>
        <v>Si</v>
      </c>
      <c r="J162" s="98" t="str">
        <f>VLOOKUP(E162,VIP!$A$2:$O8272,8,FALSE)</f>
        <v>Si</v>
      </c>
      <c r="K162" s="98" t="str">
        <f>VLOOKUP(E162,VIP!$A$2:$O11846,6,0)</f>
        <v>NO</v>
      </c>
      <c r="L162" s="128" t="s">
        <v>2430</v>
      </c>
      <c r="M162" s="131" t="s">
        <v>2559</v>
      </c>
      <c r="N162" s="130" t="s">
        <v>2477</v>
      </c>
      <c r="O162" s="98" t="s">
        <v>2478</v>
      </c>
      <c r="P162" s="131"/>
      <c r="Q162" s="136">
        <v>44250.614583333336</v>
      </c>
    </row>
    <row r="163" spans="1:17" ht="18" x14ac:dyDescent="0.25">
      <c r="A163" s="98" t="str">
        <f>VLOOKUP(E163,'LISTADO ATM'!$A$2:$C$899,3,0)</f>
        <v>DISTRITO NACIONAL</v>
      </c>
      <c r="B163" s="113">
        <v>335800065</v>
      </c>
      <c r="C163" s="127">
        <v>44249.652118055557</v>
      </c>
      <c r="D163" s="98" t="s">
        <v>2473</v>
      </c>
      <c r="E163" s="103">
        <v>618</v>
      </c>
      <c r="F163" s="98" t="str">
        <f>VLOOKUP(E163,VIP!$A$2:$O11552,2,0)</f>
        <v>DRBR618</v>
      </c>
      <c r="G163" s="98" t="str">
        <f>VLOOKUP(E163,'LISTADO ATM'!$A$2:$B$898,2,0)</f>
        <v xml:space="preserve">ATM Bienes Nacionales </v>
      </c>
      <c r="H163" s="98" t="str">
        <f>VLOOKUP(E163,VIP!$A$2:$O16358,7,FALSE)</f>
        <v>Si</v>
      </c>
      <c r="I163" s="98" t="str">
        <f>VLOOKUP(E163,VIP!$A$2:$O8323,8,FALSE)</f>
        <v>Si</v>
      </c>
      <c r="J163" s="98" t="str">
        <f>VLOOKUP(E163,VIP!$A$2:$O8273,8,FALSE)</f>
        <v>Si</v>
      </c>
      <c r="K163" s="98" t="str">
        <f>VLOOKUP(E163,VIP!$A$2:$O11847,6,0)</f>
        <v>NO</v>
      </c>
      <c r="L163" s="128" t="s">
        <v>2430</v>
      </c>
      <c r="M163" s="131" t="s">
        <v>2559</v>
      </c>
      <c r="N163" s="130" t="s">
        <v>2477</v>
      </c>
      <c r="O163" s="98" t="s">
        <v>2478</v>
      </c>
      <c r="P163" s="131"/>
      <c r="Q163" s="137">
        <v>44250.621527777781</v>
      </c>
    </row>
    <row r="164" spans="1:17" ht="18" x14ac:dyDescent="0.25">
      <c r="A164" s="98" t="str">
        <f>VLOOKUP(E164,'LISTADO ATM'!$A$2:$C$899,3,0)</f>
        <v>SUR</v>
      </c>
      <c r="B164" s="113">
        <v>335800062</v>
      </c>
      <c r="C164" s="127">
        <v>44249.651296296295</v>
      </c>
      <c r="D164" s="98" t="s">
        <v>2473</v>
      </c>
      <c r="E164" s="103">
        <v>356</v>
      </c>
      <c r="F164" s="98" t="str">
        <f>VLOOKUP(E164,VIP!$A$2:$O11551,2,0)</f>
        <v>DRBR356</v>
      </c>
      <c r="G164" s="98" t="str">
        <f>VLOOKUP(E164,'LISTADO ATM'!$A$2:$B$898,2,0)</f>
        <v xml:space="preserve">ATM Estación Sigma (San Cristóbal) </v>
      </c>
      <c r="H164" s="98" t="str">
        <f>VLOOKUP(E164,VIP!$A$2:$O16359,7,FALSE)</f>
        <v>Si</v>
      </c>
      <c r="I164" s="98" t="str">
        <f>VLOOKUP(E164,VIP!$A$2:$O8324,8,FALSE)</f>
        <v>Si</v>
      </c>
      <c r="J164" s="98" t="str">
        <f>VLOOKUP(E164,VIP!$A$2:$O8274,8,FALSE)</f>
        <v>Si</v>
      </c>
      <c r="K164" s="98" t="str">
        <f>VLOOKUP(E164,VIP!$A$2:$O11848,6,0)</f>
        <v>NO</v>
      </c>
      <c r="L164" s="128" t="s">
        <v>2463</v>
      </c>
      <c r="M164" s="131" t="s">
        <v>2559</v>
      </c>
      <c r="N164" s="130" t="s">
        <v>2477</v>
      </c>
      <c r="O164" s="98" t="s">
        <v>2478</v>
      </c>
      <c r="P164" s="131"/>
      <c r="Q164" s="137">
        <v>44250.613194444442</v>
      </c>
    </row>
    <row r="165" spans="1:17" ht="18" x14ac:dyDescent="0.25">
      <c r="A165" s="98" t="str">
        <f>VLOOKUP(E165,'LISTADO ATM'!$A$2:$C$899,3,0)</f>
        <v>DISTRITO NACIONAL</v>
      </c>
      <c r="B165" s="113">
        <v>335800056</v>
      </c>
      <c r="C165" s="127">
        <v>44249.649988425925</v>
      </c>
      <c r="D165" s="98" t="s">
        <v>2488</v>
      </c>
      <c r="E165" s="103">
        <v>734</v>
      </c>
      <c r="F165" s="98" t="str">
        <f>VLOOKUP(E165,VIP!$A$2:$O11550,2,0)</f>
        <v>DRBR178</v>
      </c>
      <c r="G165" s="98" t="str">
        <f>VLOOKUP(E165,'LISTADO ATM'!$A$2:$B$898,2,0)</f>
        <v xml:space="preserve">ATM Oficina Independencia I </v>
      </c>
      <c r="H165" s="98" t="str">
        <f>VLOOKUP(E165,VIP!$A$2:$O16360,7,FALSE)</f>
        <v>Si</v>
      </c>
      <c r="I165" s="98" t="str">
        <f>VLOOKUP(E165,VIP!$A$2:$O8325,8,FALSE)</f>
        <v>Si</v>
      </c>
      <c r="J165" s="98" t="str">
        <f>VLOOKUP(E165,VIP!$A$2:$O8275,8,FALSE)</f>
        <v>Si</v>
      </c>
      <c r="K165" s="98" t="str">
        <f>VLOOKUP(E165,VIP!$A$2:$O11849,6,0)</f>
        <v>SI</v>
      </c>
      <c r="L165" s="128" t="s">
        <v>2430</v>
      </c>
      <c r="M165" s="131" t="s">
        <v>2559</v>
      </c>
      <c r="N165" s="130" t="s">
        <v>2477</v>
      </c>
      <c r="O165" s="98" t="s">
        <v>2491</v>
      </c>
      <c r="P165" s="131"/>
      <c r="Q165" s="136">
        <v>44250.621527777781</v>
      </c>
    </row>
    <row r="166" spans="1:17" ht="18" x14ac:dyDescent="0.25">
      <c r="A166" s="98" t="str">
        <f>VLOOKUP(E166,'LISTADO ATM'!$A$2:$C$899,3,0)</f>
        <v>ESTE</v>
      </c>
      <c r="B166" s="113">
        <v>335800031</v>
      </c>
      <c r="C166" s="127">
        <v>44249.643460648149</v>
      </c>
      <c r="D166" s="98" t="s">
        <v>2189</v>
      </c>
      <c r="E166" s="103">
        <v>608</v>
      </c>
      <c r="F166" s="98" t="str">
        <f>VLOOKUP(E166,VIP!$A$2:$O11549,2,0)</f>
        <v>DRBR305</v>
      </c>
      <c r="G166" s="98" t="str">
        <f>VLOOKUP(E166,'LISTADO ATM'!$A$2:$B$898,2,0)</f>
        <v xml:space="preserve">ATM Oficina Jumbo (San Pedro) </v>
      </c>
      <c r="H166" s="98" t="str">
        <f>VLOOKUP(E166,VIP!$A$2:$O16362,7,FALSE)</f>
        <v>Si</v>
      </c>
      <c r="I166" s="98" t="str">
        <f>VLOOKUP(E166,VIP!$A$2:$O8327,8,FALSE)</f>
        <v>Si</v>
      </c>
      <c r="J166" s="98" t="str">
        <f>VLOOKUP(E166,VIP!$A$2:$O8277,8,FALSE)</f>
        <v>Si</v>
      </c>
      <c r="K166" s="98" t="str">
        <f>VLOOKUP(E166,VIP!$A$2:$O11851,6,0)</f>
        <v>SI</v>
      </c>
      <c r="L166" s="128" t="s">
        <v>2228</v>
      </c>
      <c r="M166" s="131" t="s">
        <v>2559</v>
      </c>
      <c r="N166" s="130" t="s">
        <v>2477</v>
      </c>
      <c r="O166" s="98" t="s">
        <v>2479</v>
      </c>
      <c r="P166" s="131"/>
      <c r="Q166" s="136">
        <v>44250.511111111111</v>
      </c>
    </row>
    <row r="167" spans="1:17" ht="18" x14ac:dyDescent="0.25">
      <c r="A167" s="98" t="str">
        <f>VLOOKUP(E167,'[1]LISTADO ATM'!$A$2:$C$898,3,0)</f>
        <v>DISTRITO NACIONAL</v>
      </c>
      <c r="B167" s="113">
        <v>335800021</v>
      </c>
      <c r="C167" s="127">
        <v>44249.638749999998</v>
      </c>
      <c r="D167" s="98" t="s">
        <v>2189</v>
      </c>
      <c r="E167" s="103">
        <v>896</v>
      </c>
      <c r="F167" s="98" t="str">
        <f>VLOOKUP(E167,VIP!$A$2:$O11548,2,0)</f>
        <v>DRBR896</v>
      </c>
      <c r="G167" s="98" t="str">
        <f>VLOOKUP(E167,'[1]LISTADO ATM'!$A$2:$B$897,2,0)</f>
        <v xml:space="preserve">ATM Campamento Militar 16 de Agosto I </v>
      </c>
      <c r="H167" s="98" t="str">
        <f>VLOOKUP(E167,[1]VIP!$A$2:$O16362,7,FALSE)</f>
        <v>Si</v>
      </c>
      <c r="I167" s="98" t="str">
        <f>VLOOKUP(E167,[1]VIP!$A$2:$O8327,8,FALSE)</f>
        <v>Si</v>
      </c>
      <c r="J167" s="98" t="str">
        <f>VLOOKUP(E167,[1]VIP!$A$2:$O8277,8,FALSE)</f>
        <v>Si</v>
      </c>
      <c r="K167" s="98" t="str">
        <f>VLOOKUP(E167,[1]VIP!$A$2:$O11851,6,0)</f>
        <v>NO</v>
      </c>
      <c r="L167" s="128" t="s">
        <v>2497</v>
      </c>
      <c r="M167" s="131" t="s">
        <v>2559</v>
      </c>
      <c r="N167" s="130" t="s">
        <v>2477</v>
      </c>
      <c r="O167" s="98" t="s">
        <v>2479</v>
      </c>
      <c r="P167" s="131"/>
      <c r="Q167" s="137">
        <v>44250.665972222225</v>
      </c>
    </row>
    <row r="168" spans="1:17" ht="18" x14ac:dyDescent="0.25">
      <c r="A168" s="98" t="str">
        <f>VLOOKUP(E168,'[1]LISTADO ATM'!$A$2:$C$898,3,0)</f>
        <v>DISTRITO NACIONAL</v>
      </c>
      <c r="B168" s="113">
        <v>335800013</v>
      </c>
      <c r="C168" s="127">
        <v>44249.637731481482</v>
      </c>
      <c r="D168" s="98" t="s">
        <v>2189</v>
      </c>
      <c r="E168" s="103">
        <v>225</v>
      </c>
      <c r="F168" s="98" t="str">
        <f>VLOOKUP(E168,VIP!$A$2:$O11547,2,0)</f>
        <v>DRBR225</v>
      </c>
      <c r="G168" s="98" t="str">
        <f>VLOOKUP(E168,'[1]LISTADO ATM'!$A$2:$B$897,2,0)</f>
        <v xml:space="preserve">ATM S/M Nacional Arroyo Hondo </v>
      </c>
      <c r="H168" s="98" t="str">
        <f>VLOOKUP(E168,[1]VIP!$A$2:$O16363,7,FALSE)</f>
        <v>Si</v>
      </c>
      <c r="I168" s="98" t="str">
        <f>VLOOKUP(E168,[1]VIP!$A$2:$O8328,8,FALSE)</f>
        <v>Si</v>
      </c>
      <c r="J168" s="98" t="str">
        <f>VLOOKUP(E168,[1]VIP!$A$2:$O8278,8,FALSE)</f>
        <v>Si</v>
      </c>
      <c r="K168" s="98" t="str">
        <f>VLOOKUP(E168,[1]VIP!$A$2:$O11852,6,0)</f>
        <v>NO</v>
      </c>
      <c r="L168" s="128" t="s">
        <v>2228</v>
      </c>
      <c r="M168" s="131" t="s">
        <v>2559</v>
      </c>
      <c r="N168" s="130" t="s">
        <v>2477</v>
      </c>
      <c r="O168" s="98" t="s">
        <v>2479</v>
      </c>
      <c r="P168" s="131"/>
      <c r="Q168" s="137">
        <v>44250</v>
      </c>
    </row>
    <row r="169" spans="1:17" ht="18" x14ac:dyDescent="0.25">
      <c r="A169" s="98" t="str">
        <f>VLOOKUP(E169,'[1]LISTADO ATM'!$A$2:$C$898,3,0)</f>
        <v>ESTE</v>
      </c>
      <c r="B169" s="113">
        <v>335800001</v>
      </c>
      <c r="C169" s="127">
        <v>44249.635949074072</v>
      </c>
      <c r="D169" s="98" t="s">
        <v>2189</v>
      </c>
      <c r="E169" s="103">
        <v>661</v>
      </c>
      <c r="F169" s="98" t="str">
        <f>VLOOKUP(E169,VIP!$A$2:$O11546,2,0)</f>
        <v>DRBR661</v>
      </c>
      <c r="G169" s="98" t="str">
        <f>VLOOKUP(E169,'[1]LISTADO ATM'!$A$2:$B$897,2,0)</f>
        <v xml:space="preserve">ATM Almacenes Iberia (San Pedro) </v>
      </c>
      <c r="H169" s="98" t="str">
        <f>VLOOKUP(E169,[1]VIP!$A$2:$O16364,7,FALSE)</f>
        <v>N/A</v>
      </c>
      <c r="I169" s="98" t="str">
        <f>VLOOKUP(E169,[1]VIP!$A$2:$O8329,8,FALSE)</f>
        <v>N/A</v>
      </c>
      <c r="J169" s="98" t="str">
        <f>VLOOKUP(E169,[1]VIP!$A$2:$O8279,8,FALSE)</f>
        <v>N/A</v>
      </c>
      <c r="K169" s="98" t="str">
        <f>VLOOKUP(E169,[1]VIP!$A$2:$O11853,6,0)</f>
        <v>N/A</v>
      </c>
      <c r="L169" s="128" t="s">
        <v>2228</v>
      </c>
      <c r="M169" s="131" t="s">
        <v>2559</v>
      </c>
      <c r="N169" s="130" t="s">
        <v>2477</v>
      </c>
      <c r="O169" s="98" t="s">
        <v>2479</v>
      </c>
      <c r="P169" s="131"/>
      <c r="Q169" s="136">
        <v>44250.600694444445</v>
      </c>
    </row>
    <row r="170" spans="1:17" ht="18" x14ac:dyDescent="0.25">
      <c r="A170" s="98" t="str">
        <f>VLOOKUP(E170,'[1]LISTADO ATM'!$A$2:$C$898,3,0)</f>
        <v>DISTRITO NACIONAL</v>
      </c>
      <c r="B170" s="113">
        <v>335799996</v>
      </c>
      <c r="C170" s="127">
        <v>44249.63449074074</v>
      </c>
      <c r="D170" s="98" t="s">
        <v>2189</v>
      </c>
      <c r="E170" s="103">
        <v>628</v>
      </c>
      <c r="F170" s="98" t="str">
        <f>VLOOKUP(E170,VIP!$A$2:$O11465,2,0)</f>
        <v>DRBR086</v>
      </c>
      <c r="G170" s="98" t="str">
        <f>VLOOKUP(E170,'[1]LISTADO ATM'!$A$2:$B$897,2,0)</f>
        <v xml:space="preserve">ATM Autobanco San Isidro </v>
      </c>
      <c r="H170" s="98" t="str">
        <f>VLOOKUP(E170,[1]VIP!$A$2:$O16365,7,FALSE)</f>
        <v>Si</v>
      </c>
      <c r="I170" s="98" t="str">
        <f>VLOOKUP(E170,[1]VIP!$A$2:$O8330,8,FALSE)</f>
        <v>Si</v>
      </c>
      <c r="J170" s="98" t="str">
        <f>VLOOKUP(E170,[1]VIP!$A$2:$O8280,8,FALSE)</f>
        <v>Si</v>
      </c>
      <c r="K170" s="98" t="str">
        <f>VLOOKUP(E170,[1]VIP!$A$2:$O11854,6,0)</f>
        <v>SI</v>
      </c>
      <c r="L170" s="128" t="s">
        <v>2435</v>
      </c>
      <c r="M170" s="129" t="s">
        <v>2470</v>
      </c>
      <c r="N170" s="130" t="s">
        <v>2477</v>
      </c>
      <c r="O170" s="98" t="s">
        <v>2479</v>
      </c>
      <c r="P170" s="131"/>
      <c r="Q170" s="87" t="s">
        <v>2435</v>
      </c>
    </row>
    <row r="171" spans="1:17" ht="18" x14ac:dyDescent="0.25">
      <c r="A171" s="98" t="str">
        <f>VLOOKUP(E171,'[1]LISTADO ATM'!$A$2:$C$898,3,0)</f>
        <v>DISTRITO NACIONAL</v>
      </c>
      <c r="B171" s="113">
        <v>335799991</v>
      </c>
      <c r="C171" s="127">
        <v>44249.631909722222</v>
      </c>
      <c r="D171" s="98" t="s">
        <v>2189</v>
      </c>
      <c r="E171" s="103">
        <v>264</v>
      </c>
      <c r="F171" s="98" t="str">
        <f>VLOOKUP(E171,VIP!$A$2:$O11464,2,0)</f>
        <v>DRBR264</v>
      </c>
      <c r="G171" s="98" t="str">
        <f>VLOOKUP(E171,'[1]LISTADO ATM'!$A$2:$B$897,2,0)</f>
        <v xml:space="preserve">ATM S/M Nacional Independencia </v>
      </c>
      <c r="H171" s="98" t="str">
        <f>VLOOKUP(E171,[1]VIP!$A$2:$O16366,7,FALSE)</f>
        <v>Si</v>
      </c>
      <c r="I171" s="98" t="str">
        <f>VLOOKUP(E171,[1]VIP!$A$2:$O8331,8,FALSE)</f>
        <v>Si</v>
      </c>
      <c r="J171" s="98" t="str">
        <f>VLOOKUP(E171,[1]VIP!$A$2:$O8281,8,FALSE)</f>
        <v>Si</v>
      </c>
      <c r="K171" s="98" t="str">
        <f>VLOOKUP(E171,[1]VIP!$A$2:$O11855,6,0)</f>
        <v>SI</v>
      </c>
      <c r="L171" s="128" t="s">
        <v>2228</v>
      </c>
      <c r="M171" s="131" t="s">
        <v>2559</v>
      </c>
      <c r="N171" s="130" t="s">
        <v>2477</v>
      </c>
      <c r="O171" s="98" t="s">
        <v>2479</v>
      </c>
      <c r="P171" s="131"/>
      <c r="Q171" s="137">
        <v>44250.576516203706</v>
      </c>
    </row>
    <row r="172" spans="1:17" ht="18" x14ac:dyDescent="0.25">
      <c r="A172" s="98" t="str">
        <f>VLOOKUP(E172,'[1]LISTADO ATM'!$A$2:$C$898,3,0)</f>
        <v>ESTE</v>
      </c>
      <c r="B172" s="113">
        <v>335799937</v>
      </c>
      <c r="C172" s="127">
        <v>44249.612939814811</v>
      </c>
      <c r="D172" s="98" t="s">
        <v>2473</v>
      </c>
      <c r="E172" s="103">
        <v>429</v>
      </c>
      <c r="F172" s="98" t="str">
        <f>VLOOKUP(E172,VIP!$A$2:$O11545,2,0)</f>
        <v>DRBR429</v>
      </c>
      <c r="G172" s="98" t="str">
        <f>VLOOKUP(E172,'[1]LISTADO ATM'!$A$2:$B$897,2,0)</f>
        <v xml:space="preserve">ATM Oficina Jumbo La Romana </v>
      </c>
      <c r="H172" s="98" t="str">
        <f>VLOOKUP(E172,[1]VIP!$A$2:$O16367,7,FALSE)</f>
        <v>Si</v>
      </c>
      <c r="I172" s="98" t="str">
        <f>VLOOKUP(E172,[1]VIP!$A$2:$O8332,8,FALSE)</f>
        <v>Si</v>
      </c>
      <c r="J172" s="98" t="str">
        <f>VLOOKUP(E172,[1]VIP!$A$2:$O8282,8,FALSE)</f>
        <v>Si</v>
      </c>
      <c r="K172" s="98" t="str">
        <f>VLOOKUP(E172,[1]VIP!$A$2:$O11856,6,0)</f>
        <v>NO</v>
      </c>
      <c r="L172" s="128" t="s">
        <v>2430</v>
      </c>
      <c r="M172" s="131" t="s">
        <v>2559</v>
      </c>
      <c r="N172" s="130" t="s">
        <v>2477</v>
      </c>
      <c r="O172" s="98" t="s">
        <v>2478</v>
      </c>
      <c r="P172" s="131"/>
      <c r="Q172" s="136">
        <v>44250.43954861111</v>
      </c>
    </row>
    <row r="173" spans="1:17" ht="18" x14ac:dyDescent="0.25">
      <c r="A173" s="98" t="str">
        <f>VLOOKUP(E173,'[1]LISTADO ATM'!$A$2:$C$898,3,0)</f>
        <v>NORTE</v>
      </c>
      <c r="B173" s="113">
        <v>335799928</v>
      </c>
      <c r="C173" s="127">
        <v>44249.611516203702</v>
      </c>
      <c r="D173" s="98" t="s">
        <v>2488</v>
      </c>
      <c r="E173" s="103">
        <v>282</v>
      </c>
      <c r="F173" s="98" t="str">
        <f>VLOOKUP(E173,VIP!$A$2:$O11544,2,0)</f>
        <v>DRBR282</v>
      </c>
      <c r="G173" s="98" t="str">
        <f>VLOOKUP(E173,'[1]LISTADO ATM'!$A$2:$B$897,2,0)</f>
        <v xml:space="preserve">ATM Autobanco Nibaje </v>
      </c>
      <c r="H173" s="98" t="str">
        <f>VLOOKUP(E173,[1]VIP!$A$2:$O16368,7,FALSE)</f>
        <v>Si</v>
      </c>
      <c r="I173" s="98" t="str">
        <f>VLOOKUP(E173,[1]VIP!$A$2:$O8333,8,FALSE)</f>
        <v>Si</v>
      </c>
      <c r="J173" s="98" t="str">
        <f>VLOOKUP(E173,[1]VIP!$A$2:$O8283,8,FALSE)</f>
        <v>Si</v>
      </c>
      <c r="K173" s="98" t="str">
        <f>VLOOKUP(E173,[1]VIP!$A$2:$O11857,6,0)</f>
        <v>NO</v>
      </c>
      <c r="L173" s="128" t="s">
        <v>2463</v>
      </c>
      <c r="M173" s="131" t="s">
        <v>2559</v>
      </c>
      <c r="N173" s="130" t="s">
        <v>2477</v>
      </c>
      <c r="O173" s="98" t="s">
        <v>2491</v>
      </c>
      <c r="P173" s="131"/>
      <c r="Q173" s="136">
        <v>44250.609722222223</v>
      </c>
    </row>
    <row r="174" spans="1:17" ht="18" x14ac:dyDescent="0.25">
      <c r="A174" s="98" t="str">
        <f>VLOOKUP(E174,'[1]LISTADO ATM'!$A$2:$C$898,3,0)</f>
        <v>DISTRITO NACIONAL</v>
      </c>
      <c r="B174" s="113">
        <v>335799917</v>
      </c>
      <c r="C174" s="127">
        <v>44249.609861111108</v>
      </c>
      <c r="D174" s="98" t="s">
        <v>2473</v>
      </c>
      <c r="E174" s="103">
        <v>724</v>
      </c>
      <c r="F174" s="98" t="str">
        <f>VLOOKUP(E174,VIP!$A$2:$O11543,2,0)</f>
        <v>DRBR997</v>
      </c>
      <c r="G174" s="98" t="str">
        <f>VLOOKUP(E174,'[1]LISTADO ATM'!$A$2:$B$897,2,0)</f>
        <v xml:space="preserve">ATM El Huacal I </v>
      </c>
      <c r="H174" s="98" t="str">
        <f>VLOOKUP(E174,[1]VIP!$A$2:$O16369,7,FALSE)</f>
        <v>Si</v>
      </c>
      <c r="I174" s="98" t="str">
        <f>VLOOKUP(E174,[1]VIP!$A$2:$O8334,8,FALSE)</f>
        <v>Si</v>
      </c>
      <c r="J174" s="98" t="str">
        <f>VLOOKUP(E174,[1]VIP!$A$2:$O8284,8,FALSE)</f>
        <v>Si</v>
      </c>
      <c r="K174" s="98" t="str">
        <f>VLOOKUP(E174,[1]VIP!$A$2:$O11858,6,0)</f>
        <v>NO</v>
      </c>
      <c r="L174" s="128" t="s">
        <v>2463</v>
      </c>
      <c r="M174" s="131" t="s">
        <v>2559</v>
      </c>
      <c r="N174" s="130" t="s">
        <v>2477</v>
      </c>
      <c r="O174" s="98" t="s">
        <v>2478</v>
      </c>
      <c r="P174" s="131"/>
      <c r="Q174" s="136">
        <v>44250.609722222223</v>
      </c>
    </row>
    <row r="175" spans="1:17" ht="18" x14ac:dyDescent="0.25">
      <c r="A175" s="98" t="str">
        <f>VLOOKUP(E175,'[1]LISTADO ATM'!$A$2:$C$898,3,0)</f>
        <v>DISTRITO NACIONAL</v>
      </c>
      <c r="B175" s="113">
        <v>335799882</v>
      </c>
      <c r="C175" s="127">
        <v>44249.598009259258</v>
      </c>
      <c r="D175" s="98" t="s">
        <v>2473</v>
      </c>
      <c r="E175" s="103">
        <v>574</v>
      </c>
      <c r="F175" s="98" t="str">
        <f>VLOOKUP(E175,VIP!$A$2:$O11542,2,0)</f>
        <v>DRBR080</v>
      </c>
      <c r="G175" s="98" t="str">
        <f>VLOOKUP(E175,'[1]LISTADO ATM'!$A$2:$B$897,2,0)</f>
        <v xml:space="preserve">ATM Club Obras Públicas </v>
      </c>
      <c r="H175" s="98" t="str">
        <f>VLOOKUP(E175,[1]VIP!$A$2:$O16371,7,FALSE)</f>
        <v>Si</v>
      </c>
      <c r="I175" s="98" t="str">
        <f>VLOOKUP(E175,[1]VIP!$A$2:$O8336,8,FALSE)</f>
        <v>Si</v>
      </c>
      <c r="J175" s="98" t="str">
        <f>VLOOKUP(E175,[1]VIP!$A$2:$O8286,8,FALSE)</f>
        <v>Si</v>
      </c>
      <c r="K175" s="98" t="str">
        <f>VLOOKUP(E175,[1]VIP!$A$2:$O11860,6,0)</f>
        <v>NO</v>
      </c>
      <c r="L175" s="128" t="s">
        <v>2430</v>
      </c>
      <c r="M175" s="131" t="s">
        <v>2559</v>
      </c>
      <c r="N175" s="130" t="s">
        <v>2477</v>
      </c>
      <c r="O175" s="98" t="s">
        <v>2478</v>
      </c>
      <c r="P175" s="131"/>
      <c r="Q175" s="137">
        <v>44250.621527777781</v>
      </c>
    </row>
    <row r="176" spans="1:17" ht="18" x14ac:dyDescent="0.25">
      <c r="A176" s="98" t="str">
        <f>VLOOKUP(E176,'[1]LISTADO ATM'!$A$2:$C$898,3,0)</f>
        <v>DISTRITO NACIONAL</v>
      </c>
      <c r="B176" s="113">
        <v>335799871</v>
      </c>
      <c r="C176" s="127">
        <v>44249.595266203702</v>
      </c>
      <c r="D176" s="98" t="s">
        <v>2189</v>
      </c>
      <c r="E176" s="103">
        <v>622</v>
      </c>
      <c r="F176" s="98" t="str">
        <f>VLOOKUP(E176,VIP!$A$2:$O11541,2,0)</f>
        <v>DRBR622</v>
      </c>
      <c r="G176" s="98" t="str">
        <f>VLOOKUP(E176,'[1]LISTADO ATM'!$A$2:$B$897,2,0)</f>
        <v xml:space="preserve">ATM Ayuntamiento D.N. </v>
      </c>
      <c r="H176" s="98" t="str">
        <f>VLOOKUP(E176,[1]VIP!$A$2:$O16360,7,FALSE)</f>
        <v>Si</v>
      </c>
      <c r="I176" s="98" t="str">
        <f>VLOOKUP(E176,[1]VIP!$A$2:$O8325,8,FALSE)</f>
        <v>Si</v>
      </c>
      <c r="J176" s="98" t="str">
        <f>VLOOKUP(E176,[1]VIP!$A$2:$O8275,8,FALSE)</f>
        <v>Si</v>
      </c>
      <c r="K176" s="98" t="str">
        <f>VLOOKUP(E176,[1]VIP!$A$2:$O11849,6,0)</f>
        <v>NO</v>
      </c>
      <c r="L176" s="128" t="s">
        <v>2254</v>
      </c>
      <c r="M176" s="131" t="s">
        <v>2559</v>
      </c>
      <c r="N176" s="130" t="s">
        <v>2477</v>
      </c>
      <c r="O176" s="98" t="s">
        <v>2479</v>
      </c>
      <c r="P176" s="131"/>
      <c r="Q176" s="137">
        <v>44250.506944444445</v>
      </c>
    </row>
    <row r="177" spans="1:17" ht="18" x14ac:dyDescent="0.25">
      <c r="A177" s="98" t="str">
        <f>VLOOKUP(E177,'[1]LISTADO ATM'!$A$2:$C$898,3,0)</f>
        <v>DISTRITO NACIONAL</v>
      </c>
      <c r="B177" s="113">
        <v>335799866</v>
      </c>
      <c r="C177" s="127">
        <v>44249.593807870369</v>
      </c>
      <c r="D177" s="98" t="s">
        <v>2189</v>
      </c>
      <c r="E177" s="103">
        <v>338</v>
      </c>
      <c r="F177" s="98" t="str">
        <f>VLOOKUP(E177,VIP!$A$2:$O11540,2,0)</f>
        <v>DRBR338</v>
      </c>
      <c r="G177" s="98" t="str">
        <f>VLOOKUP(E177,'[1]LISTADO ATM'!$A$2:$B$897,2,0)</f>
        <v>ATM S/M Aprezio Pantoja</v>
      </c>
      <c r="H177" s="98" t="str">
        <f>VLOOKUP(E177,[1]VIP!$A$2:$O16361,7,FALSE)</f>
        <v>Si</v>
      </c>
      <c r="I177" s="98" t="str">
        <f>VLOOKUP(E177,[1]VIP!$A$2:$O8326,8,FALSE)</f>
        <v>Si</v>
      </c>
      <c r="J177" s="98" t="str">
        <f>VLOOKUP(E177,[1]VIP!$A$2:$O8276,8,FALSE)</f>
        <v>Si</v>
      </c>
      <c r="K177" s="98" t="str">
        <f>VLOOKUP(E177,[1]VIP!$A$2:$O11850,6,0)</f>
        <v>NO</v>
      </c>
      <c r="L177" s="128" t="s">
        <v>2497</v>
      </c>
      <c r="M177" s="131" t="s">
        <v>2559</v>
      </c>
      <c r="N177" s="130" t="s">
        <v>2477</v>
      </c>
      <c r="O177" s="98" t="s">
        <v>2479</v>
      </c>
      <c r="P177" s="131"/>
      <c r="Q177" s="136">
        <v>44250.620138888888</v>
      </c>
    </row>
    <row r="178" spans="1:17" ht="18" x14ac:dyDescent="0.25">
      <c r="A178" s="98" t="str">
        <f>VLOOKUP(E178,'[1]LISTADO ATM'!$A$2:$C$898,3,0)</f>
        <v>NORTE</v>
      </c>
      <c r="B178" s="113">
        <v>335799860</v>
      </c>
      <c r="C178" s="127">
        <v>44249.593136574076</v>
      </c>
      <c r="D178" s="98" t="s">
        <v>2190</v>
      </c>
      <c r="E178" s="103">
        <v>154</v>
      </c>
      <c r="F178" s="98" t="str">
        <f>VLOOKUP(E178,VIP!$A$2:$O11539,2,0)</f>
        <v>DRBR154</v>
      </c>
      <c r="G178" s="98" t="str">
        <f>VLOOKUP(E178,'[1]LISTADO ATM'!$A$2:$B$897,2,0)</f>
        <v xml:space="preserve">ATM Oficina Sánchez </v>
      </c>
      <c r="H178" s="98" t="str">
        <f>VLOOKUP(E178,[1]VIP!$A$2:$O16362,7,FALSE)</f>
        <v>Si</v>
      </c>
      <c r="I178" s="98" t="str">
        <f>VLOOKUP(E178,[1]VIP!$A$2:$O8327,8,FALSE)</f>
        <v>Si</v>
      </c>
      <c r="J178" s="98" t="str">
        <f>VLOOKUP(E178,[1]VIP!$A$2:$O8277,8,FALSE)</f>
        <v>Si</v>
      </c>
      <c r="K178" s="98" t="str">
        <f>VLOOKUP(E178,[1]VIP!$A$2:$O11851,6,0)</f>
        <v>SI</v>
      </c>
      <c r="L178" s="128" t="s">
        <v>2228</v>
      </c>
      <c r="M178" s="131" t="s">
        <v>2559</v>
      </c>
      <c r="N178" s="130" t="s">
        <v>2477</v>
      </c>
      <c r="O178" s="98" t="s">
        <v>2498</v>
      </c>
      <c r="P178" s="131"/>
      <c r="Q178" s="137">
        <v>44250.658333333333</v>
      </c>
    </row>
    <row r="179" spans="1:17" ht="18" x14ac:dyDescent="0.25">
      <c r="A179" s="98" t="str">
        <f>VLOOKUP(E179,'[1]LISTADO ATM'!$A$2:$C$898,3,0)</f>
        <v>DISTRITO NACIONAL</v>
      </c>
      <c r="B179" s="113">
        <v>335799855</v>
      </c>
      <c r="C179" s="127">
        <v>44249.588993055557</v>
      </c>
      <c r="D179" s="98" t="s">
        <v>2473</v>
      </c>
      <c r="E179" s="103">
        <v>659</v>
      </c>
      <c r="F179" s="98" t="str">
        <f>VLOOKUP(E179,VIP!$A$2:$O11538,2,0)</f>
        <v>DRBR659</v>
      </c>
      <c r="G179" s="98" t="str">
        <f>VLOOKUP(E179,'[1]LISTADO ATM'!$A$2:$B$897,2,0)</f>
        <v>ATM Down Town Center</v>
      </c>
      <c r="H179" s="98" t="str">
        <f>VLOOKUP(E179,[1]VIP!$A$2:$O16363,7,FALSE)</f>
        <v>N/A</v>
      </c>
      <c r="I179" s="98" t="str">
        <f>VLOOKUP(E179,[1]VIP!$A$2:$O8328,8,FALSE)</f>
        <v>N/A</v>
      </c>
      <c r="J179" s="98" t="str">
        <f>VLOOKUP(E179,[1]VIP!$A$2:$O8278,8,FALSE)</f>
        <v>N/A</v>
      </c>
      <c r="K179" s="98" t="str">
        <f>VLOOKUP(E179,[1]VIP!$A$2:$O11852,6,0)</f>
        <v>N/A</v>
      </c>
      <c r="L179" s="128" t="s">
        <v>2430</v>
      </c>
      <c r="M179" s="131" t="s">
        <v>2559</v>
      </c>
      <c r="N179" s="130" t="s">
        <v>2477</v>
      </c>
      <c r="O179" s="98" t="s">
        <v>2478</v>
      </c>
      <c r="P179" s="131"/>
      <c r="Q179" s="137">
        <v>44250.619444444441</v>
      </c>
    </row>
    <row r="180" spans="1:17" ht="18" x14ac:dyDescent="0.25">
      <c r="A180" s="98" t="str">
        <f>VLOOKUP(E180,'[1]LISTADO ATM'!$A$2:$C$898,3,0)</f>
        <v>DISTRITO NACIONAL</v>
      </c>
      <c r="B180" s="113">
        <v>335799849</v>
      </c>
      <c r="C180" s="127">
        <v>44249.587060185186</v>
      </c>
      <c r="D180" s="98" t="s">
        <v>2473</v>
      </c>
      <c r="E180" s="103">
        <v>629</v>
      </c>
      <c r="F180" s="98" t="str">
        <f>VLOOKUP(E180,VIP!$A$2:$O11537,2,0)</f>
        <v>DRBR24M</v>
      </c>
      <c r="G180" s="98" t="str">
        <f>VLOOKUP(E180,'[1]LISTADO ATM'!$A$2:$B$897,2,0)</f>
        <v xml:space="preserve">ATM Oficina Americana Independencia I </v>
      </c>
      <c r="H180" s="98" t="str">
        <f>VLOOKUP(E180,[1]VIP!$A$2:$O16364,7,FALSE)</f>
        <v>Si</v>
      </c>
      <c r="I180" s="98" t="str">
        <f>VLOOKUP(E180,[1]VIP!$A$2:$O8329,8,FALSE)</f>
        <v>Si</v>
      </c>
      <c r="J180" s="98" t="str">
        <f>VLOOKUP(E180,[1]VIP!$A$2:$O8279,8,FALSE)</f>
        <v>Si</v>
      </c>
      <c r="K180" s="98" t="str">
        <f>VLOOKUP(E180,[1]VIP!$A$2:$O11853,6,0)</f>
        <v>SI</v>
      </c>
      <c r="L180" s="128" t="s">
        <v>2430</v>
      </c>
      <c r="M180" s="131" t="s">
        <v>2559</v>
      </c>
      <c r="N180" s="130" t="s">
        <v>2477</v>
      </c>
      <c r="O180" s="98" t="s">
        <v>2478</v>
      </c>
      <c r="P180" s="131"/>
      <c r="Q180" s="137">
        <v>44250.436076388891</v>
      </c>
    </row>
    <row r="181" spans="1:17" ht="18" x14ac:dyDescent="0.25">
      <c r="A181" s="98" t="str">
        <f>VLOOKUP(E181,'[1]LISTADO ATM'!$A$2:$C$898,3,0)</f>
        <v>DISTRITO NACIONAL</v>
      </c>
      <c r="B181" s="113">
        <v>335799837</v>
      </c>
      <c r="C181" s="127">
        <v>44249.576805555553</v>
      </c>
      <c r="D181" s="98" t="s">
        <v>2473</v>
      </c>
      <c r="E181" s="103">
        <v>971</v>
      </c>
      <c r="F181" s="98" t="str">
        <f>VLOOKUP(E181,VIP!$A$2:$O11463,2,0)</f>
        <v>DRBR24U</v>
      </c>
      <c r="G181" s="98" t="str">
        <f>VLOOKUP(E181,'[1]LISTADO ATM'!$A$2:$B$897,2,0)</f>
        <v xml:space="preserve">ATM Club Banreservas I </v>
      </c>
      <c r="H181" s="98" t="str">
        <f>VLOOKUP(E181,[1]VIP!$A$2:$O16366,7,FALSE)</f>
        <v>Si</v>
      </c>
      <c r="I181" s="98" t="str">
        <f>VLOOKUP(E181,[1]VIP!$A$2:$O8331,8,FALSE)</f>
        <v>Si</v>
      </c>
      <c r="J181" s="98" t="str">
        <f>VLOOKUP(E181,[1]VIP!$A$2:$O8281,8,FALSE)</f>
        <v>Si</v>
      </c>
      <c r="K181" s="98" t="str">
        <f>VLOOKUP(E181,[1]VIP!$A$2:$O11855,6,0)</f>
        <v>NO</v>
      </c>
      <c r="L181" s="128" t="s">
        <v>2463</v>
      </c>
      <c r="M181" s="129" t="s">
        <v>2470</v>
      </c>
      <c r="N181" s="130" t="s">
        <v>2477</v>
      </c>
      <c r="O181" s="98" t="s">
        <v>2478</v>
      </c>
      <c r="P181" s="131"/>
      <c r="Q181" s="129" t="s">
        <v>2463</v>
      </c>
    </row>
    <row r="182" spans="1:17" ht="18" x14ac:dyDescent="0.25">
      <c r="A182" s="98" t="str">
        <f>VLOOKUP(E182,'[1]LISTADO ATM'!$A$2:$C$898,3,0)</f>
        <v>DISTRITO NACIONAL</v>
      </c>
      <c r="B182" s="113">
        <v>335799828</v>
      </c>
      <c r="C182" s="127">
        <v>44249.571238425924</v>
      </c>
      <c r="D182" s="98" t="s">
        <v>2189</v>
      </c>
      <c r="E182" s="103">
        <v>194</v>
      </c>
      <c r="F182" s="98" t="str">
        <f>VLOOKUP(E182,VIP!$A$2:$O11536,2,0)</f>
        <v>DRBR194</v>
      </c>
      <c r="G182" s="98" t="str">
        <f>VLOOKUP(E182,'[1]LISTADO ATM'!$A$2:$B$897,2,0)</f>
        <v xml:space="preserve">ATM UNP Pantoja </v>
      </c>
      <c r="H182" s="98" t="str">
        <f>VLOOKUP(E182,[1]VIP!$A$2:$O16367,7,FALSE)</f>
        <v>Si</v>
      </c>
      <c r="I182" s="98" t="str">
        <f>VLOOKUP(E182,[1]VIP!$A$2:$O8332,8,FALSE)</f>
        <v>No</v>
      </c>
      <c r="J182" s="98" t="str">
        <f>VLOOKUP(E182,[1]VIP!$A$2:$O8282,8,FALSE)</f>
        <v>No</v>
      </c>
      <c r="K182" s="98" t="str">
        <f>VLOOKUP(E182,[1]VIP!$A$2:$O11856,6,0)</f>
        <v>NO</v>
      </c>
      <c r="L182" s="128" t="s">
        <v>2228</v>
      </c>
      <c r="M182" s="131" t="s">
        <v>2559</v>
      </c>
      <c r="N182" s="130" t="s">
        <v>2477</v>
      </c>
      <c r="O182" s="98" t="s">
        <v>2479</v>
      </c>
      <c r="P182" s="131"/>
      <c r="Q182" s="136">
        <v>44250.509027777778</v>
      </c>
    </row>
    <row r="183" spans="1:17" ht="18" x14ac:dyDescent="0.25">
      <c r="A183" s="98" t="str">
        <f>VLOOKUP(E183,'[1]LISTADO ATM'!$A$2:$C$898,3,0)</f>
        <v>NORTE</v>
      </c>
      <c r="B183" s="113">
        <v>335799819</v>
      </c>
      <c r="C183" s="127">
        <v>44249.566724537035</v>
      </c>
      <c r="D183" s="98" t="s">
        <v>2502</v>
      </c>
      <c r="E183" s="103">
        <v>732</v>
      </c>
      <c r="F183" s="98" t="str">
        <f>VLOOKUP(E183,VIP!$A$2:$O11535,2,0)</f>
        <v>DRBR12H</v>
      </c>
      <c r="G183" s="98" t="str">
        <f>VLOOKUP(E183,'[1]LISTADO ATM'!$A$2:$B$897,2,0)</f>
        <v xml:space="preserve">ATM Molino del Valle (Santiago) </v>
      </c>
      <c r="H183" s="98" t="str">
        <f>VLOOKUP(E183,[1]VIP!$A$2:$O16368,7,FALSE)</f>
        <v>Si</v>
      </c>
      <c r="I183" s="98" t="str">
        <f>VLOOKUP(E183,[1]VIP!$A$2:$O8333,8,FALSE)</f>
        <v>Si</v>
      </c>
      <c r="J183" s="98" t="str">
        <f>VLOOKUP(E183,[1]VIP!$A$2:$O8283,8,FALSE)</f>
        <v>Si</v>
      </c>
      <c r="K183" s="98" t="str">
        <f>VLOOKUP(E183,[1]VIP!$A$2:$O11857,6,0)</f>
        <v>NO</v>
      </c>
      <c r="L183" s="128" t="s">
        <v>2430</v>
      </c>
      <c r="M183" s="131" t="s">
        <v>2559</v>
      </c>
      <c r="N183" s="130" t="s">
        <v>2477</v>
      </c>
      <c r="O183" s="98" t="s">
        <v>2503</v>
      </c>
      <c r="P183" s="131"/>
      <c r="Q183" s="136">
        <v>44250.635416666664</v>
      </c>
    </row>
    <row r="184" spans="1:17" ht="18" x14ac:dyDescent="0.25">
      <c r="A184" s="98" t="str">
        <f>VLOOKUP(E184,'[1]LISTADO ATM'!$A$2:$C$898,3,0)</f>
        <v>ESTE</v>
      </c>
      <c r="B184" s="113">
        <v>335799811</v>
      </c>
      <c r="C184" s="127">
        <v>44249.563726851855</v>
      </c>
      <c r="D184" s="98" t="s">
        <v>2189</v>
      </c>
      <c r="E184" s="103">
        <v>867</v>
      </c>
      <c r="F184" s="98" t="str">
        <f>VLOOKUP(E184,VIP!$A$2:$O11534,2,0)</f>
        <v>DRBR867</v>
      </c>
      <c r="G184" s="98" t="str">
        <f>VLOOKUP(E184,'[1]LISTADO ATM'!$A$2:$B$897,2,0)</f>
        <v xml:space="preserve">ATM Estación Combustible Autopista El Coral </v>
      </c>
      <c r="H184" s="98" t="str">
        <f>VLOOKUP(E184,[1]VIP!$A$2:$O16370,7,FALSE)</f>
        <v>Si</v>
      </c>
      <c r="I184" s="98" t="str">
        <f>VLOOKUP(E184,[1]VIP!$A$2:$O8335,8,FALSE)</f>
        <v>Si</v>
      </c>
      <c r="J184" s="98" t="str">
        <f>VLOOKUP(E184,[1]VIP!$A$2:$O8285,8,FALSE)</f>
        <v>Si</v>
      </c>
      <c r="K184" s="98" t="str">
        <f>VLOOKUP(E184,[1]VIP!$A$2:$O11859,6,0)</f>
        <v>NO</v>
      </c>
      <c r="L184" s="128" t="s">
        <v>2228</v>
      </c>
      <c r="M184" s="131" t="s">
        <v>2559</v>
      </c>
      <c r="N184" s="130" t="s">
        <v>2477</v>
      </c>
      <c r="O184" s="98" t="s">
        <v>2479</v>
      </c>
      <c r="P184" s="131"/>
      <c r="Q184" s="136">
        <v>44250.652083333334</v>
      </c>
    </row>
    <row r="185" spans="1:17" ht="18" x14ac:dyDescent="0.25">
      <c r="A185" s="98" t="str">
        <f>VLOOKUP(E185,'[1]LISTADO ATM'!$A$2:$C$898,3,0)</f>
        <v>ESTE</v>
      </c>
      <c r="B185" s="113">
        <v>335799809</v>
      </c>
      <c r="C185" s="127">
        <v>44249.562939814816</v>
      </c>
      <c r="D185" s="98" t="s">
        <v>2473</v>
      </c>
      <c r="E185" s="103">
        <v>630</v>
      </c>
      <c r="F185" s="98" t="str">
        <f>VLOOKUP(E185,VIP!$A$2:$O11533,2,0)</f>
        <v>DRBR112</v>
      </c>
      <c r="G185" s="98" t="str">
        <f>VLOOKUP(E185,'[1]LISTADO ATM'!$A$2:$B$897,2,0)</f>
        <v xml:space="preserve">ATM Oficina Plaza Zaglul (SPM) </v>
      </c>
      <c r="H185" s="98" t="str">
        <f>VLOOKUP(E185,[1]VIP!$A$2:$O16371,7,FALSE)</f>
        <v>Si</v>
      </c>
      <c r="I185" s="98" t="str">
        <f>VLOOKUP(E185,[1]VIP!$A$2:$O8336,8,FALSE)</f>
        <v>Si</v>
      </c>
      <c r="J185" s="98" t="str">
        <f>VLOOKUP(E185,[1]VIP!$A$2:$O8286,8,FALSE)</f>
        <v>Si</v>
      </c>
      <c r="K185" s="98" t="str">
        <f>VLOOKUP(E185,[1]VIP!$A$2:$O11860,6,0)</f>
        <v>NO</v>
      </c>
      <c r="L185" s="128" t="s">
        <v>2430</v>
      </c>
      <c r="M185" s="131" t="s">
        <v>2559</v>
      </c>
      <c r="N185" s="130" t="s">
        <v>2477</v>
      </c>
      <c r="O185" s="98" t="s">
        <v>2478</v>
      </c>
      <c r="P185" s="131"/>
      <c r="Q185" s="137">
        <v>44250.437465277777</v>
      </c>
    </row>
    <row r="186" spans="1:17" ht="18" x14ac:dyDescent="0.25">
      <c r="A186" s="98" t="str">
        <f>VLOOKUP(E186,'[1]LISTADO ATM'!$A$2:$C$898,3,0)</f>
        <v>DISTRITO NACIONAL</v>
      </c>
      <c r="B186" s="113">
        <v>335799800</v>
      </c>
      <c r="C186" s="127">
        <v>44249.560034722221</v>
      </c>
      <c r="D186" s="98" t="s">
        <v>2189</v>
      </c>
      <c r="E186" s="103">
        <v>321</v>
      </c>
      <c r="F186" s="98" t="str">
        <f>VLOOKUP(E186,VIP!$A$2:$O11532,2,0)</f>
        <v>DRBR321</v>
      </c>
      <c r="G186" s="98" t="str">
        <f>VLOOKUP(E186,'[1]LISTADO ATM'!$A$2:$B$897,2,0)</f>
        <v xml:space="preserve">ATM Oficina Jiménez Moya I </v>
      </c>
      <c r="H186" s="98" t="str">
        <f>VLOOKUP(E186,[1]VIP!$A$2:$O16372,7,FALSE)</f>
        <v>Si</v>
      </c>
      <c r="I186" s="98" t="str">
        <f>VLOOKUP(E186,[1]VIP!$A$2:$O8337,8,FALSE)</f>
        <v>Si</v>
      </c>
      <c r="J186" s="98" t="str">
        <f>VLOOKUP(E186,[1]VIP!$A$2:$O8287,8,FALSE)</f>
        <v>Si</v>
      </c>
      <c r="K186" s="98" t="str">
        <f>VLOOKUP(E186,[1]VIP!$A$2:$O11861,6,0)</f>
        <v>NO</v>
      </c>
      <c r="L186" s="128" t="s">
        <v>2228</v>
      </c>
      <c r="M186" s="131" t="s">
        <v>2559</v>
      </c>
      <c r="N186" s="130" t="s">
        <v>2477</v>
      </c>
      <c r="O186" s="98" t="s">
        <v>2479</v>
      </c>
      <c r="P186" s="131"/>
      <c r="Q186" s="137">
        <v>44250.599305555559</v>
      </c>
    </row>
    <row r="187" spans="1:17" ht="18" x14ac:dyDescent="0.25">
      <c r="A187" s="98" t="str">
        <f>VLOOKUP(E187,'[1]LISTADO ATM'!$A$2:$C$898,3,0)</f>
        <v>DISTRITO NACIONAL</v>
      </c>
      <c r="B187" s="113">
        <v>335799793</v>
      </c>
      <c r="C187" s="127">
        <v>44249.55741898148</v>
      </c>
      <c r="D187" s="98" t="s">
        <v>2189</v>
      </c>
      <c r="E187" s="103">
        <v>180</v>
      </c>
      <c r="F187" s="98" t="str">
        <f>VLOOKUP(E187,VIP!$A$2:$O11462,2,0)</f>
        <v>DRBR180</v>
      </c>
      <c r="G187" s="98" t="str">
        <f>VLOOKUP(E187,'[1]LISTADO ATM'!$A$2:$B$897,2,0)</f>
        <v xml:space="preserve">ATM Megacentro II </v>
      </c>
      <c r="H187" s="98" t="str">
        <f>VLOOKUP(E187,[1]VIP!$A$2:$O16373,7,FALSE)</f>
        <v>Si</v>
      </c>
      <c r="I187" s="98" t="str">
        <f>VLOOKUP(E187,[1]VIP!$A$2:$O8338,8,FALSE)</f>
        <v>Si</v>
      </c>
      <c r="J187" s="98" t="str">
        <f>VLOOKUP(E187,[1]VIP!$A$2:$O8288,8,FALSE)</f>
        <v>Si</v>
      </c>
      <c r="K187" s="98" t="str">
        <f>VLOOKUP(E187,[1]VIP!$A$2:$O11862,6,0)</f>
        <v>SI</v>
      </c>
      <c r="L187" s="128" t="s">
        <v>2228</v>
      </c>
      <c r="M187" s="129" t="s">
        <v>2470</v>
      </c>
      <c r="N187" s="130" t="s">
        <v>2477</v>
      </c>
      <c r="O187" s="98" t="s">
        <v>2479</v>
      </c>
      <c r="P187" s="131"/>
      <c r="Q187" s="87" t="s">
        <v>2228</v>
      </c>
    </row>
    <row r="188" spans="1:17" ht="18" x14ac:dyDescent="0.25">
      <c r="A188" s="98" t="str">
        <f>VLOOKUP(E188,'[1]LISTADO ATM'!$A$2:$C$898,3,0)</f>
        <v>NORTE</v>
      </c>
      <c r="B188" s="113">
        <v>335799746</v>
      </c>
      <c r="C188" s="127">
        <v>44249.530509259261</v>
      </c>
      <c r="D188" s="98" t="s">
        <v>2190</v>
      </c>
      <c r="E188" s="103">
        <v>757</v>
      </c>
      <c r="F188" s="98" t="str">
        <f>VLOOKUP(E188,VIP!$A$2:$O11461,2,0)</f>
        <v>DRBR757</v>
      </c>
      <c r="G188" s="98" t="str">
        <f>VLOOKUP(E188,'[1]LISTADO ATM'!$A$2:$B$897,2,0)</f>
        <v xml:space="preserve">ATM UNP Plaza Paseo (Santiago) </v>
      </c>
      <c r="H188" s="98" t="str">
        <f>VLOOKUP(E188,[1]VIP!$A$2:$O16359,7,FALSE)</f>
        <v>Si</v>
      </c>
      <c r="I188" s="98" t="str">
        <f>VLOOKUP(E188,[1]VIP!$A$2:$O8324,8,FALSE)</f>
        <v>Si</v>
      </c>
      <c r="J188" s="98" t="str">
        <f>VLOOKUP(E188,[1]VIP!$A$2:$O8274,8,FALSE)</f>
        <v>Si</v>
      </c>
      <c r="K188" s="98" t="str">
        <f>VLOOKUP(E188,[1]VIP!$A$2:$O11848,6,0)</f>
        <v>NO</v>
      </c>
      <c r="L188" s="128" t="s">
        <v>2228</v>
      </c>
      <c r="M188" s="129" t="s">
        <v>2470</v>
      </c>
      <c r="N188" s="130" t="s">
        <v>2477</v>
      </c>
      <c r="O188" s="98" t="s">
        <v>2498</v>
      </c>
      <c r="P188" s="131"/>
      <c r="Q188" s="87" t="s">
        <v>2228</v>
      </c>
    </row>
    <row r="189" spans="1:17" ht="18" x14ac:dyDescent="0.25">
      <c r="A189" s="98" t="str">
        <f>VLOOKUP(E189,'[1]LISTADO ATM'!$A$2:$C$898,3,0)</f>
        <v>DISTRITO NACIONAL</v>
      </c>
      <c r="B189" s="113">
        <v>335799740</v>
      </c>
      <c r="C189" s="127">
        <v>44249.52915509259</v>
      </c>
      <c r="D189" s="98" t="s">
        <v>2189</v>
      </c>
      <c r="E189" s="103">
        <v>911</v>
      </c>
      <c r="F189" s="98" t="str">
        <f>VLOOKUP(E189,VIP!$A$2:$O11531,2,0)</f>
        <v>DRBR911</v>
      </c>
      <c r="G189" s="98" t="str">
        <f>VLOOKUP(E189,'[1]LISTADO ATM'!$A$2:$B$897,2,0)</f>
        <v xml:space="preserve">ATM Oficina Venezuela II </v>
      </c>
      <c r="H189" s="98" t="str">
        <f>VLOOKUP(E189,[1]VIP!$A$2:$O16361,7,FALSE)</f>
        <v>Si</v>
      </c>
      <c r="I189" s="98" t="str">
        <f>VLOOKUP(E189,[1]VIP!$A$2:$O8326,8,FALSE)</f>
        <v>Si</v>
      </c>
      <c r="J189" s="98" t="str">
        <f>VLOOKUP(E189,[1]VIP!$A$2:$O8276,8,FALSE)</f>
        <v>Si</v>
      </c>
      <c r="K189" s="98" t="str">
        <f>VLOOKUP(E189,[1]VIP!$A$2:$O11850,6,0)</f>
        <v>SI</v>
      </c>
      <c r="L189" s="128" t="s">
        <v>2497</v>
      </c>
      <c r="M189" s="131" t="s">
        <v>2559</v>
      </c>
      <c r="N189" s="130" t="s">
        <v>2477</v>
      </c>
      <c r="O189" s="98" t="s">
        <v>2479</v>
      </c>
      <c r="P189" s="131"/>
      <c r="Q189" s="137">
        <v>44250.623611111114</v>
      </c>
    </row>
    <row r="190" spans="1:17" ht="18" x14ac:dyDescent="0.25">
      <c r="A190" s="98" t="str">
        <f>VLOOKUP(E190,'[1]LISTADO ATM'!$A$2:$C$898,3,0)</f>
        <v>DISTRITO NACIONAL</v>
      </c>
      <c r="B190" s="113">
        <v>335799737</v>
      </c>
      <c r="C190" s="127">
        <v>44249.528831018521</v>
      </c>
      <c r="D190" s="98" t="s">
        <v>2189</v>
      </c>
      <c r="E190" s="103">
        <v>515</v>
      </c>
      <c r="F190" s="98" t="str">
        <f>VLOOKUP(E190,VIP!$A$2:$O11530,2,0)</f>
        <v>DRBR515</v>
      </c>
      <c r="G190" s="98" t="str">
        <f>VLOOKUP(E190,'[1]LISTADO ATM'!$A$2:$B$897,2,0)</f>
        <v xml:space="preserve">ATM Oficina Agora Mall I </v>
      </c>
      <c r="H190" s="98" t="str">
        <f>VLOOKUP(E190,[1]VIP!$A$2:$O16362,7,FALSE)</f>
        <v>Si</v>
      </c>
      <c r="I190" s="98" t="str">
        <f>VLOOKUP(E190,[1]VIP!$A$2:$O8327,8,FALSE)</f>
        <v>Si</v>
      </c>
      <c r="J190" s="98" t="str">
        <f>VLOOKUP(E190,[1]VIP!$A$2:$O8277,8,FALSE)</f>
        <v>Si</v>
      </c>
      <c r="K190" s="98" t="str">
        <f>VLOOKUP(E190,[1]VIP!$A$2:$O11851,6,0)</f>
        <v>SI</v>
      </c>
      <c r="L190" s="128" t="s">
        <v>2497</v>
      </c>
      <c r="M190" s="131" t="s">
        <v>2559</v>
      </c>
      <c r="N190" s="130" t="s">
        <v>2477</v>
      </c>
      <c r="O190" s="98" t="s">
        <v>2479</v>
      </c>
      <c r="P190" s="131"/>
      <c r="Q190" s="136">
        <v>44250.436076388891</v>
      </c>
    </row>
    <row r="191" spans="1:17" ht="18" x14ac:dyDescent="0.25">
      <c r="A191" s="98" t="str">
        <f>VLOOKUP(E191,'[1]LISTADO ATM'!$A$2:$C$898,3,0)</f>
        <v>DISTRITO NACIONAL</v>
      </c>
      <c r="B191" s="113">
        <v>335799723</v>
      </c>
      <c r="C191" s="127">
        <v>44249.523576388892</v>
      </c>
      <c r="D191" s="98" t="s">
        <v>2473</v>
      </c>
      <c r="E191" s="103">
        <v>416</v>
      </c>
      <c r="F191" s="98" t="str">
        <f>VLOOKUP(E191,VIP!$A$2:$O11529,2,0)</f>
        <v>DRBR416</v>
      </c>
      <c r="G191" s="98" t="str">
        <f>VLOOKUP(E191,'[1]LISTADO ATM'!$A$2:$B$897,2,0)</f>
        <v xml:space="preserve">ATM Autobanco San Martín II </v>
      </c>
      <c r="H191" s="98" t="str">
        <f>VLOOKUP(E191,[1]VIP!$A$2:$O16363,7,FALSE)</f>
        <v>Si</v>
      </c>
      <c r="I191" s="98" t="str">
        <f>VLOOKUP(E191,[1]VIP!$A$2:$O8328,8,FALSE)</f>
        <v>Si</v>
      </c>
      <c r="J191" s="98" t="str">
        <f>VLOOKUP(E191,[1]VIP!$A$2:$O8278,8,FALSE)</f>
        <v>Si</v>
      </c>
      <c r="K191" s="98" t="str">
        <f>VLOOKUP(E191,[1]VIP!$A$2:$O11852,6,0)</f>
        <v>NO</v>
      </c>
      <c r="L191" s="128" t="s">
        <v>2430</v>
      </c>
      <c r="M191" s="131" t="s">
        <v>2559</v>
      </c>
      <c r="N191" s="130" t="s">
        <v>2477</v>
      </c>
      <c r="O191" s="98" t="s">
        <v>2478</v>
      </c>
      <c r="P191" s="131"/>
      <c r="Q191" s="137">
        <v>44250.618055555555</v>
      </c>
    </row>
    <row r="192" spans="1:17" ht="18" x14ac:dyDescent="0.25">
      <c r="A192" s="98" t="str">
        <f>VLOOKUP(E192,'[1]LISTADO ATM'!$A$2:$C$898,3,0)</f>
        <v>DISTRITO NACIONAL</v>
      </c>
      <c r="B192" s="113">
        <v>335799670</v>
      </c>
      <c r="C192" s="127">
        <v>44249.51394675926</v>
      </c>
      <c r="D192" s="98" t="s">
        <v>2473</v>
      </c>
      <c r="E192" s="103">
        <v>896</v>
      </c>
      <c r="F192" s="98" t="str">
        <f>VLOOKUP(E192,VIP!$A$2:$O11528,2,0)</f>
        <v>DRBR896</v>
      </c>
      <c r="G192" s="98" t="str">
        <f>VLOOKUP(E192,'[1]LISTADO ATM'!$A$2:$B$897,2,0)</f>
        <v xml:space="preserve">ATM Campamento Militar 16 de Agosto I </v>
      </c>
      <c r="H192" s="98" t="str">
        <f>VLOOKUP(E192,[1]VIP!$A$2:$O16366,7,FALSE)</f>
        <v>Si</v>
      </c>
      <c r="I192" s="98" t="str">
        <f>VLOOKUP(E192,[1]VIP!$A$2:$O8331,8,FALSE)</f>
        <v>Si</v>
      </c>
      <c r="J192" s="98" t="str">
        <f>VLOOKUP(E192,[1]VIP!$A$2:$O8281,8,FALSE)</f>
        <v>Si</v>
      </c>
      <c r="K192" s="98" t="str">
        <f>VLOOKUP(E192,[1]VIP!$A$2:$O11855,6,0)</f>
        <v>NO</v>
      </c>
      <c r="L192" s="128" t="s">
        <v>2430</v>
      </c>
      <c r="M192" s="131" t="s">
        <v>2559</v>
      </c>
      <c r="N192" s="130" t="s">
        <v>2477</v>
      </c>
      <c r="O192" s="98" t="s">
        <v>2478</v>
      </c>
      <c r="P192" s="131"/>
      <c r="Q192" s="136">
        <v>44250.665972222225</v>
      </c>
    </row>
    <row r="193" spans="1:17" ht="18" x14ac:dyDescent="0.25">
      <c r="A193" s="98" t="str">
        <f>VLOOKUP(E193,'[1]LISTADO ATM'!$A$2:$C$898,3,0)</f>
        <v>DISTRITO NACIONAL</v>
      </c>
      <c r="B193" s="113">
        <v>335799646</v>
      </c>
      <c r="C193" s="127">
        <v>44249.50681712963</v>
      </c>
      <c r="D193" s="98" t="s">
        <v>2189</v>
      </c>
      <c r="E193" s="103">
        <v>115</v>
      </c>
      <c r="F193" s="98" t="str">
        <f>VLOOKUP(E193,VIP!$A$2:$O11527,2,0)</f>
        <v>DRBR115</v>
      </c>
      <c r="G193" s="98" t="str">
        <f>VLOOKUP(E193,'[1]LISTADO ATM'!$A$2:$B$897,2,0)</f>
        <v xml:space="preserve">ATM Oficina Megacentro I </v>
      </c>
      <c r="H193" s="98" t="str">
        <f>VLOOKUP(E193,[1]VIP!$A$2:$O16371,7,FALSE)</f>
        <v>Si</v>
      </c>
      <c r="I193" s="98" t="str">
        <f>VLOOKUP(E193,[1]VIP!$A$2:$O8336,8,FALSE)</f>
        <v>Si</v>
      </c>
      <c r="J193" s="98" t="str">
        <f>VLOOKUP(E193,[1]VIP!$A$2:$O8286,8,FALSE)</f>
        <v>Si</v>
      </c>
      <c r="K193" s="98" t="str">
        <f>VLOOKUP(E193,[1]VIP!$A$2:$O11860,6,0)</f>
        <v>SI</v>
      </c>
      <c r="L193" s="128" t="s">
        <v>2228</v>
      </c>
      <c r="M193" s="131" t="s">
        <v>2559</v>
      </c>
      <c r="N193" s="130" t="s">
        <v>2477</v>
      </c>
      <c r="O193" s="98" t="s">
        <v>2479</v>
      </c>
      <c r="P193" s="131"/>
      <c r="Q193" s="137">
        <v>44250.509027777778</v>
      </c>
    </row>
    <row r="194" spans="1:17" ht="18" x14ac:dyDescent="0.25">
      <c r="A194" s="98" t="str">
        <f>VLOOKUP(E194,'[1]LISTADO ATM'!$A$2:$C$898,3,0)</f>
        <v>DISTRITO NACIONAL</v>
      </c>
      <c r="B194" s="113">
        <v>335799639</v>
      </c>
      <c r="C194" s="127">
        <v>44249.504548611112</v>
      </c>
      <c r="D194" s="98" t="s">
        <v>2189</v>
      </c>
      <c r="E194" s="103">
        <v>113</v>
      </c>
      <c r="F194" s="98" t="str">
        <f>VLOOKUP(E194,VIP!$A$2:$O11526,2,0)</f>
        <v>DRBR113</v>
      </c>
      <c r="G194" s="98" t="str">
        <f>VLOOKUP(E194,'[1]LISTADO ATM'!$A$2:$B$897,2,0)</f>
        <v xml:space="preserve">ATM Autoservicio Atalaya del Mar </v>
      </c>
      <c r="H194" s="98" t="str">
        <f>VLOOKUP(E194,[1]VIP!$A$2:$O16373,7,FALSE)</f>
        <v>Si</v>
      </c>
      <c r="I194" s="98" t="str">
        <f>VLOOKUP(E194,[1]VIP!$A$2:$O8338,8,FALSE)</f>
        <v>No</v>
      </c>
      <c r="J194" s="98" t="str">
        <f>VLOOKUP(E194,[1]VIP!$A$2:$O8288,8,FALSE)</f>
        <v>No</v>
      </c>
      <c r="K194" s="98" t="str">
        <f>VLOOKUP(E194,[1]VIP!$A$2:$O11862,6,0)</f>
        <v>NO</v>
      </c>
      <c r="L194" s="128" t="s">
        <v>2228</v>
      </c>
      <c r="M194" s="131" t="s">
        <v>2559</v>
      </c>
      <c r="N194" s="130" t="s">
        <v>2477</v>
      </c>
      <c r="O194" s="98" t="s">
        <v>2479</v>
      </c>
      <c r="P194" s="131"/>
      <c r="Q194" s="137">
        <v>44250.602777777778</v>
      </c>
    </row>
    <row r="195" spans="1:17" s="99" customFormat="1" ht="18" x14ac:dyDescent="0.25">
      <c r="A195" s="98" t="str">
        <f>VLOOKUP(E195,'[1]LISTADO ATM'!$A$2:$C$898,3,0)</f>
        <v>DISTRITO NACIONAL</v>
      </c>
      <c r="B195" s="113">
        <v>335799636</v>
      </c>
      <c r="C195" s="127">
        <v>44249.501296296294</v>
      </c>
      <c r="D195" s="98" t="s">
        <v>2189</v>
      </c>
      <c r="E195" s="103">
        <v>238</v>
      </c>
      <c r="F195" s="98" t="str">
        <f>VLOOKUP(E195,VIP!$A$2:$O11460,2,0)</f>
        <v>DRBR238</v>
      </c>
      <c r="G195" s="98" t="str">
        <f>VLOOKUP(E195,'[1]LISTADO ATM'!$A$2:$B$897,2,0)</f>
        <v xml:space="preserve">ATM Multicentro La Sirena Charles de Gaulle </v>
      </c>
      <c r="H195" s="98" t="str">
        <f>VLOOKUP(E195,[1]VIP!$A$2:$O16374,7,FALSE)</f>
        <v>Si</v>
      </c>
      <c r="I195" s="98" t="str">
        <f>VLOOKUP(E195,[1]VIP!$A$2:$O8339,8,FALSE)</f>
        <v>Si</v>
      </c>
      <c r="J195" s="98" t="str">
        <f>VLOOKUP(E195,[1]VIP!$A$2:$O8289,8,FALSE)</f>
        <v>Si</v>
      </c>
      <c r="K195" s="98" t="str">
        <f>VLOOKUP(E195,[1]VIP!$A$2:$O11863,6,0)</f>
        <v>No</v>
      </c>
      <c r="L195" s="128" t="s">
        <v>2497</v>
      </c>
      <c r="M195" s="129" t="s">
        <v>2470</v>
      </c>
      <c r="N195" s="130" t="s">
        <v>2477</v>
      </c>
      <c r="O195" s="98" t="s">
        <v>2479</v>
      </c>
      <c r="P195" s="131"/>
      <c r="Q195" s="87" t="s">
        <v>2497</v>
      </c>
    </row>
    <row r="196" spans="1:17" s="99" customFormat="1" ht="18" x14ac:dyDescent="0.25">
      <c r="A196" s="98" t="str">
        <f>VLOOKUP(E196,'[1]LISTADO ATM'!$A$2:$C$898,3,0)</f>
        <v>DISTRITO NACIONAL</v>
      </c>
      <c r="B196" s="113">
        <v>335799634</v>
      </c>
      <c r="C196" s="127">
        <v>44249.501111111109</v>
      </c>
      <c r="D196" s="98" t="s">
        <v>2473</v>
      </c>
      <c r="E196" s="103">
        <v>540</v>
      </c>
      <c r="F196" s="98" t="str">
        <f>VLOOKUP(E196,VIP!$A$2:$O11525,2,0)</f>
        <v>DRBR540</v>
      </c>
      <c r="G196" s="98" t="str">
        <f>VLOOKUP(E196,'[1]LISTADO ATM'!$A$2:$B$897,2,0)</f>
        <v xml:space="preserve">ATM Autoservicio Sambil I </v>
      </c>
      <c r="H196" s="98" t="str">
        <f>VLOOKUP(E196,[1]VIP!$A$2:$O16375,7,FALSE)</f>
        <v>Si</v>
      </c>
      <c r="I196" s="98" t="str">
        <f>VLOOKUP(E196,[1]VIP!$A$2:$O8340,8,FALSE)</f>
        <v>Si</v>
      </c>
      <c r="J196" s="98" t="str">
        <f>VLOOKUP(E196,[1]VIP!$A$2:$O8290,8,FALSE)</f>
        <v>Si</v>
      </c>
      <c r="K196" s="98" t="str">
        <f>VLOOKUP(E196,[1]VIP!$A$2:$O11864,6,0)</f>
        <v>NO</v>
      </c>
      <c r="L196" s="128" t="s">
        <v>2430</v>
      </c>
      <c r="M196" s="131" t="s">
        <v>2559</v>
      </c>
      <c r="N196" s="130" t="s">
        <v>2477</v>
      </c>
      <c r="O196" s="98" t="s">
        <v>2478</v>
      </c>
      <c r="P196" s="131"/>
      <c r="Q196" s="137">
        <v>44250.575694444444</v>
      </c>
    </row>
    <row r="197" spans="1:17" s="99" customFormat="1" ht="18" x14ac:dyDescent="0.25">
      <c r="A197" s="98" t="str">
        <f>VLOOKUP(E197,'[1]LISTADO ATM'!$A$2:$C$898,3,0)</f>
        <v>DISTRITO NACIONAL</v>
      </c>
      <c r="B197" s="113">
        <v>335799576</v>
      </c>
      <c r="C197" s="127">
        <v>44249.490289351852</v>
      </c>
      <c r="D197" s="98" t="s">
        <v>2189</v>
      </c>
      <c r="E197" s="103">
        <v>498</v>
      </c>
      <c r="F197" s="98" t="str">
        <f>VLOOKUP(E197,VIP!$A$2:$O11524,2,0)</f>
        <v>DRBR498</v>
      </c>
      <c r="G197" s="98" t="str">
        <f>VLOOKUP(E197,'[1]LISTADO ATM'!$A$2:$B$897,2,0)</f>
        <v xml:space="preserve">ATM Estación Sunix 27 de Febrero </v>
      </c>
      <c r="H197" s="98" t="str">
        <f>VLOOKUP(E197,[1]VIP!$A$2:$O16379,7,FALSE)</f>
        <v>Si</v>
      </c>
      <c r="I197" s="98" t="str">
        <f>VLOOKUP(E197,[1]VIP!$A$2:$O8344,8,FALSE)</f>
        <v>Si</v>
      </c>
      <c r="J197" s="98" t="str">
        <f>VLOOKUP(E197,[1]VIP!$A$2:$O8294,8,FALSE)</f>
        <v>Si</v>
      </c>
      <c r="K197" s="98" t="str">
        <f>VLOOKUP(E197,[1]VIP!$A$2:$O11868,6,0)</f>
        <v>NO</v>
      </c>
      <c r="L197" s="128" t="s">
        <v>2228</v>
      </c>
      <c r="M197" s="131" t="s">
        <v>2559</v>
      </c>
      <c r="N197" s="130" t="s">
        <v>2477</v>
      </c>
      <c r="O197" s="98" t="s">
        <v>2479</v>
      </c>
      <c r="P197" s="131"/>
      <c r="Q197" s="137">
        <v>44250.600694444445</v>
      </c>
    </row>
    <row r="198" spans="1:17" s="99" customFormat="1" ht="18" x14ac:dyDescent="0.25">
      <c r="A198" s="98" t="str">
        <f>VLOOKUP(E198,'[1]LISTADO ATM'!$A$2:$C$898,3,0)</f>
        <v>DISTRITO NACIONAL</v>
      </c>
      <c r="B198" s="113">
        <v>335799574</v>
      </c>
      <c r="C198" s="127">
        <v>44249.489560185182</v>
      </c>
      <c r="D198" s="98" t="s">
        <v>2189</v>
      </c>
      <c r="E198" s="103">
        <v>149</v>
      </c>
      <c r="F198" s="98" t="str">
        <f>VLOOKUP(E198,VIP!$A$2:$O11459,2,0)</f>
        <v>DRBR149</v>
      </c>
      <c r="G198" s="98" t="str">
        <f>VLOOKUP(E198,'[1]LISTADO ATM'!$A$2:$B$897,2,0)</f>
        <v>ATM Estación Metro Concepción</v>
      </c>
      <c r="H198" s="98" t="str">
        <f>VLOOKUP(E198,[1]VIP!$A$2:$O16380,7,FALSE)</f>
        <v>N/A</v>
      </c>
      <c r="I198" s="98" t="str">
        <f>VLOOKUP(E198,[1]VIP!$A$2:$O8345,8,FALSE)</f>
        <v>N/A</v>
      </c>
      <c r="J198" s="98" t="str">
        <f>VLOOKUP(E198,[1]VIP!$A$2:$O8295,8,FALSE)</f>
        <v>N/A</v>
      </c>
      <c r="K198" s="98" t="str">
        <f>VLOOKUP(E198,[1]VIP!$A$2:$O11869,6,0)</f>
        <v>N/A</v>
      </c>
      <c r="L198" s="128" t="s">
        <v>2228</v>
      </c>
      <c r="M198" s="129" t="s">
        <v>2470</v>
      </c>
      <c r="N198" s="130" t="s">
        <v>2477</v>
      </c>
      <c r="O198" s="98" t="s">
        <v>2479</v>
      </c>
      <c r="P198" s="131"/>
      <c r="Q198" s="87" t="s">
        <v>2228</v>
      </c>
    </row>
    <row r="199" spans="1:17" s="99" customFormat="1" ht="18" x14ac:dyDescent="0.25">
      <c r="A199" s="98" t="str">
        <f>VLOOKUP(E199,'[1]LISTADO ATM'!$A$2:$C$898,3,0)</f>
        <v>DISTRITO NACIONAL</v>
      </c>
      <c r="B199" s="113">
        <v>335799570</v>
      </c>
      <c r="C199" s="127">
        <v>44249.489212962966</v>
      </c>
      <c r="D199" s="98" t="s">
        <v>2189</v>
      </c>
      <c r="E199" s="103">
        <v>909</v>
      </c>
      <c r="F199" s="98" t="str">
        <f>VLOOKUP(E199,VIP!$A$2:$O11523,2,0)</f>
        <v>DRBR01A</v>
      </c>
      <c r="G199" s="98" t="str">
        <f>VLOOKUP(E199,'[1]LISTADO ATM'!$A$2:$B$897,2,0)</f>
        <v xml:space="preserve">ATM UNP UASD </v>
      </c>
      <c r="H199" s="98" t="str">
        <f>VLOOKUP(E199,[1]VIP!$A$2:$O16381,7,FALSE)</f>
        <v>Si</v>
      </c>
      <c r="I199" s="98" t="str">
        <f>VLOOKUP(E199,[1]VIP!$A$2:$O8346,8,FALSE)</f>
        <v>Si</v>
      </c>
      <c r="J199" s="98" t="str">
        <f>VLOOKUP(E199,[1]VIP!$A$2:$O8296,8,FALSE)</f>
        <v>Si</v>
      </c>
      <c r="K199" s="98" t="str">
        <f>VLOOKUP(E199,[1]VIP!$A$2:$O11870,6,0)</f>
        <v>SI</v>
      </c>
      <c r="L199" s="128" t="s">
        <v>2228</v>
      </c>
      <c r="M199" s="131" t="s">
        <v>2559</v>
      </c>
      <c r="N199" s="130" t="s">
        <v>2477</v>
      </c>
      <c r="O199" s="98" t="s">
        <v>2479</v>
      </c>
      <c r="P199" s="131"/>
      <c r="Q199" s="137">
        <v>44250</v>
      </c>
    </row>
    <row r="200" spans="1:17" s="99" customFormat="1" ht="18" x14ac:dyDescent="0.25">
      <c r="A200" s="98" t="str">
        <f>VLOOKUP(E200,'[1]LISTADO ATM'!$A$2:$C$898,3,0)</f>
        <v>DISTRITO NACIONAL</v>
      </c>
      <c r="B200" s="113">
        <v>335799567</v>
      </c>
      <c r="C200" s="127">
        <v>44249.488935185182</v>
      </c>
      <c r="D200" s="98" t="s">
        <v>2189</v>
      </c>
      <c r="E200" s="103">
        <v>917</v>
      </c>
      <c r="F200" s="98" t="str">
        <f>VLOOKUP(E200,VIP!$A$2:$O11522,2,0)</f>
        <v>DRBR01B</v>
      </c>
      <c r="G200" s="98" t="str">
        <f>VLOOKUP(E200,'[1]LISTADO ATM'!$A$2:$B$897,2,0)</f>
        <v xml:space="preserve">ATM Oficina Los Mina </v>
      </c>
      <c r="H200" s="98" t="str">
        <f>VLOOKUP(E200,[1]VIP!$A$2:$O16382,7,FALSE)</f>
        <v>Si</v>
      </c>
      <c r="I200" s="98" t="str">
        <f>VLOOKUP(E200,[1]VIP!$A$2:$O8347,8,FALSE)</f>
        <v>Si</v>
      </c>
      <c r="J200" s="98" t="str">
        <f>VLOOKUP(E200,[1]VIP!$A$2:$O8297,8,FALSE)</f>
        <v>Si</v>
      </c>
      <c r="K200" s="98" t="str">
        <f>VLOOKUP(E200,[1]VIP!$A$2:$O11871,6,0)</f>
        <v>NO</v>
      </c>
      <c r="L200" s="128" t="s">
        <v>2228</v>
      </c>
      <c r="M200" s="131" t="s">
        <v>2559</v>
      </c>
      <c r="N200" s="130" t="s">
        <v>2477</v>
      </c>
      <c r="O200" s="98" t="s">
        <v>2479</v>
      </c>
      <c r="P200" s="131"/>
      <c r="Q200" s="137">
        <v>44250.507638888892</v>
      </c>
    </row>
    <row r="201" spans="1:17" s="99" customFormat="1" ht="18" x14ac:dyDescent="0.25">
      <c r="A201" s="98" t="str">
        <f>VLOOKUP(E201,'[1]LISTADO ATM'!$A$2:$C$898,3,0)</f>
        <v>DISTRITO NACIONAL</v>
      </c>
      <c r="B201" s="113">
        <v>335799560</v>
      </c>
      <c r="C201" s="127">
        <v>44249.487754629627</v>
      </c>
      <c r="D201" s="98" t="s">
        <v>2189</v>
      </c>
      <c r="E201" s="103">
        <v>146</v>
      </c>
      <c r="F201" s="98" t="str">
        <f>VLOOKUP(E201,VIP!$A$2:$O11521,2,0)</f>
        <v>DRBR146</v>
      </c>
      <c r="G201" s="98" t="str">
        <f>VLOOKUP(E201,'[1]LISTADO ATM'!$A$2:$B$897,2,0)</f>
        <v xml:space="preserve">ATM Tribunal Superior Constitucional </v>
      </c>
      <c r="H201" s="98" t="str">
        <f>VLOOKUP(E201,[1]VIP!$A$2:$O16384,7,FALSE)</f>
        <v>Si</v>
      </c>
      <c r="I201" s="98" t="str">
        <f>VLOOKUP(E201,[1]VIP!$A$2:$O8349,8,FALSE)</f>
        <v>Si</v>
      </c>
      <c r="J201" s="98" t="str">
        <f>VLOOKUP(E201,[1]VIP!$A$2:$O8299,8,FALSE)</f>
        <v>Si</v>
      </c>
      <c r="K201" s="98" t="str">
        <f>VLOOKUP(E201,[1]VIP!$A$2:$O11873,6,0)</f>
        <v>NO</v>
      </c>
      <c r="L201" s="128" t="s">
        <v>2228</v>
      </c>
      <c r="M201" s="131" t="s">
        <v>2559</v>
      </c>
      <c r="N201" s="130" t="s">
        <v>2477</v>
      </c>
      <c r="O201" s="98" t="s">
        <v>2479</v>
      </c>
      <c r="P201" s="131"/>
      <c r="Q201" s="137">
        <v>44250.368020833332</v>
      </c>
    </row>
    <row r="202" spans="1:17" s="99" customFormat="1" ht="18" x14ac:dyDescent="0.25">
      <c r="A202" s="98" t="str">
        <f>VLOOKUP(E202,'[1]LISTADO ATM'!$A$2:$C$898,3,0)</f>
        <v>ESTE</v>
      </c>
      <c r="B202" s="113">
        <v>335799258</v>
      </c>
      <c r="C202" s="127">
        <v>44249.399525462963</v>
      </c>
      <c r="D202" s="98" t="s">
        <v>2473</v>
      </c>
      <c r="E202" s="103">
        <v>963</v>
      </c>
      <c r="F202" s="98" t="str">
        <f>VLOOKUP(E202,VIP!$A$2:$O11520,2,0)</f>
        <v>DRBR963</v>
      </c>
      <c r="G202" s="98" t="str">
        <f>VLOOKUP(E202,'[1]LISTADO ATM'!$A$2:$B$897,2,0)</f>
        <v xml:space="preserve">ATM Multiplaza La Romana </v>
      </c>
      <c r="H202" s="98" t="str">
        <f>VLOOKUP(E202,[1]VIP!$A$2:$O16362,7,FALSE)</f>
        <v>Si</v>
      </c>
      <c r="I202" s="98" t="str">
        <f>VLOOKUP(E202,[1]VIP!$A$2:$O8327,8,FALSE)</f>
        <v>Si</v>
      </c>
      <c r="J202" s="98" t="str">
        <f>VLOOKUP(E202,[1]VIP!$A$2:$O8277,8,FALSE)</f>
        <v>Si</v>
      </c>
      <c r="K202" s="98" t="str">
        <f>VLOOKUP(E202,[1]VIP!$A$2:$O11851,6,0)</f>
        <v>NO</v>
      </c>
      <c r="L202" s="128" t="s">
        <v>2430</v>
      </c>
      <c r="M202" s="131" t="s">
        <v>2559</v>
      </c>
      <c r="N202" s="130" t="s">
        <v>2477</v>
      </c>
      <c r="O202" s="98" t="s">
        <v>2478</v>
      </c>
      <c r="P202" s="131"/>
      <c r="Q202" s="137">
        <v>44250.616666666669</v>
      </c>
    </row>
    <row r="203" spans="1:17" s="99" customFormat="1" ht="18" x14ac:dyDescent="0.25">
      <c r="A203" s="98" t="str">
        <f>VLOOKUP(E203,'[1]LISTADO ATM'!$A$2:$C$898,3,0)</f>
        <v>DISTRITO NACIONAL</v>
      </c>
      <c r="B203" s="113">
        <v>335799257</v>
      </c>
      <c r="C203" s="127">
        <v>44249.398148148146</v>
      </c>
      <c r="D203" s="98" t="s">
        <v>2473</v>
      </c>
      <c r="E203" s="103">
        <v>725</v>
      </c>
      <c r="F203" s="98" t="str">
        <f>VLOOKUP(E203,VIP!$A$2:$O11519,2,0)</f>
        <v>DRBR998</v>
      </c>
      <c r="G203" s="98" t="str">
        <f>VLOOKUP(E203,'[1]LISTADO ATM'!$A$2:$B$897,2,0)</f>
        <v xml:space="preserve">ATM El Huacal II  </v>
      </c>
      <c r="H203" s="98" t="str">
        <f>VLOOKUP(E203,[1]VIP!$A$2:$O16363,7,FALSE)</f>
        <v>Si</v>
      </c>
      <c r="I203" s="98" t="str">
        <f>VLOOKUP(E203,[1]VIP!$A$2:$O8328,8,FALSE)</f>
        <v>Si</v>
      </c>
      <c r="J203" s="98" t="str">
        <f>VLOOKUP(E203,[1]VIP!$A$2:$O8278,8,FALSE)</f>
        <v>Si</v>
      </c>
      <c r="K203" s="98" t="str">
        <f>VLOOKUP(E203,[1]VIP!$A$2:$O11852,6,0)</f>
        <v>NO</v>
      </c>
      <c r="L203" s="128" t="s">
        <v>2463</v>
      </c>
      <c r="M203" s="131" t="s">
        <v>2559</v>
      </c>
      <c r="N203" s="130" t="s">
        <v>2477</v>
      </c>
      <c r="O203" s="98" t="s">
        <v>2478</v>
      </c>
      <c r="P203" s="131"/>
      <c r="Q203" s="137">
        <v>44250.607638888891</v>
      </c>
    </row>
    <row r="204" spans="1:17" s="99" customFormat="1" ht="18" x14ac:dyDescent="0.25">
      <c r="A204" s="98" t="str">
        <f>VLOOKUP(E204,'[1]LISTADO ATM'!$A$2:$C$898,3,0)</f>
        <v>SUR</v>
      </c>
      <c r="B204" s="113">
        <v>335799094</v>
      </c>
      <c r="C204" s="127">
        <v>44249.370636574073</v>
      </c>
      <c r="D204" s="98" t="s">
        <v>2189</v>
      </c>
      <c r="E204" s="103">
        <v>582</v>
      </c>
      <c r="F204" s="98" t="e">
        <f>VLOOKUP(E204,VIP!$A$2:$O11458,2,0)</f>
        <v>#N/A</v>
      </c>
      <c r="G204" s="98" t="str">
        <f>VLOOKUP(E204,'[1]LISTADO ATM'!$A$2:$B$897,2,0)</f>
        <v>ATM Estación Sabana Yegua</v>
      </c>
      <c r="H204" s="98" t="e">
        <f>VLOOKUP(E204,[1]VIP!$A$2:$O16375,7,FALSE)</f>
        <v>#N/A</v>
      </c>
      <c r="I204" s="98" t="e">
        <f>VLOOKUP(E204,[1]VIP!$A$2:$O8340,8,FALSE)</f>
        <v>#N/A</v>
      </c>
      <c r="J204" s="98" t="e">
        <f>VLOOKUP(E204,[1]VIP!$A$2:$O8290,8,FALSE)</f>
        <v>#N/A</v>
      </c>
      <c r="K204" s="98" t="e">
        <f>VLOOKUP(E204,[1]VIP!$A$2:$O11864,6,0)</f>
        <v>#N/A</v>
      </c>
      <c r="L204" s="128" t="s">
        <v>2228</v>
      </c>
      <c r="M204" s="129" t="s">
        <v>2470</v>
      </c>
      <c r="N204" s="130" t="s">
        <v>2477</v>
      </c>
      <c r="O204" s="98" t="s">
        <v>2479</v>
      </c>
      <c r="P204" s="131"/>
      <c r="Q204" s="87" t="s">
        <v>2228</v>
      </c>
    </row>
    <row r="205" spans="1:17" s="99" customFormat="1" ht="18" x14ac:dyDescent="0.25">
      <c r="A205" s="98" t="str">
        <f>VLOOKUP(E205,'[1]LISTADO ATM'!$A$2:$C$898,3,0)</f>
        <v>DISTRITO NACIONAL</v>
      </c>
      <c r="B205" s="113">
        <v>335798908</v>
      </c>
      <c r="C205" s="127">
        <v>44249.300868055558</v>
      </c>
      <c r="D205" s="98" t="s">
        <v>2189</v>
      </c>
      <c r="E205" s="103">
        <v>239</v>
      </c>
      <c r="F205" s="98" t="str">
        <f>VLOOKUP(E205,VIP!$A$2:$O11518,2,0)</f>
        <v>DRBR239</v>
      </c>
      <c r="G205" s="98" t="str">
        <f>VLOOKUP(E205,'[1]LISTADO ATM'!$A$2:$B$897,2,0)</f>
        <v xml:space="preserve">ATM Autobanco Charles de Gaulle </v>
      </c>
      <c r="H205" s="98" t="str">
        <f>VLOOKUP(E205,[1]VIP!$A$2:$O16366,7,FALSE)</f>
        <v>Si</v>
      </c>
      <c r="I205" s="98" t="str">
        <f>VLOOKUP(E205,[1]VIP!$A$2:$O8331,8,FALSE)</f>
        <v>Si</v>
      </c>
      <c r="J205" s="98" t="str">
        <f>VLOOKUP(E205,[1]VIP!$A$2:$O8281,8,FALSE)</f>
        <v>Si</v>
      </c>
      <c r="K205" s="98" t="str">
        <f>VLOOKUP(E205,[1]VIP!$A$2:$O11855,6,0)</f>
        <v>SI</v>
      </c>
      <c r="L205" s="128" t="s">
        <v>2228</v>
      </c>
      <c r="M205" s="131" t="s">
        <v>2559</v>
      </c>
      <c r="N205" s="130" t="s">
        <v>2477</v>
      </c>
      <c r="O205" s="98" t="s">
        <v>2479</v>
      </c>
      <c r="P205" s="131"/>
      <c r="Q205" s="137">
        <v>44250.508333333331</v>
      </c>
    </row>
    <row r="206" spans="1:17" s="99" customFormat="1" ht="18" x14ac:dyDescent="0.25">
      <c r="A206" s="98" t="str">
        <f>VLOOKUP(E206,'[1]LISTADO ATM'!$A$2:$C$898,3,0)</f>
        <v>DISTRITO NACIONAL</v>
      </c>
      <c r="B206" s="113">
        <v>335798900</v>
      </c>
      <c r="C206" s="127">
        <v>44249.2971412037</v>
      </c>
      <c r="D206" s="98" t="s">
        <v>2189</v>
      </c>
      <c r="E206" s="103">
        <v>37</v>
      </c>
      <c r="F206" s="98" t="str">
        <f>VLOOKUP(E206,VIP!$A$2:$O11517,2,0)</f>
        <v>DRBR037</v>
      </c>
      <c r="G206" s="98" t="str">
        <f>VLOOKUP(E206,'[1]LISTADO ATM'!$A$2:$B$897,2,0)</f>
        <v xml:space="preserve">ATM Oficina Villa Mella </v>
      </c>
      <c r="H206" s="98" t="str">
        <f>VLOOKUP(E206,[1]VIP!$A$2:$O16374,7,FALSE)</f>
        <v>Si</v>
      </c>
      <c r="I206" s="98" t="str">
        <f>VLOOKUP(E206,[1]VIP!$A$2:$O8339,8,FALSE)</f>
        <v>Si</v>
      </c>
      <c r="J206" s="98" t="str">
        <f>VLOOKUP(E206,[1]VIP!$A$2:$O8289,8,FALSE)</f>
        <v>Si</v>
      </c>
      <c r="K206" s="98" t="str">
        <f>VLOOKUP(E206,[1]VIP!$A$2:$O11863,6,0)</f>
        <v>SI</v>
      </c>
      <c r="L206" s="128" t="s">
        <v>2228</v>
      </c>
      <c r="M206" s="131" t="s">
        <v>2559</v>
      </c>
      <c r="N206" s="130" t="s">
        <v>2477</v>
      </c>
      <c r="O206" s="98" t="s">
        <v>2479</v>
      </c>
      <c r="P206" s="131"/>
      <c r="Q206" s="136">
        <v>44250.506249999999</v>
      </c>
    </row>
    <row r="207" spans="1:17" s="99" customFormat="1" ht="18" x14ac:dyDescent="0.25">
      <c r="A207" s="98" t="str">
        <f>VLOOKUP(E207,'[1]LISTADO ATM'!$A$2:$C$898,3,0)</f>
        <v>DISTRITO NACIONAL</v>
      </c>
      <c r="B207" s="113">
        <v>335798899</v>
      </c>
      <c r="C207" s="127">
        <v>44249.288900462961</v>
      </c>
      <c r="D207" s="98" t="s">
        <v>2189</v>
      </c>
      <c r="E207" s="103">
        <v>648</v>
      </c>
      <c r="F207" s="98" t="str">
        <f>VLOOKUP(E207,VIP!$A$2:$O11516,2,0)</f>
        <v>DRBR190</v>
      </c>
      <c r="G207" s="98" t="str">
        <f>VLOOKUP(E207,'[1]LISTADO ATM'!$A$2:$B$897,2,0)</f>
        <v xml:space="preserve">ATM Hermandad de Pensionados </v>
      </c>
      <c r="H207" s="98" t="str">
        <f>VLOOKUP(E207,[1]VIP!$A$2:$O16375,7,FALSE)</f>
        <v>Si</v>
      </c>
      <c r="I207" s="98" t="str">
        <f>VLOOKUP(E207,[1]VIP!$A$2:$O8340,8,FALSE)</f>
        <v>No</v>
      </c>
      <c r="J207" s="98" t="str">
        <f>VLOOKUP(E207,[1]VIP!$A$2:$O8290,8,FALSE)</f>
        <v>No</v>
      </c>
      <c r="K207" s="98" t="str">
        <f>VLOOKUP(E207,[1]VIP!$A$2:$O11864,6,0)</f>
        <v>NO</v>
      </c>
      <c r="L207" s="128" t="s">
        <v>2497</v>
      </c>
      <c r="M207" s="131" t="s">
        <v>2559</v>
      </c>
      <c r="N207" s="130" t="s">
        <v>2477</v>
      </c>
      <c r="O207" s="98" t="s">
        <v>2479</v>
      </c>
      <c r="P207" s="131"/>
      <c r="Q207" s="136">
        <v>44250.604861111111</v>
      </c>
    </row>
    <row r="208" spans="1:17" s="99" customFormat="1" ht="18" x14ac:dyDescent="0.25">
      <c r="A208" s="98" t="str">
        <f>VLOOKUP(E208,'[1]LISTADO ATM'!$A$2:$C$898,3,0)</f>
        <v>ESTE</v>
      </c>
      <c r="B208" s="113">
        <v>335798874</v>
      </c>
      <c r="C208" s="127">
        <v>44248.951423611114</v>
      </c>
      <c r="D208" s="98" t="s">
        <v>2189</v>
      </c>
      <c r="E208" s="103">
        <v>345</v>
      </c>
      <c r="F208" s="98" t="e">
        <f>VLOOKUP(E208,VIP!$A$2:$O11515,2,0)</f>
        <v>#N/A</v>
      </c>
      <c r="G208" s="98" t="str">
        <f>VLOOKUP(E208,'[1]LISTADO ATM'!$A$2:$B$897,2,0)</f>
        <v>ATM Oficina Yamasá  II</v>
      </c>
      <c r="H208" s="98" t="e">
        <f>VLOOKUP(E208,[1]VIP!$A$2:$O16356,7,FALSE)</f>
        <v>#N/A</v>
      </c>
      <c r="I208" s="98" t="e">
        <f>VLOOKUP(E208,[1]VIP!$A$2:$O8321,8,FALSE)</f>
        <v>#N/A</v>
      </c>
      <c r="J208" s="98" t="e">
        <f>VLOOKUP(E208,[1]VIP!$A$2:$O8271,8,FALSE)</f>
        <v>#N/A</v>
      </c>
      <c r="K208" s="98" t="e">
        <f>VLOOKUP(E208,[1]VIP!$A$2:$O11845,6,0)</f>
        <v>#N/A</v>
      </c>
      <c r="L208" s="128" t="s">
        <v>2254</v>
      </c>
      <c r="M208" s="131" t="s">
        <v>2559</v>
      </c>
      <c r="N208" s="130" t="s">
        <v>2477</v>
      </c>
      <c r="O208" s="98" t="s">
        <v>2479</v>
      </c>
      <c r="P208" s="131"/>
      <c r="Q208" s="136">
        <v>44250.433298611111</v>
      </c>
    </row>
    <row r="209" spans="1:17" s="99" customFormat="1" ht="18" x14ac:dyDescent="0.25">
      <c r="A209" s="98" t="str">
        <f>VLOOKUP(E209,'LISTADO ATM'!$A$2:$C$899,3,0)</f>
        <v>SUR</v>
      </c>
      <c r="B209" s="113">
        <v>335798863</v>
      </c>
      <c r="C209" s="127">
        <v>44248.743113425924</v>
      </c>
      <c r="D209" s="98" t="s">
        <v>2189</v>
      </c>
      <c r="E209" s="103">
        <v>576</v>
      </c>
      <c r="F209" s="98" t="str">
        <f>VLOOKUP(E209,VIP!$A$2:$O11457,2,0)</f>
        <v>DRBR576</v>
      </c>
      <c r="G209" s="98" t="str">
        <f>VLOOKUP(E209,'LISTADO ATM'!$A$2:$B$898,2,0)</f>
        <v>ATM Nizao</v>
      </c>
      <c r="H209" s="98">
        <f>VLOOKUP(E209,VIP!$A$2:$O16378,7,FALSE)</f>
        <v>0</v>
      </c>
      <c r="I209" s="98">
        <f>VLOOKUP(E209,VIP!$A$2:$O8343,8,FALSE)</f>
        <v>0</v>
      </c>
      <c r="J209" s="98">
        <f>VLOOKUP(E209,VIP!$A$2:$O8293,8,FALSE)</f>
        <v>0</v>
      </c>
      <c r="K209" s="98">
        <f>VLOOKUP(E209,VIP!$A$2:$O11867,6,0)</f>
        <v>0</v>
      </c>
      <c r="L209" s="128" t="s">
        <v>2228</v>
      </c>
      <c r="M209" s="129" t="s">
        <v>2470</v>
      </c>
      <c r="N209" s="130" t="s">
        <v>2477</v>
      </c>
      <c r="O209" s="98" t="s">
        <v>2479</v>
      </c>
      <c r="P209" s="131"/>
      <c r="Q209" s="87" t="s">
        <v>2228</v>
      </c>
    </row>
    <row r="210" spans="1:17" s="99" customFormat="1" ht="18" x14ac:dyDescent="0.25">
      <c r="A210" s="98" t="str">
        <f>VLOOKUP(E210,'LISTADO ATM'!$A$2:$C$899,3,0)</f>
        <v>SUR</v>
      </c>
      <c r="B210" s="113">
        <v>335798832</v>
      </c>
      <c r="C210" s="127">
        <v>44248.635358796295</v>
      </c>
      <c r="D210" s="98" t="s">
        <v>2473</v>
      </c>
      <c r="E210" s="103">
        <v>677</v>
      </c>
      <c r="F210" s="98" t="str">
        <f>VLOOKUP(E210,VIP!$A$2:$O11514,2,0)</f>
        <v>DRBR677</v>
      </c>
      <c r="G210" s="98" t="str">
        <f>VLOOKUP(E210,'LISTADO ATM'!$A$2:$B$898,2,0)</f>
        <v>ATM PBG Villa Jaragua</v>
      </c>
      <c r="H210" s="98" t="str">
        <f>VLOOKUP(E210,VIP!$A$2:$O16367,7,FALSE)</f>
        <v>Si</v>
      </c>
      <c r="I210" s="98" t="str">
        <f>VLOOKUP(E210,VIP!$A$2:$O8332,8,FALSE)</f>
        <v>Si</v>
      </c>
      <c r="J210" s="98" t="str">
        <f>VLOOKUP(E210,VIP!$A$2:$O8282,8,FALSE)</f>
        <v>Si</v>
      </c>
      <c r="K210" s="98" t="str">
        <f>VLOOKUP(E210,VIP!$A$2:$O11856,6,0)</f>
        <v>SI</v>
      </c>
      <c r="L210" s="128" t="s">
        <v>2430</v>
      </c>
      <c r="M210" s="131" t="s">
        <v>2559</v>
      </c>
      <c r="N210" s="130" t="s">
        <v>2477</v>
      </c>
      <c r="O210" s="98" t="s">
        <v>2478</v>
      </c>
      <c r="P210" s="131"/>
      <c r="Q210" s="137">
        <v>44250.618750000001</v>
      </c>
    </row>
    <row r="211" spans="1:17" s="99" customFormat="1" ht="18" x14ac:dyDescent="0.25">
      <c r="A211" s="98" t="str">
        <f>VLOOKUP(E211,'LISTADO ATM'!$A$2:$C$899,3,0)</f>
        <v>DISTRITO NACIONAL</v>
      </c>
      <c r="B211" s="113">
        <v>335798826</v>
      </c>
      <c r="C211" s="127">
        <v>44248.605162037034</v>
      </c>
      <c r="D211" s="98" t="s">
        <v>2488</v>
      </c>
      <c r="E211" s="103">
        <v>314</v>
      </c>
      <c r="F211" s="98" t="str">
        <f>VLOOKUP(E211,VIP!$A$2:$O11513,2,0)</f>
        <v>DRBR314</v>
      </c>
      <c r="G211" s="98" t="str">
        <f>VLOOKUP(E211,'LISTADO ATM'!$A$2:$B$898,2,0)</f>
        <v xml:space="preserve">ATM UNP Cambita Garabito (San Cristóbal) </v>
      </c>
      <c r="H211" s="98" t="str">
        <f>VLOOKUP(E211,VIP!$A$2:$O16367,7,FALSE)</f>
        <v>Si</v>
      </c>
      <c r="I211" s="98" t="str">
        <f>VLOOKUP(E211,VIP!$A$2:$O8332,8,FALSE)</f>
        <v>Si</v>
      </c>
      <c r="J211" s="98" t="str">
        <f>VLOOKUP(E211,VIP!$A$2:$O8282,8,FALSE)</f>
        <v>Si</v>
      </c>
      <c r="K211" s="98" t="str">
        <f>VLOOKUP(E211,VIP!$A$2:$O11856,6,0)</f>
        <v>NO</v>
      </c>
      <c r="L211" s="128" t="s">
        <v>2463</v>
      </c>
      <c r="M211" s="131" t="s">
        <v>2559</v>
      </c>
      <c r="N211" s="130" t="s">
        <v>2477</v>
      </c>
      <c r="O211" s="98" t="s">
        <v>2491</v>
      </c>
      <c r="P211" s="131"/>
      <c r="Q211" s="137">
        <v>44250.61041666667</v>
      </c>
    </row>
    <row r="212" spans="1:17" s="99" customFormat="1" ht="18" x14ac:dyDescent="0.25">
      <c r="A212" s="98" t="str">
        <f>VLOOKUP(E212,'LISTADO ATM'!$A$2:$C$899,3,0)</f>
        <v>DISTRITO NACIONAL</v>
      </c>
      <c r="B212" s="113">
        <v>335798819</v>
      </c>
      <c r="C212" s="127">
        <v>44248.529791666668</v>
      </c>
      <c r="D212" s="98" t="s">
        <v>2488</v>
      </c>
      <c r="E212" s="103">
        <v>527</v>
      </c>
      <c r="F212" s="98" t="str">
        <f>VLOOKUP(E212,VIP!$A$2:$O11512,2,0)</f>
        <v>DRBR527</v>
      </c>
      <c r="G212" s="98" t="str">
        <f>VLOOKUP(E212,'LISTADO ATM'!$A$2:$B$898,2,0)</f>
        <v>ATM Oficina Zona Oriental II</v>
      </c>
      <c r="H212" s="98" t="str">
        <f>VLOOKUP(E212,VIP!$A$2:$O16372,7,FALSE)</f>
        <v>Si</v>
      </c>
      <c r="I212" s="98" t="str">
        <f>VLOOKUP(E212,VIP!$A$2:$O8337,8,FALSE)</f>
        <v>Si</v>
      </c>
      <c r="J212" s="98" t="str">
        <f>VLOOKUP(E212,VIP!$A$2:$O8287,8,FALSE)</f>
        <v>Si</v>
      </c>
      <c r="K212" s="98" t="str">
        <f>VLOOKUP(E212,VIP!$A$2:$O11861,6,0)</f>
        <v>SI</v>
      </c>
      <c r="L212" s="128" t="s">
        <v>2430</v>
      </c>
      <c r="M212" s="131" t="s">
        <v>2559</v>
      </c>
      <c r="N212" s="130" t="s">
        <v>2477</v>
      </c>
      <c r="O212" s="98" t="s">
        <v>2491</v>
      </c>
      <c r="P212" s="131"/>
      <c r="Q212" s="137">
        <v>44250.663888888892</v>
      </c>
    </row>
    <row r="213" spans="1:17" s="99" customFormat="1" ht="18" x14ac:dyDescent="0.25">
      <c r="A213" s="98" t="str">
        <f>VLOOKUP(E213,'LISTADO ATM'!$A$2:$C$899,3,0)</f>
        <v>ESTE</v>
      </c>
      <c r="B213" s="113">
        <v>335798811</v>
      </c>
      <c r="C213" s="127">
        <v>44248.492800925924</v>
      </c>
      <c r="D213" s="98" t="s">
        <v>2189</v>
      </c>
      <c r="E213" s="103">
        <v>111</v>
      </c>
      <c r="F213" s="98" t="str">
        <f>VLOOKUP(E213,VIP!$A$2:$O11511,2,0)</f>
        <v>DRBR111</v>
      </c>
      <c r="G213" s="98" t="str">
        <f>VLOOKUP(E213,'LISTADO ATM'!$A$2:$B$898,2,0)</f>
        <v xml:space="preserve">ATM Oficina San Pedro </v>
      </c>
      <c r="H213" s="98" t="str">
        <f>VLOOKUP(E213,VIP!$A$2:$O16379,7,FALSE)</f>
        <v>Si</v>
      </c>
      <c r="I213" s="98" t="str">
        <f>VLOOKUP(E213,VIP!$A$2:$O8344,8,FALSE)</f>
        <v>Si</v>
      </c>
      <c r="J213" s="98" t="str">
        <f>VLOOKUP(E213,VIP!$A$2:$O8294,8,FALSE)</f>
        <v>Si</v>
      </c>
      <c r="K213" s="98" t="str">
        <f>VLOOKUP(E213,VIP!$A$2:$O11868,6,0)</f>
        <v>SI</v>
      </c>
      <c r="L213" s="128" t="s">
        <v>2441</v>
      </c>
      <c r="M213" s="131" t="s">
        <v>2559</v>
      </c>
      <c r="N213" s="130" t="s">
        <v>2477</v>
      </c>
      <c r="O213" s="98" t="s">
        <v>2479</v>
      </c>
      <c r="P213" s="131"/>
      <c r="Q213" s="137">
        <v>44250.602083333331</v>
      </c>
    </row>
    <row r="214" spans="1:17" s="99" customFormat="1" ht="18" x14ac:dyDescent="0.25">
      <c r="A214" s="98" t="str">
        <f>VLOOKUP(E214,'LISTADO ATM'!$A$2:$C$899,3,0)</f>
        <v>SUR</v>
      </c>
      <c r="B214" s="113">
        <v>335798801</v>
      </c>
      <c r="C214" s="127">
        <v>44248.449108796296</v>
      </c>
      <c r="D214" s="98" t="s">
        <v>2473</v>
      </c>
      <c r="E214" s="103">
        <v>249</v>
      </c>
      <c r="F214" s="98" t="str">
        <f>VLOOKUP(E214,VIP!$A$2:$O11510,2,0)</f>
        <v>DRBR249</v>
      </c>
      <c r="G214" s="98" t="str">
        <f>VLOOKUP(E214,'LISTADO ATM'!$A$2:$B$898,2,0)</f>
        <v xml:space="preserve">ATM Banco Agrícola Neiba </v>
      </c>
      <c r="H214" s="98" t="str">
        <f>VLOOKUP(E214,VIP!$A$2:$O16364,7,FALSE)</f>
        <v>Si</v>
      </c>
      <c r="I214" s="98" t="str">
        <f>VLOOKUP(E214,VIP!$A$2:$O8329,8,FALSE)</f>
        <v>Si</v>
      </c>
      <c r="J214" s="98" t="str">
        <f>VLOOKUP(E214,VIP!$A$2:$O8279,8,FALSE)</f>
        <v>Si</v>
      </c>
      <c r="K214" s="98" t="str">
        <f>VLOOKUP(E214,VIP!$A$2:$O11853,6,0)</f>
        <v>NO</v>
      </c>
      <c r="L214" s="128" t="s">
        <v>2430</v>
      </c>
      <c r="M214" s="131" t="s">
        <v>2559</v>
      </c>
      <c r="N214" s="130" t="s">
        <v>2477</v>
      </c>
      <c r="O214" s="98" t="s">
        <v>2478</v>
      </c>
      <c r="P214" s="131"/>
      <c r="Q214" s="137">
        <v>44250.620138888888</v>
      </c>
    </row>
    <row r="215" spans="1:17" s="99" customFormat="1" ht="18" x14ac:dyDescent="0.25">
      <c r="A215" s="98" t="str">
        <f>VLOOKUP(E215,'LISTADO ATM'!$A$2:$C$899,3,0)</f>
        <v>DISTRITO NACIONAL</v>
      </c>
      <c r="B215" s="113">
        <v>335798761</v>
      </c>
      <c r="C215" s="127">
        <v>44248.118298611109</v>
      </c>
      <c r="D215" s="98" t="s">
        <v>2488</v>
      </c>
      <c r="E215" s="103">
        <v>755</v>
      </c>
      <c r="F215" s="98" t="str">
        <f>VLOOKUP(E215,VIP!$A$2:$O11509,2,0)</f>
        <v>DRBR755</v>
      </c>
      <c r="G215" s="98" t="str">
        <f>VLOOKUP(E215,'LISTADO ATM'!$A$2:$B$898,2,0)</f>
        <v xml:space="preserve">ATM Oficina Galería del Este (Plaza) </v>
      </c>
      <c r="H215" s="98" t="str">
        <f>VLOOKUP(E215,VIP!$A$2:$O16367,7,FALSE)</f>
        <v>Si</v>
      </c>
      <c r="I215" s="98" t="str">
        <f>VLOOKUP(E215,VIP!$A$2:$O8332,8,FALSE)</f>
        <v>Si</v>
      </c>
      <c r="J215" s="98" t="str">
        <f>VLOOKUP(E215,VIP!$A$2:$O8282,8,FALSE)</f>
        <v>Si</v>
      </c>
      <c r="K215" s="98" t="str">
        <f>VLOOKUP(E215,VIP!$A$2:$O11856,6,0)</f>
        <v>NO</v>
      </c>
      <c r="L215" s="128" t="s">
        <v>2430</v>
      </c>
      <c r="M215" s="131" t="s">
        <v>2559</v>
      </c>
      <c r="N215" s="130" t="s">
        <v>2477</v>
      </c>
      <c r="O215" s="98" t="s">
        <v>2491</v>
      </c>
      <c r="P215" s="131"/>
      <c r="Q215" s="137">
        <v>44250.613888888889</v>
      </c>
    </row>
    <row r="216" spans="1:17" s="99" customFormat="1" ht="18" x14ac:dyDescent="0.25">
      <c r="A216" s="98" t="str">
        <f>VLOOKUP(E216,'LISTADO ATM'!$A$2:$C$899,3,0)</f>
        <v>DISTRITO NACIONAL</v>
      </c>
      <c r="B216" s="113">
        <v>335798760</v>
      </c>
      <c r="C216" s="127">
        <v>44248.110300925924</v>
      </c>
      <c r="D216" s="98" t="s">
        <v>2473</v>
      </c>
      <c r="E216" s="103">
        <v>938</v>
      </c>
      <c r="F216" s="98" t="str">
        <f>VLOOKUP(E216,VIP!$A$2:$O11508,2,0)</f>
        <v>DRBR938</v>
      </c>
      <c r="G216" s="98" t="str">
        <f>VLOOKUP(E216,'LISTADO ATM'!$A$2:$B$898,2,0)</f>
        <v xml:space="preserve">ATM Autobanco Oficina Filadelfia Plaza </v>
      </c>
      <c r="H216" s="98" t="str">
        <f>VLOOKUP(E216,VIP!$A$2:$O16368,7,FALSE)</f>
        <v>Si</v>
      </c>
      <c r="I216" s="98" t="str">
        <f>VLOOKUP(E216,VIP!$A$2:$O8333,8,FALSE)</f>
        <v>Si</v>
      </c>
      <c r="J216" s="98" t="str">
        <f>VLOOKUP(E216,VIP!$A$2:$O8283,8,FALSE)</f>
        <v>Si</v>
      </c>
      <c r="K216" s="98" t="str">
        <f>VLOOKUP(E216,VIP!$A$2:$O11857,6,0)</f>
        <v>NO</v>
      </c>
      <c r="L216" s="128" t="s">
        <v>2430</v>
      </c>
      <c r="M216" s="131" t="s">
        <v>2559</v>
      </c>
      <c r="N216" s="130" t="s">
        <v>2477</v>
      </c>
      <c r="O216" s="98" t="s">
        <v>2478</v>
      </c>
      <c r="P216" s="131"/>
      <c r="Q216" s="137">
        <v>44250.619444444441</v>
      </c>
    </row>
    <row r="217" spans="1:17" s="99" customFormat="1" ht="18" x14ac:dyDescent="0.25">
      <c r="A217" s="98" t="str">
        <f>VLOOKUP(E217,'LISTADO ATM'!$A$2:$C$899,3,0)</f>
        <v>NORTE</v>
      </c>
      <c r="B217" s="113">
        <v>335798755</v>
      </c>
      <c r="C217" s="127">
        <v>44248.088854166665</v>
      </c>
      <c r="D217" s="98" t="s">
        <v>2488</v>
      </c>
      <c r="E217" s="103">
        <v>712</v>
      </c>
      <c r="F217" s="98" t="str">
        <f>VLOOKUP(E217,VIP!$A$2:$O11507,2,0)</f>
        <v>DRBR128</v>
      </c>
      <c r="G217" s="98" t="str">
        <f>VLOOKUP(E217,'LISTADO ATM'!$A$2:$B$898,2,0)</f>
        <v xml:space="preserve">ATM Oficina Imbert </v>
      </c>
      <c r="H217" s="98" t="str">
        <f>VLOOKUP(E217,VIP!$A$2:$O16373,7,FALSE)</f>
        <v>Si</v>
      </c>
      <c r="I217" s="98" t="str">
        <f>VLOOKUP(E217,VIP!$A$2:$O8338,8,FALSE)</f>
        <v>Si</v>
      </c>
      <c r="J217" s="98" t="str">
        <f>VLOOKUP(E217,VIP!$A$2:$O8288,8,FALSE)</f>
        <v>Si</v>
      </c>
      <c r="K217" s="98" t="str">
        <f>VLOOKUP(E217,VIP!$A$2:$O11862,6,0)</f>
        <v>SI</v>
      </c>
      <c r="L217" s="128" t="s">
        <v>2463</v>
      </c>
      <c r="M217" s="131" t="s">
        <v>2559</v>
      </c>
      <c r="N217" s="130" t="s">
        <v>2477</v>
      </c>
      <c r="O217" s="98" t="s">
        <v>2491</v>
      </c>
      <c r="P217" s="131"/>
      <c r="Q217" s="137">
        <v>44250.432604166665</v>
      </c>
    </row>
    <row r="218" spans="1:17" s="99" customFormat="1" ht="18" x14ac:dyDescent="0.25">
      <c r="A218" s="98" t="str">
        <f>VLOOKUP(E218,'LISTADO ATM'!$A$2:$C$899,3,0)</f>
        <v>DISTRITO NACIONAL</v>
      </c>
      <c r="B218" s="113">
        <v>335798683</v>
      </c>
      <c r="C218" s="127">
        <v>44247.561006944445</v>
      </c>
      <c r="D218" s="98" t="s">
        <v>2189</v>
      </c>
      <c r="E218" s="103">
        <v>792</v>
      </c>
      <c r="F218" s="98" t="str">
        <f>VLOOKUP(E218,VIP!$A$2:$O11506,2,0)</f>
        <v>DRBR792</v>
      </c>
      <c r="G218" s="98" t="str">
        <f>VLOOKUP(E218,'LISTADO ATM'!$A$2:$B$898,2,0)</f>
        <v>ATM Hospital Salvador de Gautier</v>
      </c>
      <c r="H218" s="98" t="str">
        <f>VLOOKUP(E218,VIP!$A$2:$O16381,7,FALSE)</f>
        <v>Si</v>
      </c>
      <c r="I218" s="98" t="str">
        <f>VLOOKUP(E218,VIP!$A$2:$O8346,8,FALSE)</f>
        <v>Si</v>
      </c>
      <c r="J218" s="98" t="str">
        <f>VLOOKUP(E218,VIP!$A$2:$O8296,8,FALSE)</f>
        <v>Si</v>
      </c>
      <c r="K218" s="98" t="str">
        <f>VLOOKUP(E218,VIP!$A$2:$O11870,6,0)</f>
        <v>NO</v>
      </c>
      <c r="L218" s="128" t="s">
        <v>2228</v>
      </c>
      <c r="M218" s="131" t="s">
        <v>2559</v>
      </c>
      <c r="N218" s="130" t="s">
        <v>2477</v>
      </c>
      <c r="O218" s="98" t="s">
        <v>2479</v>
      </c>
      <c r="P218" s="131"/>
      <c r="Q218" s="137">
        <v>44250.506944444445</v>
      </c>
    </row>
    <row r="219" spans="1:17" s="99" customFormat="1" ht="18" x14ac:dyDescent="0.25">
      <c r="A219" s="98" t="str">
        <f>VLOOKUP(E219,'LISTADO ATM'!$A$2:$C$899,3,0)</f>
        <v>DISTRITO NACIONAL</v>
      </c>
      <c r="B219" s="113">
        <v>335798643</v>
      </c>
      <c r="C219" s="127">
        <v>44247.533587962964</v>
      </c>
      <c r="D219" s="98" t="s">
        <v>2189</v>
      </c>
      <c r="E219" s="103">
        <v>435</v>
      </c>
      <c r="F219" s="98" t="str">
        <f>VLOOKUP(E219,VIP!$A$2:$O11468,2,0)</f>
        <v>DRBR435</v>
      </c>
      <c r="G219" s="98" t="str">
        <f>VLOOKUP(E219,'LISTADO ATM'!$A$2:$B$898,2,0)</f>
        <v xml:space="preserve">ATM Autobanco Torre I </v>
      </c>
      <c r="H219" s="98" t="str">
        <f>VLOOKUP(E219,VIP!$A$2:$O16389,7,FALSE)</f>
        <v>Si</v>
      </c>
      <c r="I219" s="98" t="str">
        <f>VLOOKUP(E219,VIP!$A$2:$O8354,8,FALSE)</f>
        <v>Si</v>
      </c>
      <c r="J219" s="98" t="str">
        <f>VLOOKUP(E219,VIP!$A$2:$O8304,8,FALSE)</f>
        <v>Si</v>
      </c>
      <c r="K219" s="98" t="str">
        <f>VLOOKUP(E219,VIP!$A$2:$O11878,6,0)</f>
        <v>SI</v>
      </c>
      <c r="L219" s="128" t="s">
        <v>2228</v>
      </c>
      <c r="M219" s="129" t="s">
        <v>2470</v>
      </c>
      <c r="N219" s="130" t="s">
        <v>2477</v>
      </c>
      <c r="O219" s="98" t="s">
        <v>2479</v>
      </c>
      <c r="P219" s="131"/>
      <c r="Q219" s="87" t="s">
        <v>2228</v>
      </c>
    </row>
    <row r="220" spans="1:17" s="99" customFormat="1" ht="18" x14ac:dyDescent="0.25">
      <c r="A220" s="98" t="str">
        <f>VLOOKUP(E220,'LISTADO ATM'!$A$2:$C$899,3,0)</f>
        <v>DISTRITO NACIONAL</v>
      </c>
      <c r="B220" s="113">
        <v>335797917</v>
      </c>
      <c r="C220" s="127">
        <v>44246.539085648146</v>
      </c>
      <c r="D220" s="98" t="s">
        <v>2473</v>
      </c>
      <c r="E220" s="103">
        <v>658</v>
      </c>
      <c r="F220" s="98" t="str">
        <f>VLOOKUP(E220,VIP!$A$2:$O11456,2,0)</f>
        <v>DRBR658</v>
      </c>
      <c r="G220" s="98" t="str">
        <f>VLOOKUP(E220,'LISTADO ATM'!$A$2:$B$898,2,0)</f>
        <v>ATM Cámara de Cuentas</v>
      </c>
      <c r="H220" s="98" t="str">
        <f>VLOOKUP(E220,VIP!$A$2:$O16377,7,FALSE)</f>
        <v>Si</v>
      </c>
      <c r="I220" s="98" t="str">
        <f>VLOOKUP(E220,VIP!$A$2:$O8342,8,FALSE)</f>
        <v>Si</v>
      </c>
      <c r="J220" s="98" t="str">
        <f>VLOOKUP(E220,VIP!$A$2:$O8292,8,FALSE)</f>
        <v>Si</v>
      </c>
      <c r="K220" s="98" t="str">
        <f>VLOOKUP(E220,VIP!$A$2:$O11866,6,0)</f>
        <v>NO</v>
      </c>
      <c r="L220" s="128" t="s">
        <v>2430</v>
      </c>
      <c r="M220" s="129" t="s">
        <v>2470</v>
      </c>
      <c r="N220" s="130" t="s">
        <v>2477</v>
      </c>
      <c r="O220" s="98" t="s">
        <v>2478</v>
      </c>
      <c r="P220" s="131"/>
      <c r="Q220" s="87" t="s">
        <v>2430</v>
      </c>
    </row>
    <row r="221" spans="1:17" s="99" customFormat="1" ht="18" x14ac:dyDescent="0.25">
      <c r="A221" s="98" t="str">
        <f>VLOOKUP(E221,'LISTADO ATM'!$A$2:$C$899,3,0)</f>
        <v>DISTRITO NACIONAL</v>
      </c>
      <c r="B221" s="113">
        <v>335797160</v>
      </c>
      <c r="C221" s="127">
        <v>44245.731296296297</v>
      </c>
      <c r="D221" s="98" t="s">
        <v>2189</v>
      </c>
      <c r="E221" s="103">
        <v>686</v>
      </c>
      <c r="F221" s="98" t="str">
        <f>VLOOKUP(E221,VIP!$A$2:$O11505,2,0)</f>
        <v>DRBR686</v>
      </c>
      <c r="G221" s="98" t="str">
        <f>VLOOKUP(E221,'LISTADO ATM'!$A$2:$B$898,2,0)</f>
        <v>ATM Autoservicio Oficina Máximo Gómez</v>
      </c>
      <c r="H221" s="98" t="str">
        <f>VLOOKUP(E221,VIP!$A$2:$O16375,7,FALSE)</f>
        <v>Si</v>
      </c>
      <c r="I221" s="98" t="str">
        <f>VLOOKUP(E221,VIP!$A$2:$O8340,8,FALSE)</f>
        <v>Si</v>
      </c>
      <c r="J221" s="98" t="str">
        <f>VLOOKUP(E221,VIP!$A$2:$O8290,8,FALSE)</f>
        <v>Si</v>
      </c>
      <c r="K221" s="98" t="str">
        <f>VLOOKUP(E221,VIP!$A$2:$O11864,6,0)</f>
        <v>NO</v>
      </c>
      <c r="L221" s="128" t="s">
        <v>2228</v>
      </c>
      <c r="M221" s="131" t="s">
        <v>2559</v>
      </c>
      <c r="N221" s="130" t="s">
        <v>2477</v>
      </c>
      <c r="O221" s="98" t="s">
        <v>2479</v>
      </c>
      <c r="P221" s="131"/>
      <c r="Q221" s="137">
        <v>44250.595833333333</v>
      </c>
    </row>
  </sheetData>
  <autoFilter ref="A4:Q4">
    <sortState ref="A5:Q221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8 B1:B4 B125:B194 B222:B1048576">
    <cfRule type="duplicateValues" dxfId="313" priority="374671"/>
  </conditionalFormatting>
  <conditionalFormatting sqref="B32:B58 B125:B194 B222:B1048576">
    <cfRule type="duplicateValues" dxfId="312" priority="374675"/>
  </conditionalFormatting>
  <conditionalFormatting sqref="B32:B58 B1:B4 B125:B194 B222:B1048576">
    <cfRule type="duplicateValues" dxfId="311" priority="374679"/>
    <cfRule type="duplicateValues" dxfId="310" priority="374680"/>
    <cfRule type="duplicateValues" dxfId="309" priority="374681"/>
  </conditionalFormatting>
  <conditionalFormatting sqref="B32:B58 B1:B4 B125:B194 B222:B1048576">
    <cfRule type="duplicateValues" dxfId="308" priority="374691"/>
    <cfRule type="duplicateValues" dxfId="307" priority="374692"/>
  </conditionalFormatting>
  <conditionalFormatting sqref="B32:B58 B125:B194 B222:B1048576">
    <cfRule type="duplicateValues" dxfId="306" priority="374699"/>
    <cfRule type="duplicateValues" dxfId="305" priority="374700"/>
    <cfRule type="duplicateValues" dxfId="304" priority="374701"/>
  </conditionalFormatting>
  <conditionalFormatting sqref="B32:B58 B125:B194 B222:B1048576">
    <cfRule type="duplicateValues" dxfId="303" priority="374711"/>
    <cfRule type="duplicateValues" dxfId="302" priority="374712"/>
  </conditionalFormatting>
  <conditionalFormatting sqref="E1:E58 E78:E194 E222:E1048576">
    <cfRule type="duplicateValues" dxfId="301" priority="246"/>
  </conditionalFormatting>
  <conditionalFormatting sqref="E78:E194 E222:E1048576">
    <cfRule type="duplicateValues" dxfId="300" priority="205"/>
  </conditionalFormatting>
  <conditionalFormatting sqref="B68:B77">
    <cfRule type="duplicateValues" dxfId="299" priority="154"/>
  </conditionalFormatting>
  <conditionalFormatting sqref="B68:B77">
    <cfRule type="duplicateValues" dxfId="298" priority="153"/>
  </conditionalFormatting>
  <conditionalFormatting sqref="B68:B77">
    <cfRule type="duplicateValues" dxfId="297" priority="150"/>
    <cfRule type="duplicateValues" dxfId="296" priority="151"/>
    <cfRule type="duplicateValues" dxfId="295" priority="152"/>
  </conditionalFormatting>
  <conditionalFormatting sqref="B68:B77">
    <cfRule type="duplicateValues" dxfId="294" priority="148"/>
    <cfRule type="duplicateValues" dxfId="293" priority="149"/>
  </conditionalFormatting>
  <conditionalFormatting sqref="B68:B77">
    <cfRule type="duplicateValues" dxfId="292" priority="145"/>
    <cfRule type="duplicateValues" dxfId="291" priority="146"/>
    <cfRule type="duplicateValues" dxfId="290" priority="147"/>
  </conditionalFormatting>
  <conditionalFormatting sqref="B68:B77">
    <cfRule type="duplicateValues" dxfId="289" priority="143"/>
    <cfRule type="duplicateValues" dxfId="288" priority="144"/>
  </conditionalFormatting>
  <conditionalFormatting sqref="B68:B77">
    <cfRule type="duplicateValues" dxfId="287" priority="142"/>
  </conditionalFormatting>
  <conditionalFormatting sqref="B68:B77">
    <cfRule type="duplicateValues" dxfId="286" priority="140"/>
    <cfRule type="duplicateValues" dxfId="285" priority="141"/>
  </conditionalFormatting>
  <conditionalFormatting sqref="B68:B77">
    <cfRule type="duplicateValues" dxfId="284" priority="139"/>
  </conditionalFormatting>
  <conditionalFormatting sqref="B68:B77">
    <cfRule type="duplicateValues" dxfId="283" priority="135"/>
  </conditionalFormatting>
  <conditionalFormatting sqref="B68:B77">
    <cfRule type="duplicateValues" dxfId="282" priority="132"/>
    <cfRule type="duplicateValues" dxfId="281" priority="133"/>
    <cfRule type="duplicateValues" dxfId="280" priority="134"/>
  </conditionalFormatting>
  <conditionalFormatting sqref="B68:B77">
    <cfRule type="duplicateValues" dxfId="279" priority="130"/>
    <cfRule type="duplicateValues" dxfId="278" priority="131"/>
  </conditionalFormatting>
  <conditionalFormatting sqref="B44:B58">
    <cfRule type="duplicateValues" dxfId="277" priority="376187"/>
  </conditionalFormatting>
  <conditionalFormatting sqref="B44:B58">
    <cfRule type="duplicateValues" dxfId="276" priority="376188"/>
    <cfRule type="duplicateValues" dxfId="275" priority="376189"/>
    <cfRule type="duplicateValues" dxfId="274" priority="376190"/>
  </conditionalFormatting>
  <conditionalFormatting sqref="B44:B58">
    <cfRule type="duplicateValues" dxfId="273" priority="376191"/>
    <cfRule type="duplicateValues" dxfId="272" priority="376192"/>
  </conditionalFormatting>
  <conditionalFormatting sqref="B32:B58">
    <cfRule type="duplicateValues" dxfId="271" priority="376786"/>
  </conditionalFormatting>
  <conditionalFormatting sqref="B32:B58">
    <cfRule type="duplicateValues" dxfId="270" priority="376788"/>
    <cfRule type="duplicateValues" dxfId="269" priority="376789"/>
  </conditionalFormatting>
  <conditionalFormatting sqref="B5:B43">
    <cfRule type="duplicateValues" dxfId="268" priority="376792"/>
  </conditionalFormatting>
  <conditionalFormatting sqref="B5:B43">
    <cfRule type="duplicateValues" dxfId="267" priority="376794"/>
    <cfRule type="duplicateValues" dxfId="266" priority="376795"/>
    <cfRule type="duplicateValues" dxfId="265" priority="376796"/>
  </conditionalFormatting>
  <conditionalFormatting sqref="B5:B43">
    <cfRule type="duplicateValues" dxfId="264" priority="376800"/>
    <cfRule type="duplicateValues" dxfId="263" priority="376801"/>
  </conditionalFormatting>
  <conditionalFormatting sqref="E5:E58">
    <cfRule type="duplicateValues" dxfId="262" priority="376804"/>
  </conditionalFormatting>
  <conditionalFormatting sqref="B59:B67">
    <cfRule type="duplicateValues" dxfId="261" priority="376824"/>
  </conditionalFormatting>
  <conditionalFormatting sqref="B59:B67">
    <cfRule type="duplicateValues" dxfId="260" priority="376826"/>
    <cfRule type="duplicateValues" dxfId="259" priority="376827"/>
    <cfRule type="duplicateValues" dxfId="258" priority="376828"/>
  </conditionalFormatting>
  <conditionalFormatting sqref="B59:B67">
    <cfRule type="duplicateValues" dxfId="257" priority="376832"/>
    <cfRule type="duplicateValues" dxfId="256" priority="376833"/>
  </conditionalFormatting>
  <conditionalFormatting sqref="E59:E67">
    <cfRule type="duplicateValues" dxfId="255" priority="376836"/>
  </conditionalFormatting>
  <conditionalFormatting sqref="E68:E137">
    <cfRule type="duplicateValues" dxfId="254" priority="376862"/>
  </conditionalFormatting>
  <conditionalFormatting sqref="B78:B89">
    <cfRule type="duplicateValues" dxfId="253" priority="376868"/>
  </conditionalFormatting>
  <conditionalFormatting sqref="B78:B89">
    <cfRule type="duplicateValues" dxfId="252" priority="376872"/>
    <cfRule type="duplicateValues" dxfId="251" priority="376873"/>
    <cfRule type="duplicateValues" dxfId="250" priority="376874"/>
  </conditionalFormatting>
  <conditionalFormatting sqref="B78:B89">
    <cfRule type="duplicateValues" dxfId="249" priority="376878"/>
    <cfRule type="duplicateValues" dxfId="248" priority="376879"/>
  </conditionalFormatting>
  <conditionalFormatting sqref="B90:B105">
    <cfRule type="duplicateValues" dxfId="247" priority="107"/>
  </conditionalFormatting>
  <conditionalFormatting sqref="B90:B105">
    <cfRule type="duplicateValues" dxfId="246" priority="104"/>
    <cfRule type="duplicateValues" dxfId="245" priority="105"/>
    <cfRule type="duplicateValues" dxfId="244" priority="106"/>
  </conditionalFormatting>
  <conditionalFormatting sqref="B90:B105">
    <cfRule type="duplicateValues" dxfId="243" priority="102"/>
    <cfRule type="duplicateValues" dxfId="242" priority="103"/>
  </conditionalFormatting>
  <conditionalFormatting sqref="B106:B141">
    <cfRule type="duplicateValues" dxfId="241" priority="101"/>
  </conditionalFormatting>
  <conditionalFormatting sqref="B106:B141">
    <cfRule type="duplicateValues" dxfId="240" priority="98"/>
    <cfRule type="duplicateValues" dxfId="239" priority="99"/>
    <cfRule type="duplicateValues" dxfId="238" priority="100"/>
  </conditionalFormatting>
  <conditionalFormatting sqref="B106:B141">
    <cfRule type="duplicateValues" dxfId="237" priority="96"/>
    <cfRule type="duplicateValues" dxfId="236" priority="97"/>
  </conditionalFormatting>
  <conditionalFormatting sqref="E138:E173">
    <cfRule type="duplicateValues" dxfId="235" priority="95"/>
  </conditionalFormatting>
  <conditionalFormatting sqref="B142:B160">
    <cfRule type="duplicateValues" dxfId="234" priority="94"/>
  </conditionalFormatting>
  <conditionalFormatting sqref="B142:B160">
    <cfRule type="duplicateValues" dxfId="233" priority="91"/>
    <cfRule type="duplicateValues" dxfId="232" priority="92"/>
    <cfRule type="duplicateValues" dxfId="231" priority="93"/>
  </conditionalFormatting>
  <conditionalFormatting sqref="B142:B160">
    <cfRule type="duplicateValues" dxfId="230" priority="89"/>
    <cfRule type="duplicateValues" dxfId="229" priority="90"/>
  </conditionalFormatting>
  <conditionalFormatting sqref="B161:B173">
    <cfRule type="duplicateValues" dxfId="228" priority="88"/>
  </conditionalFormatting>
  <conditionalFormatting sqref="B161:B173">
    <cfRule type="duplicateValues" dxfId="227" priority="85"/>
    <cfRule type="duplicateValues" dxfId="226" priority="86"/>
    <cfRule type="duplicateValues" dxfId="225" priority="87"/>
  </conditionalFormatting>
  <conditionalFormatting sqref="B161:B173">
    <cfRule type="duplicateValues" dxfId="224" priority="83"/>
    <cfRule type="duplicateValues" dxfId="223" priority="84"/>
  </conditionalFormatting>
  <conditionalFormatting sqref="B174:B177">
    <cfRule type="duplicateValues" dxfId="222" priority="82"/>
  </conditionalFormatting>
  <conditionalFormatting sqref="B174:B177">
    <cfRule type="duplicateValues" dxfId="221" priority="79"/>
    <cfRule type="duplicateValues" dxfId="220" priority="80"/>
    <cfRule type="duplicateValues" dxfId="219" priority="81"/>
  </conditionalFormatting>
  <conditionalFormatting sqref="B174:B177">
    <cfRule type="duplicateValues" dxfId="218" priority="77"/>
    <cfRule type="duplicateValues" dxfId="217" priority="78"/>
  </conditionalFormatting>
  <conditionalFormatting sqref="E174:E194">
    <cfRule type="duplicateValues" dxfId="216" priority="76"/>
  </conditionalFormatting>
  <conditionalFormatting sqref="B178:B193">
    <cfRule type="duplicateValues" dxfId="215" priority="75"/>
  </conditionalFormatting>
  <conditionalFormatting sqref="B178:B193">
    <cfRule type="duplicateValues" dxfId="214" priority="72"/>
    <cfRule type="duplicateValues" dxfId="213" priority="73"/>
    <cfRule type="duplicateValues" dxfId="212" priority="74"/>
  </conditionalFormatting>
  <conditionalFormatting sqref="B178:B193">
    <cfRule type="duplicateValues" dxfId="211" priority="70"/>
    <cfRule type="duplicateValues" dxfId="210" priority="71"/>
  </conditionalFormatting>
  <conditionalFormatting sqref="B194">
    <cfRule type="duplicateValues" dxfId="209" priority="69"/>
  </conditionalFormatting>
  <conditionalFormatting sqref="B194">
    <cfRule type="duplicateValues" dxfId="208" priority="66"/>
    <cfRule type="duplicateValues" dxfId="207" priority="67"/>
    <cfRule type="duplicateValues" dxfId="206" priority="68"/>
  </conditionalFormatting>
  <conditionalFormatting sqref="B194">
    <cfRule type="duplicateValues" dxfId="205" priority="64"/>
    <cfRule type="duplicateValues" dxfId="204" priority="65"/>
  </conditionalFormatting>
  <conditionalFormatting sqref="B195:B205">
    <cfRule type="duplicateValues" dxfId="62" priority="63"/>
  </conditionalFormatting>
  <conditionalFormatting sqref="B195:B205">
    <cfRule type="duplicateValues" dxfId="61" priority="62"/>
  </conditionalFormatting>
  <conditionalFormatting sqref="B195:B205">
    <cfRule type="duplicateValues" dxfId="60" priority="59"/>
    <cfRule type="duplicateValues" dxfId="59" priority="60"/>
    <cfRule type="duplicateValues" dxfId="58" priority="61"/>
  </conditionalFormatting>
  <conditionalFormatting sqref="B195:B205">
    <cfRule type="duplicateValues" dxfId="57" priority="57"/>
    <cfRule type="duplicateValues" dxfId="56" priority="58"/>
  </conditionalFormatting>
  <conditionalFormatting sqref="B195:B205">
    <cfRule type="duplicateValues" dxfId="55" priority="54"/>
    <cfRule type="duplicateValues" dxfId="54" priority="55"/>
    <cfRule type="duplicateValues" dxfId="53" priority="56"/>
  </conditionalFormatting>
  <conditionalFormatting sqref="B195:B205">
    <cfRule type="duplicateValues" dxfId="52" priority="52"/>
    <cfRule type="duplicateValues" dxfId="51" priority="53"/>
  </conditionalFormatting>
  <conditionalFormatting sqref="E195:E205">
    <cfRule type="duplicateValues" dxfId="50" priority="51"/>
  </conditionalFormatting>
  <conditionalFormatting sqref="E195:E205">
    <cfRule type="duplicateValues" dxfId="49" priority="50"/>
  </conditionalFormatting>
  <conditionalFormatting sqref="E195:E205">
    <cfRule type="duplicateValues" dxfId="48" priority="49"/>
  </conditionalFormatting>
  <conditionalFormatting sqref="B195:B205">
    <cfRule type="duplicateValues" dxfId="47" priority="48"/>
  </conditionalFormatting>
  <conditionalFormatting sqref="B195:B205">
    <cfRule type="duplicateValues" dxfId="46" priority="45"/>
    <cfRule type="duplicateValues" dxfId="45" priority="46"/>
    <cfRule type="duplicateValues" dxfId="44" priority="47"/>
  </conditionalFormatting>
  <conditionalFormatting sqref="B195:B205">
    <cfRule type="duplicateValues" dxfId="43" priority="43"/>
    <cfRule type="duplicateValues" dxfId="42" priority="44"/>
  </conditionalFormatting>
  <conditionalFormatting sqref="B206:B208">
    <cfRule type="duplicateValues" dxfId="41" priority="42"/>
  </conditionalFormatting>
  <conditionalFormatting sqref="B206:B208">
    <cfRule type="duplicateValues" dxfId="40" priority="41"/>
  </conditionalFormatting>
  <conditionalFormatting sqref="B206:B208">
    <cfRule type="duplicateValues" dxfId="39" priority="38"/>
    <cfRule type="duplicateValues" dxfId="38" priority="39"/>
    <cfRule type="duplicateValues" dxfId="37" priority="40"/>
  </conditionalFormatting>
  <conditionalFormatting sqref="B206:B208">
    <cfRule type="duplicateValues" dxfId="36" priority="36"/>
    <cfRule type="duplicateValues" dxfId="35" priority="37"/>
  </conditionalFormatting>
  <conditionalFormatting sqref="B206:B208">
    <cfRule type="duplicateValues" dxfId="34" priority="33"/>
    <cfRule type="duplicateValues" dxfId="33" priority="34"/>
    <cfRule type="duplicateValues" dxfId="32" priority="35"/>
  </conditionalFormatting>
  <conditionalFormatting sqref="B206:B208">
    <cfRule type="duplicateValues" dxfId="31" priority="31"/>
    <cfRule type="duplicateValues" dxfId="30" priority="32"/>
  </conditionalFormatting>
  <conditionalFormatting sqref="E206:E208">
    <cfRule type="duplicateValues" dxfId="29" priority="30"/>
  </conditionalFormatting>
  <conditionalFormatting sqref="E206:E208">
    <cfRule type="duplicateValues" dxfId="28" priority="29"/>
  </conditionalFormatting>
  <conditionalFormatting sqref="E206:E208">
    <cfRule type="duplicateValues" dxfId="27" priority="28"/>
  </conditionalFormatting>
  <conditionalFormatting sqref="B206:B208">
    <cfRule type="duplicateValues" dxfId="26" priority="27"/>
  </conditionalFormatting>
  <conditionalFormatting sqref="B206:B208">
    <cfRule type="duplicateValues" dxfId="25" priority="24"/>
    <cfRule type="duplicateValues" dxfId="24" priority="25"/>
    <cfRule type="duplicateValues" dxfId="23" priority="26"/>
  </conditionalFormatting>
  <conditionalFormatting sqref="B206:B208">
    <cfRule type="duplicateValues" dxfId="22" priority="22"/>
    <cfRule type="duplicateValues" dxfId="21" priority="23"/>
  </conditionalFormatting>
  <conditionalFormatting sqref="B209:B221">
    <cfRule type="duplicateValues" dxfId="20" priority="21"/>
  </conditionalFormatting>
  <conditionalFormatting sqref="B209:B221">
    <cfRule type="duplicateValues" dxfId="19" priority="20"/>
  </conditionalFormatting>
  <conditionalFormatting sqref="B209:B221">
    <cfRule type="duplicateValues" dxfId="18" priority="17"/>
    <cfRule type="duplicateValues" dxfId="17" priority="18"/>
    <cfRule type="duplicateValues" dxfId="16" priority="19"/>
  </conditionalFormatting>
  <conditionalFormatting sqref="B209:B221">
    <cfRule type="duplicateValues" dxfId="15" priority="15"/>
    <cfRule type="duplicateValues" dxfId="14" priority="16"/>
  </conditionalFormatting>
  <conditionalFormatting sqref="B209:B221">
    <cfRule type="duplicateValues" dxfId="13" priority="12"/>
    <cfRule type="duplicateValues" dxfId="12" priority="13"/>
    <cfRule type="duplicateValues" dxfId="11" priority="14"/>
  </conditionalFormatting>
  <conditionalFormatting sqref="B209:B221">
    <cfRule type="duplicateValues" dxfId="10" priority="10"/>
    <cfRule type="duplicateValues" dxfId="9" priority="11"/>
  </conditionalFormatting>
  <conditionalFormatting sqref="E209:E221">
    <cfRule type="duplicateValues" dxfId="8" priority="9"/>
  </conditionalFormatting>
  <conditionalFormatting sqref="E209:E221">
    <cfRule type="duplicateValues" dxfId="7" priority="8"/>
  </conditionalFormatting>
  <conditionalFormatting sqref="E209:E221">
    <cfRule type="duplicateValues" dxfId="6" priority="7"/>
  </conditionalFormatting>
  <conditionalFormatting sqref="B209:B221">
    <cfRule type="duplicateValues" dxfId="5" priority="6"/>
  </conditionalFormatting>
  <conditionalFormatting sqref="B209:B221">
    <cfRule type="duplicateValues" dxfId="4" priority="3"/>
    <cfRule type="duplicateValues" dxfId="3" priority="4"/>
    <cfRule type="duplicateValues" dxfId="2" priority="5"/>
  </conditionalFormatting>
  <conditionalFormatting sqref="B209:B22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6" t="s">
        <v>2158</v>
      </c>
      <c r="B1" s="147"/>
      <c r="C1" s="147"/>
      <c r="D1" s="147"/>
      <c r="E1" s="148"/>
    </row>
    <row r="2" spans="1:5" ht="25.5" x14ac:dyDescent="0.25">
      <c r="A2" s="150" t="s">
        <v>2475</v>
      </c>
      <c r="B2" s="151"/>
      <c r="C2" s="151"/>
      <c r="D2" s="151"/>
      <c r="E2" s="152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44249.708333333336</v>
      </c>
      <c r="C4" s="118"/>
      <c r="D4" s="100"/>
      <c r="E4" s="121"/>
    </row>
    <row r="5" spans="1:5" ht="18.75" thickBot="1" x14ac:dyDescent="0.3">
      <c r="A5" s="117" t="s">
        <v>2424</v>
      </c>
      <c r="B5" s="119">
        <v>44250.25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x14ac:dyDescent="0.25">
      <c r="A7" s="149" t="s">
        <v>2425</v>
      </c>
      <c r="B7" s="149"/>
      <c r="C7" s="149"/>
      <c r="D7" s="149"/>
      <c r="E7" s="149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8" x14ac:dyDescent="0.25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.75" thickBot="1" x14ac:dyDescent="0.3">
      <c r="A10" s="106" t="s">
        <v>2428</v>
      </c>
      <c r="B10" s="114">
        <f>COUNT(B9:B9)</f>
        <v>0</v>
      </c>
      <c r="C10" s="153"/>
      <c r="D10" s="154"/>
      <c r="E10" s="155"/>
    </row>
    <row r="11" spans="1:5" ht="15.75" thickBot="1" x14ac:dyDescent="0.3">
      <c r="A11" s="99"/>
      <c r="B11" s="108"/>
      <c r="C11" s="99"/>
      <c r="D11" s="99"/>
      <c r="E11" s="108"/>
    </row>
    <row r="12" spans="1:5" ht="18.75" customHeight="1" thickBot="1" x14ac:dyDescent="0.3">
      <c r="A12" s="143" t="s">
        <v>2430</v>
      </c>
      <c r="B12" s="144"/>
      <c r="C12" s="144"/>
      <c r="D12" s="144"/>
      <c r="E12" s="145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8" x14ac:dyDescent="0.25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8" x14ac:dyDescent="0.25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8" x14ac:dyDescent="0.25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8" x14ac:dyDescent="0.25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8" x14ac:dyDescent="0.25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8" x14ac:dyDescent="0.25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8" x14ac:dyDescent="0.25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8" x14ac:dyDescent="0.25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8" x14ac:dyDescent="0.25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8" x14ac:dyDescent="0.25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8" x14ac:dyDescent="0.25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8" x14ac:dyDescent="0.25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8" x14ac:dyDescent="0.25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8" x14ac:dyDescent="0.25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8" x14ac:dyDescent="0.25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8" x14ac:dyDescent="0.25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8" x14ac:dyDescent="0.25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8" x14ac:dyDescent="0.25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8" x14ac:dyDescent="0.25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8" x14ac:dyDescent="0.25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8" x14ac:dyDescent="0.25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8" x14ac:dyDescent="0.25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8" x14ac:dyDescent="0.25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8" x14ac:dyDescent="0.25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8" x14ac:dyDescent="0.25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8" x14ac:dyDescent="0.25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8" x14ac:dyDescent="0.25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8" x14ac:dyDescent="0.25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8" x14ac:dyDescent="0.25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8" x14ac:dyDescent="0.25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.75" thickBot="1" x14ac:dyDescent="0.3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.75" thickBot="1" x14ac:dyDescent="0.3">
      <c r="B47" s="108"/>
      <c r="E47" s="108"/>
    </row>
    <row r="48" spans="1:6" s="99" customFormat="1" ht="18.75" thickBot="1" x14ac:dyDescent="0.3">
      <c r="A48" s="143" t="s">
        <v>2431</v>
      </c>
      <c r="B48" s="144"/>
      <c r="C48" s="144"/>
      <c r="D48" s="144"/>
      <c r="E48" s="145"/>
    </row>
    <row r="49" spans="1:5" ht="18" x14ac:dyDescent="0.25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8" x14ac:dyDescent="0.25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8" x14ac:dyDescent="0.25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8" x14ac:dyDescent="0.25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8" x14ac:dyDescent="0.25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8" x14ac:dyDescent="0.25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8" x14ac:dyDescent="0.25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8" x14ac:dyDescent="0.25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8" x14ac:dyDescent="0.25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8" x14ac:dyDescent="0.25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8" x14ac:dyDescent="0.25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8" x14ac:dyDescent="0.25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8" x14ac:dyDescent="0.25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8" x14ac:dyDescent="0.25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8" x14ac:dyDescent="0.25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8" x14ac:dyDescent="0.25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8" x14ac:dyDescent="0.25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.75" thickBot="1" x14ac:dyDescent="0.3">
      <c r="A67" s="106" t="s">
        <v>2428</v>
      </c>
      <c r="B67" s="114">
        <f>COUNT(B50:B66)</f>
        <v>12</v>
      </c>
      <c r="C67" s="124"/>
      <c r="D67" s="104"/>
      <c r="E67" s="105"/>
    </row>
    <row r="68" spans="1:5" ht="15.75" thickBot="1" x14ac:dyDescent="0.3">
      <c r="A68" s="99"/>
      <c r="B68" s="108"/>
      <c r="C68" s="99"/>
      <c r="D68" s="99"/>
      <c r="E68" s="108"/>
    </row>
    <row r="69" spans="1:5" ht="18.75" thickBot="1" x14ac:dyDescent="0.3">
      <c r="A69" s="156" t="s">
        <v>2429</v>
      </c>
      <c r="B69" s="157"/>
      <c r="C69" s="99"/>
      <c r="D69" s="99"/>
      <c r="E69" s="108"/>
    </row>
    <row r="70" spans="1:5" ht="18.75" thickBot="1" x14ac:dyDescent="0.3">
      <c r="A70" s="158">
        <f>+B46+B67</f>
        <v>39</v>
      </c>
      <c r="B70" s="159"/>
      <c r="C70" s="99"/>
      <c r="D70" s="99"/>
      <c r="E70" s="108"/>
    </row>
    <row r="71" spans="1:5" ht="15.75" thickBot="1" x14ac:dyDescent="0.3">
      <c r="A71" s="99"/>
      <c r="B71" s="108"/>
      <c r="C71" s="99"/>
      <c r="D71" s="99"/>
      <c r="E71" s="108"/>
    </row>
    <row r="72" spans="1:5" ht="18.75" thickBot="1" x14ac:dyDescent="0.3">
      <c r="A72" s="143" t="s">
        <v>2432</v>
      </c>
      <c r="B72" s="144"/>
      <c r="C72" s="144"/>
      <c r="D72" s="144"/>
      <c r="E72" s="145"/>
    </row>
    <row r="73" spans="1:5" ht="18" x14ac:dyDescent="0.25">
      <c r="A73" s="116" t="s">
        <v>15</v>
      </c>
      <c r="B73" s="116" t="s">
        <v>2426</v>
      </c>
      <c r="C73" s="107" t="s">
        <v>46</v>
      </c>
      <c r="D73" s="160" t="s">
        <v>2433</v>
      </c>
      <c r="E73" s="161"/>
    </row>
    <row r="74" spans="1:5" ht="18" x14ac:dyDescent="0.25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41" t="s">
        <v>2495</v>
      </c>
      <c r="E74" s="142"/>
    </row>
    <row r="75" spans="1:5" ht="18" x14ac:dyDescent="0.25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41" t="s">
        <v>2495</v>
      </c>
      <c r="E75" s="142"/>
    </row>
    <row r="76" spans="1:5" ht="18" x14ac:dyDescent="0.25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41" t="s">
        <v>2501</v>
      </c>
      <c r="E76" s="142"/>
    </row>
    <row r="77" spans="1:5" ht="18" x14ac:dyDescent="0.25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41" t="s">
        <v>2495</v>
      </c>
      <c r="E77" s="142"/>
    </row>
    <row r="78" spans="1:5" ht="18" x14ac:dyDescent="0.25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41" t="s">
        <v>2495</v>
      </c>
      <c r="E78" s="142"/>
    </row>
    <row r="79" spans="1:5" ht="18" x14ac:dyDescent="0.25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41" t="s">
        <v>2495</v>
      </c>
      <c r="E79" s="142"/>
    </row>
    <row r="80" spans="1:5" ht="18" x14ac:dyDescent="0.25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41" t="s">
        <v>2495</v>
      </c>
      <c r="E80" s="142"/>
    </row>
    <row r="81" spans="1:5" s="99" customFormat="1" ht="18" x14ac:dyDescent="0.25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41" t="s">
        <v>2495</v>
      </c>
      <c r="E81" s="142"/>
    </row>
    <row r="82" spans="1:5" s="99" customFormat="1" ht="18" x14ac:dyDescent="0.25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41" t="s">
        <v>2501</v>
      </c>
      <c r="E82" s="142"/>
    </row>
    <row r="83" spans="1:5" s="99" customFormat="1" ht="18" x14ac:dyDescent="0.25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41" t="s">
        <v>2507</v>
      </c>
      <c r="E83" s="142"/>
    </row>
    <row r="84" spans="1:5" s="99" customFormat="1" ht="18" x14ac:dyDescent="0.25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41" t="s">
        <v>2495</v>
      </c>
      <c r="E84" s="142"/>
    </row>
    <row r="85" spans="1:5" s="99" customFormat="1" ht="18" x14ac:dyDescent="0.25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41" t="s">
        <v>2501</v>
      </c>
      <c r="E85" s="142"/>
    </row>
    <row r="86" spans="1:5" s="99" customFormat="1" ht="18" x14ac:dyDescent="0.25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41" t="s">
        <v>2495</v>
      </c>
      <c r="E86" s="142"/>
    </row>
    <row r="87" spans="1:5" s="99" customFormat="1" ht="18" x14ac:dyDescent="0.25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41" t="s">
        <v>2501</v>
      </c>
      <c r="E87" s="142"/>
    </row>
    <row r="88" spans="1:5" s="99" customFormat="1" ht="18" x14ac:dyDescent="0.25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41" t="s">
        <v>2495</v>
      </c>
      <c r="E88" s="142"/>
    </row>
    <row r="89" spans="1:5" s="99" customFormat="1" ht="18" x14ac:dyDescent="0.25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41" t="s">
        <v>2495</v>
      </c>
      <c r="E89" s="142"/>
    </row>
    <row r="90" spans="1:5" s="99" customFormat="1" ht="18" x14ac:dyDescent="0.25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41" t="s">
        <v>2501</v>
      </c>
      <c r="E90" s="142"/>
    </row>
    <row r="91" spans="1:5" s="99" customFormat="1" ht="18" x14ac:dyDescent="0.25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41" t="s">
        <v>2495</v>
      </c>
      <c r="E91" s="142"/>
    </row>
    <row r="92" spans="1:5" s="99" customFormat="1" ht="18" x14ac:dyDescent="0.25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41" t="s">
        <v>2495</v>
      </c>
      <c r="E92" s="142"/>
    </row>
    <row r="93" spans="1:5" s="99" customFormat="1" ht="18" x14ac:dyDescent="0.25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41" t="s">
        <v>2501</v>
      </c>
      <c r="E93" s="142"/>
    </row>
    <row r="94" spans="1:5" s="99" customFormat="1" ht="18" x14ac:dyDescent="0.25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41" t="s">
        <v>2495</v>
      </c>
      <c r="E94" s="142"/>
    </row>
    <row r="95" spans="1:5" s="99" customFormat="1" ht="18" x14ac:dyDescent="0.25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41" t="s">
        <v>2501</v>
      </c>
      <c r="E95" s="142"/>
    </row>
    <row r="96" spans="1:5" s="99" customFormat="1" ht="18" x14ac:dyDescent="0.25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41" t="s">
        <v>2495</v>
      </c>
      <c r="E96" s="142"/>
    </row>
    <row r="97" spans="1:5" s="99" customFormat="1" ht="18" x14ac:dyDescent="0.25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41" t="s">
        <v>2495</v>
      </c>
      <c r="E97" s="142"/>
    </row>
    <row r="98" spans="1:5" s="99" customFormat="1" ht="18" x14ac:dyDescent="0.25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41" t="s">
        <v>2495</v>
      </c>
      <c r="E98" s="142"/>
    </row>
    <row r="99" spans="1:5" s="99" customFormat="1" ht="18" x14ac:dyDescent="0.25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8" x14ac:dyDescent="0.25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8" x14ac:dyDescent="0.25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8" x14ac:dyDescent="0.25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.75" thickBot="1" x14ac:dyDescent="0.3">
      <c r="A103" s="106" t="s">
        <v>2428</v>
      </c>
      <c r="B103" s="114">
        <f>COUNT(B74:B102)</f>
        <v>25</v>
      </c>
      <c r="C103" s="124"/>
      <c r="D103" s="162"/>
      <c r="E103" s="155"/>
    </row>
  </sheetData>
  <mergeCells count="36"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A69:B69"/>
    <mergeCell ref="A70:B70"/>
    <mergeCell ref="A72:E72"/>
    <mergeCell ref="D73:E73"/>
    <mergeCell ref="D74:E74"/>
    <mergeCell ref="A48:E48"/>
    <mergeCell ref="A1:E1"/>
    <mergeCell ref="A7:E7"/>
    <mergeCell ref="A2:E2"/>
    <mergeCell ref="A12:E12"/>
    <mergeCell ref="C10:E10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</mergeCells>
  <phoneticPr fontId="47" type="noConversion"/>
  <conditionalFormatting sqref="B103 B53:B67 B46:B49 B69:B74 B1:B4 B6:B16">
    <cfRule type="duplicateValues" dxfId="203" priority="111"/>
    <cfRule type="duplicateValues" dxfId="202" priority="112"/>
  </conditionalFormatting>
  <conditionalFormatting sqref="B103 B69:B74 B1:B4 B6:B16 B46:B67">
    <cfRule type="duplicateValues" dxfId="201" priority="110"/>
  </conditionalFormatting>
  <conditionalFormatting sqref="B103 B69:B74 B1:B4 B6:B67">
    <cfRule type="duplicateValues" dxfId="200" priority="109"/>
  </conditionalFormatting>
  <conditionalFormatting sqref="B103 B69:B75 B1:B4 B6:B67">
    <cfRule type="duplicateValues" dxfId="199" priority="100"/>
  </conditionalFormatting>
  <conditionalFormatting sqref="E76">
    <cfRule type="duplicateValues" dxfId="198" priority="98"/>
  </conditionalFormatting>
  <conditionalFormatting sqref="B75">
    <cfRule type="duplicateValues" dxfId="197" priority="121"/>
    <cfRule type="duplicateValues" dxfId="196" priority="122"/>
  </conditionalFormatting>
  <conditionalFormatting sqref="B75">
    <cfRule type="duplicateValues" dxfId="195" priority="123"/>
  </conditionalFormatting>
  <conditionalFormatting sqref="E75">
    <cfRule type="duplicateValues" dxfId="194" priority="124"/>
  </conditionalFormatting>
  <conditionalFormatting sqref="E20:E22">
    <cfRule type="duplicateValues" dxfId="193" priority="125"/>
  </conditionalFormatting>
  <conditionalFormatting sqref="E23:E27">
    <cfRule type="duplicateValues" dxfId="192" priority="126"/>
  </conditionalFormatting>
  <conditionalFormatting sqref="E103 E67:E74 E46:E50 E1:E16">
    <cfRule type="duplicateValues" dxfId="191" priority="127"/>
  </conditionalFormatting>
  <conditionalFormatting sqref="E51">
    <cfRule type="duplicateValues" dxfId="190" priority="128"/>
  </conditionalFormatting>
  <conditionalFormatting sqref="B50">
    <cfRule type="duplicateValues" dxfId="189" priority="131"/>
    <cfRule type="duplicateValues" dxfId="188" priority="132"/>
  </conditionalFormatting>
  <conditionalFormatting sqref="E102 E77:E80">
    <cfRule type="duplicateValues" dxfId="187" priority="133"/>
  </conditionalFormatting>
  <conditionalFormatting sqref="E17:E19">
    <cfRule type="duplicateValues" dxfId="186" priority="134"/>
  </conditionalFormatting>
  <conditionalFormatting sqref="B5">
    <cfRule type="duplicateValues" dxfId="185" priority="43"/>
    <cfRule type="duplicateValues" dxfId="184" priority="44"/>
  </conditionalFormatting>
  <conditionalFormatting sqref="B5">
    <cfRule type="duplicateValues" dxfId="183" priority="42"/>
  </conditionalFormatting>
  <conditionalFormatting sqref="B5">
    <cfRule type="duplicateValues" dxfId="182" priority="41"/>
  </conditionalFormatting>
  <conditionalFormatting sqref="B5">
    <cfRule type="duplicateValues" dxfId="181" priority="40"/>
  </conditionalFormatting>
  <conditionalFormatting sqref="B5">
    <cfRule type="duplicateValues" dxfId="180" priority="39"/>
  </conditionalFormatting>
  <conditionalFormatting sqref="B1:B1048576">
    <cfRule type="duplicateValues" dxfId="179" priority="38"/>
  </conditionalFormatting>
  <conditionalFormatting sqref="E102:E1048576 E1:E80">
    <cfRule type="duplicateValues" dxfId="178" priority="37"/>
  </conditionalFormatting>
  <conditionalFormatting sqref="E52:E66">
    <cfRule type="duplicateValues" dxfId="177" priority="376010"/>
  </conditionalFormatting>
  <conditionalFormatting sqref="E81">
    <cfRule type="duplicateValues" dxfId="176" priority="36"/>
  </conditionalFormatting>
  <conditionalFormatting sqref="E81">
    <cfRule type="duplicateValues" dxfId="175" priority="35"/>
  </conditionalFormatting>
  <conditionalFormatting sqref="E82">
    <cfRule type="duplicateValues" dxfId="174" priority="34"/>
  </conditionalFormatting>
  <conditionalFormatting sqref="E82">
    <cfRule type="duplicateValues" dxfId="173" priority="33"/>
  </conditionalFormatting>
  <conditionalFormatting sqref="E83">
    <cfRule type="duplicateValues" dxfId="172" priority="32"/>
  </conditionalFormatting>
  <conditionalFormatting sqref="E83">
    <cfRule type="duplicateValues" dxfId="171" priority="31"/>
  </conditionalFormatting>
  <conditionalFormatting sqref="B32:B45">
    <cfRule type="duplicateValues" dxfId="170" priority="376236"/>
  </conditionalFormatting>
  <conditionalFormatting sqref="E32:E45">
    <cfRule type="duplicateValues" dxfId="169" priority="376246"/>
    <cfRule type="duplicateValues" dxfId="168" priority="376247"/>
  </conditionalFormatting>
  <conditionalFormatting sqref="E32:E45">
    <cfRule type="duplicateValues" dxfId="167" priority="376250"/>
  </conditionalFormatting>
  <conditionalFormatting sqref="E32:E45">
    <cfRule type="duplicateValues" dxfId="166" priority="376254"/>
    <cfRule type="duplicateValues" dxfId="165" priority="376255"/>
    <cfRule type="duplicateValues" dxfId="164" priority="376256"/>
  </conditionalFormatting>
  <conditionalFormatting sqref="E55:E66">
    <cfRule type="duplicateValues" dxfId="163" priority="376305"/>
  </conditionalFormatting>
  <conditionalFormatting sqref="B53:B66">
    <cfRule type="duplicateValues" dxfId="162" priority="376307"/>
    <cfRule type="duplicateValues" dxfId="161" priority="376308"/>
  </conditionalFormatting>
  <conditionalFormatting sqref="B51:B66">
    <cfRule type="duplicateValues" dxfId="160" priority="376316"/>
    <cfRule type="duplicateValues" dxfId="159" priority="376317"/>
  </conditionalFormatting>
  <conditionalFormatting sqref="B76:B102">
    <cfRule type="duplicateValues" dxfId="158" priority="376512"/>
  </conditionalFormatting>
  <conditionalFormatting sqref="B76:B102">
    <cfRule type="duplicateValues" dxfId="157" priority="376514"/>
    <cfRule type="duplicateValues" dxfId="156" priority="376515"/>
  </conditionalFormatting>
  <conditionalFormatting sqref="B69:B103 B1:B4 B6:B67">
    <cfRule type="duplicateValues" dxfId="155" priority="376518"/>
  </conditionalFormatting>
  <conditionalFormatting sqref="E84">
    <cfRule type="duplicateValues" dxfId="154" priority="30"/>
  </conditionalFormatting>
  <conditionalFormatting sqref="E84">
    <cfRule type="duplicateValues" dxfId="153" priority="29"/>
  </conditionalFormatting>
  <conditionalFormatting sqref="E85">
    <cfRule type="duplicateValues" dxfId="152" priority="28"/>
  </conditionalFormatting>
  <conditionalFormatting sqref="E85">
    <cfRule type="duplicateValues" dxfId="151" priority="27"/>
  </conditionalFormatting>
  <conditionalFormatting sqref="E86">
    <cfRule type="duplicateValues" dxfId="150" priority="26"/>
  </conditionalFormatting>
  <conditionalFormatting sqref="E86">
    <cfRule type="duplicateValues" dxfId="149" priority="25"/>
  </conditionalFormatting>
  <conditionalFormatting sqref="E87">
    <cfRule type="duplicateValues" dxfId="148" priority="24"/>
  </conditionalFormatting>
  <conditionalFormatting sqref="E87">
    <cfRule type="duplicateValues" dxfId="147" priority="23"/>
  </conditionalFormatting>
  <conditionalFormatting sqref="E88">
    <cfRule type="duplicateValues" dxfId="146" priority="22"/>
  </conditionalFormatting>
  <conditionalFormatting sqref="E88">
    <cfRule type="duplicateValues" dxfId="145" priority="21"/>
  </conditionalFormatting>
  <conditionalFormatting sqref="E89">
    <cfRule type="duplicateValues" dxfId="144" priority="20"/>
  </conditionalFormatting>
  <conditionalFormatting sqref="E89">
    <cfRule type="duplicateValues" dxfId="143" priority="19"/>
  </conditionalFormatting>
  <conditionalFormatting sqref="E90">
    <cfRule type="duplicateValues" dxfId="142" priority="18"/>
  </conditionalFormatting>
  <conditionalFormatting sqref="E90">
    <cfRule type="duplicateValues" dxfId="141" priority="17"/>
  </conditionalFormatting>
  <conditionalFormatting sqref="E91">
    <cfRule type="duplicateValues" dxfId="140" priority="16"/>
  </conditionalFormatting>
  <conditionalFormatting sqref="E91">
    <cfRule type="duplicateValues" dxfId="139" priority="15"/>
  </conditionalFormatting>
  <conditionalFormatting sqref="E92">
    <cfRule type="duplicateValues" dxfId="138" priority="14"/>
  </conditionalFormatting>
  <conditionalFormatting sqref="E92">
    <cfRule type="duplicateValues" dxfId="137" priority="13"/>
  </conditionalFormatting>
  <conditionalFormatting sqref="E93">
    <cfRule type="duplicateValues" dxfId="136" priority="12"/>
  </conditionalFormatting>
  <conditionalFormatting sqref="E93">
    <cfRule type="duplicateValues" dxfId="135" priority="11"/>
  </conditionalFormatting>
  <conditionalFormatting sqref="E94">
    <cfRule type="duplicateValues" dxfId="134" priority="10"/>
  </conditionalFormatting>
  <conditionalFormatting sqref="E94">
    <cfRule type="duplicateValues" dxfId="133" priority="9"/>
  </conditionalFormatting>
  <conditionalFormatting sqref="E95">
    <cfRule type="duplicateValues" dxfId="132" priority="8"/>
  </conditionalFormatting>
  <conditionalFormatting sqref="E95">
    <cfRule type="duplicateValues" dxfId="131" priority="7"/>
  </conditionalFormatting>
  <conditionalFormatting sqref="E96 E99:E101">
    <cfRule type="duplicateValues" dxfId="130" priority="6"/>
  </conditionalFormatting>
  <conditionalFormatting sqref="E96">
    <cfRule type="duplicateValues" dxfId="129" priority="5"/>
  </conditionalFormatting>
  <conditionalFormatting sqref="E97">
    <cfRule type="duplicateValues" dxfId="128" priority="4"/>
  </conditionalFormatting>
  <conditionalFormatting sqref="E97">
    <cfRule type="duplicateValues" dxfId="127" priority="3"/>
  </conditionalFormatting>
  <conditionalFormatting sqref="E98">
    <cfRule type="duplicateValues" dxfId="126" priority="2"/>
  </conditionalFormatting>
  <conditionalFormatting sqref="E98">
    <cfRule type="duplicateValues" dxfId="125" priority="1"/>
  </conditionalFormatting>
  <conditionalFormatting sqref="E28:E31">
    <cfRule type="duplicateValues" dxfId="124" priority="376545"/>
  </conditionalFormatting>
  <conditionalFormatting sqref="B20:B45">
    <cfRule type="duplicateValues" dxfId="123" priority="376551"/>
    <cfRule type="duplicateValues" dxfId="122" priority="376552"/>
  </conditionalFormatting>
  <conditionalFormatting sqref="B20:B45">
    <cfRule type="duplicateValues" dxfId="121" priority="376555"/>
  </conditionalFormatting>
  <conditionalFormatting sqref="B17:B45">
    <cfRule type="duplicateValues" dxfId="120" priority="376557"/>
    <cfRule type="duplicateValues" dxfId="119" priority="376558"/>
  </conditionalFormatting>
  <conditionalFormatting sqref="B17:B45">
    <cfRule type="duplicateValues" dxfId="118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2504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2489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2490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2496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2493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2437</v>
      </c>
      <c r="B1" s="164"/>
      <c r="C1" s="164"/>
      <c r="D1" s="16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2447</v>
      </c>
      <c r="B25" s="164"/>
      <c r="C25" s="164"/>
      <c r="D25" s="16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7" priority="119152"/>
  </conditionalFormatting>
  <conditionalFormatting sqref="A7:A11">
    <cfRule type="duplicateValues" dxfId="116" priority="119156"/>
    <cfRule type="duplicateValues" dxfId="115" priority="119157"/>
  </conditionalFormatting>
  <conditionalFormatting sqref="A7:A11">
    <cfRule type="duplicateValues" dxfId="114" priority="119160"/>
    <cfRule type="duplicateValues" dxfId="113" priority="119161"/>
  </conditionalFormatting>
  <conditionalFormatting sqref="B37:B39">
    <cfRule type="duplicateValues" dxfId="112" priority="219"/>
    <cfRule type="duplicateValues" dxfId="111" priority="220"/>
  </conditionalFormatting>
  <conditionalFormatting sqref="B37:B39">
    <cfRule type="duplicateValues" dxfId="110" priority="218"/>
  </conditionalFormatting>
  <conditionalFormatting sqref="B37:B39">
    <cfRule type="duplicateValues" dxfId="109" priority="217"/>
  </conditionalFormatting>
  <conditionalFormatting sqref="B37:B39">
    <cfRule type="duplicateValues" dxfId="108" priority="215"/>
    <cfRule type="duplicateValues" dxfId="107" priority="216"/>
  </conditionalFormatting>
  <conditionalFormatting sqref="B3">
    <cfRule type="duplicateValues" dxfId="106" priority="193"/>
    <cfRule type="duplicateValues" dxfId="105" priority="194"/>
  </conditionalFormatting>
  <conditionalFormatting sqref="B3">
    <cfRule type="duplicateValues" dxfId="104" priority="192"/>
  </conditionalFormatting>
  <conditionalFormatting sqref="B3">
    <cfRule type="duplicateValues" dxfId="103" priority="191"/>
  </conditionalFormatting>
  <conditionalFormatting sqref="B3">
    <cfRule type="duplicateValues" dxfId="102" priority="189"/>
    <cfRule type="duplicateValues" dxfId="101" priority="190"/>
  </conditionalFormatting>
  <conditionalFormatting sqref="A4:A6">
    <cfRule type="duplicateValues" dxfId="100" priority="188"/>
  </conditionalFormatting>
  <conditionalFormatting sqref="A4:A6">
    <cfRule type="duplicateValues" dxfId="99" priority="186"/>
    <cfRule type="duplicateValues" dxfId="98" priority="187"/>
  </conditionalFormatting>
  <conditionalFormatting sqref="A4:A6">
    <cfRule type="duplicateValues" dxfId="97" priority="184"/>
    <cfRule type="duplicateValues" dxfId="96" priority="185"/>
  </conditionalFormatting>
  <conditionalFormatting sqref="A3:A6">
    <cfRule type="duplicateValues" dxfId="95" priority="165"/>
  </conditionalFormatting>
  <conditionalFormatting sqref="A3:A6">
    <cfRule type="duplicateValues" dxfId="94" priority="163"/>
    <cfRule type="duplicateValues" dxfId="93" priority="164"/>
  </conditionalFormatting>
  <conditionalFormatting sqref="A3:A6">
    <cfRule type="duplicateValues" dxfId="92" priority="161"/>
    <cfRule type="duplicateValues" dxfId="91" priority="162"/>
  </conditionalFormatting>
  <conditionalFormatting sqref="B4:B6">
    <cfRule type="duplicateValues" dxfId="90" priority="158"/>
    <cfRule type="duplicateValues" dxfId="89" priority="159"/>
  </conditionalFormatting>
  <conditionalFormatting sqref="B4:B6">
    <cfRule type="duplicateValues" dxfId="88" priority="157"/>
  </conditionalFormatting>
  <conditionalFormatting sqref="B4:B6">
    <cfRule type="duplicateValues" dxfId="87" priority="156"/>
  </conditionalFormatting>
  <conditionalFormatting sqref="B4:B6">
    <cfRule type="duplicateValues" dxfId="86" priority="154"/>
    <cfRule type="duplicateValues" dxfId="8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96.5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95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95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4" priority="51"/>
  </conditionalFormatting>
  <conditionalFormatting sqref="E9:E1048576 E1:E2">
    <cfRule type="duplicateValues" dxfId="83" priority="99232"/>
  </conditionalFormatting>
  <conditionalFormatting sqref="E4">
    <cfRule type="duplicateValues" dxfId="82" priority="44"/>
  </conditionalFormatting>
  <conditionalFormatting sqref="E5:E8">
    <cfRule type="duplicateValues" dxfId="81" priority="42"/>
  </conditionalFormatting>
  <conditionalFormatting sqref="B12">
    <cfRule type="duplicateValues" dxfId="80" priority="16"/>
    <cfRule type="duplicateValues" dxfId="79" priority="17"/>
    <cfRule type="duplicateValues" dxfId="78" priority="18"/>
  </conditionalFormatting>
  <conditionalFormatting sqref="B12">
    <cfRule type="duplicateValues" dxfId="77" priority="15"/>
  </conditionalFormatting>
  <conditionalFormatting sqref="B12">
    <cfRule type="duplicateValues" dxfId="76" priority="13"/>
    <cfRule type="duplicateValues" dxfId="75" priority="14"/>
  </conditionalFormatting>
  <conditionalFormatting sqref="B12">
    <cfRule type="duplicateValues" dxfId="74" priority="10"/>
    <cfRule type="duplicateValues" dxfId="73" priority="11"/>
    <cfRule type="duplicateValues" dxfId="72" priority="12"/>
  </conditionalFormatting>
  <conditionalFormatting sqref="B12">
    <cfRule type="duplicateValues" dxfId="71" priority="9"/>
  </conditionalFormatting>
  <conditionalFormatting sqref="B12">
    <cfRule type="duplicateValues" dxfId="70" priority="7"/>
    <cfRule type="duplicateValues" dxfId="69" priority="8"/>
  </conditionalFormatting>
  <conditionalFormatting sqref="B12">
    <cfRule type="duplicateValues" dxfId="68" priority="6"/>
  </conditionalFormatting>
  <conditionalFormatting sqref="B12">
    <cfRule type="duplicateValues" dxfId="67" priority="3"/>
    <cfRule type="duplicateValues" dxfId="66" priority="4"/>
    <cfRule type="duplicateValues" dxfId="65" priority="5"/>
  </conditionalFormatting>
  <conditionalFormatting sqref="B12">
    <cfRule type="duplicateValues" dxfId="64" priority="2"/>
  </conditionalFormatting>
  <conditionalFormatting sqref="B12">
    <cfRule type="duplicateValues" dxfId="6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2021-02-24T03:06:14Z</dcterms:modified>
</cp:coreProperties>
</file>