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4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9" i="1" l="1"/>
  <c r="F79" i="1"/>
  <c r="G79" i="1"/>
  <c r="H79" i="1"/>
  <c r="I79" i="1"/>
  <c r="J79" i="1"/>
  <c r="K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51" i="1"/>
  <c r="A50" i="1"/>
  <c r="A49" i="1"/>
  <c r="A48" i="1"/>
  <c r="A47" i="1"/>
  <c r="A46" i="1"/>
  <c r="A45" i="1"/>
  <c r="A44" i="1"/>
  <c r="A43" i="1"/>
  <c r="A42" i="1"/>
  <c r="A4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G40" i="1" l="1"/>
  <c r="H40" i="1"/>
  <c r="I40" i="1"/>
  <c r="J40" i="1"/>
  <c r="K40" i="1"/>
  <c r="G39" i="1"/>
  <c r="H39" i="1"/>
  <c r="I39" i="1"/>
  <c r="J39" i="1"/>
  <c r="K39" i="1"/>
  <c r="G38" i="1"/>
  <c r="H38" i="1"/>
  <c r="I38" i="1"/>
  <c r="J38" i="1"/>
  <c r="K38" i="1"/>
  <c r="G37" i="1"/>
  <c r="H37" i="1"/>
  <c r="I37" i="1"/>
  <c r="J37" i="1"/>
  <c r="K37" i="1"/>
  <c r="G36" i="1"/>
  <c r="H36" i="1"/>
  <c r="I36" i="1"/>
  <c r="J36" i="1"/>
  <c r="K36" i="1"/>
  <c r="G35" i="1"/>
  <c r="H35" i="1"/>
  <c r="I35" i="1"/>
  <c r="J35" i="1"/>
  <c r="K35" i="1"/>
  <c r="G34" i="1"/>
  <c r="H34" i="1"/>
  <c r="I34" i="1"/>
  <c r="J34" i="1"/>
  <c r="K34" i="1"/>
  <c r="G33" i="1"/>
  <c r="H33" i="1"/>
  <c r="I33" i="1"/>
  <c r="J33" i="1"/>
  <c r="K33" i="1"/>
  <c r="G32" i="1"/>
  <c r="H32" i="1"/>
  <c r="I32" i="1"/>
  <c r="J32" i="1"/>
  <c r="K32" i="1"/>
  <c r="G31" i="1"/>
  <c r="H31" i="1"/>
  <c r="I31" i="1"/>
  <c r="J31" i="1"/>
  <c r="K31" i="1"/>
  <c r="G30" i="1"/>
  <c r="H30" i="1"/>
  <c r="I30" i="1"/>
  <c r="J30" i="1"/>
  <c r="K30" i="1"/>
  <c r="G29" i="1"/>
  <c r="H29" i="1"/>
  <c r="I29" i="1"/>
  <c r="J29" i="1"/>
  <c r="K29" i="1"/>
  <c r="A27" i="1"/>
  <c r="A28" i="1"/>
  <c r="A40" i="1"/>
  <c r="A39" i="1"/>
  <c r="A38" i="1"/>
  <c r="A37" i="1"/>
  <c r="A36" i="1"/>
  <c r="A35" i="1"/>
  <c r="A34" i="1"/>
  <c r="A33" i="1"/>
  <c r="A32" i="1"/>
  <c r="A31" i="1"/>
  <c r="A30" i="1"/>
  <c r="A29" i="1"/>
  <c r="G28" i="1" l="1"/>
  <c r="H28" i="1"/>
  <c r="I28" i="1"/>
  <c r="J28" i="1"/>
  <c r="K28" i="1"/>
  <c r="G27" i="1"/>
  <c r="H27" i="1"/>
  <c r="I27" i="1"/>
  <c r="J27" i="1"/>
  <c r="K27" i="1"/>
  <c r="G26" i="1"/>
  <c r="H26" i="1"/>
  <c r="I26" i="1"/>
  <c r="J26" i="1"/>
  <c r="K26" i="1"/>
  <c r="G25" i="1"/>
  <c r="H25" i="1"/>
  <c r="I25" i="1"/>
  <c r="J25" i="1"/>
  <c r="K25" i="1"/>
  <c r="G24" i="1"/>
  <c r="H24" i="1"/>
  <c r="I24" i="1"/>
  <c r="J24" i="1"/>
  <c r="K24" i="1"/>
  <c r="G23" i="1"/>
  <c r="H23" i="1"/>
  <c r="I23" i="1"/>
  <c r="J23" i="1"/>
  <c r="K23" i="1"/>
  <c r="G22" i="1"/>
  <c r="H22" i="1"/>
  <c r="I22" i="1"/>
  <c r="J22" i="1"/>
  <c r="K22" i="1"/>
  <c r="G21" i="1"/>
  <c r="H21" i="1"/>
  <c r="I21" i="1"/>
  <c r="J21" i="1"/>
  <c r="K21" i="1"/>
  <c r="A26" i="1"/>
  <c r="A25" i="1"/>
  <c r="A24" i="1"/>
  <c r="A23" i="1"/>
  <c r="A22" i="1"/>
  <c r="A21" i="1"/>
  <c r="G20" i="1"/>
  <c r="H20" i="1"/>
  <c r="I20" i="1"/>
  <c r="J20" i="1"/>
  <c r="K20" i="1"/>
  <c r="G19" i="1"/>
  <c r="H19" i="1"/>
  <c r="I19" i="1"/>
  <c r="J19" i="1"/>
  <c r="K19" i="1"/>
  <c r="G18" i="1"/>
  <c r="H18" i="1"/>
  <c r="I18" i="1"/>
  <c r="J18" i="1"/>
  <c r="K18" i="1"/>
  <c r="G17" i="1"/>
  <c r="H17" i="1"/>
  <c r="I17" i="1"/>
  <c r="J17" i="1"/>
  <c r="K17" i="1"/>
  <c r="A20" i="1"/>
  <c r="A19" i="1"/>
  <c r="A18" i="1"/>
  <c r="A17" i="1"/>
  <c r="G16" i="1" l="1"/>
  <c r="H16" i="1"/>
  <c r="I16" i="1"/>
  <c r="J16" i="1"/>
  <c r="K16" i="1"/>
  <c r="G15" i="1"/>
  <c r="H15" i="1"/>
  <c r="I15" i="1"/>
  <c r="J15" i="1"/>
  <c r="K15" i="1"/>
  <c r="A16" i="1"/>
  <c r="A15" i="1"/>
  <c r="B46" i="16" l="1"/>
  <c r="A14" i="1"/>
  <c r="G14" i="1"/>
  <c r="H14" i="1"/>
  <c r="I14" i="1"/>
  <c r="J14" i="1"/>
  <c r="K14" i="1"/>
  <c r="C97" i="16"/>
  <c r="C98" i="16"/>
  <c r="C99" i="16"/>
  <c r="C100" i="16"/>
  <c r="C101" i="16"/>
  <c r="A97" i="16"/>
  <c r="A98" i="16"/>
  <c r="A99" i="16"/>
  <c r="A100" i="16"/>
  <c r="A101" i="16"/>
  <c r="A102" i="16"/>
  <c r="B67" i="16"/>
  <c r="B103" i="16"/>
  <c r="C89" i="16"/>
  <c r="C90" i="16"/>
  <c r="C91" i="16"/>
  <c r="C92" i="16"/>
  <c r="C93" i="16"/>
  <c r="C94" i="16"/>
  <c r="C95" i="16"/>
  <c r="A89" i="16"/>
  <c r="A90" i="16"/>
  <c r="A91" i="16"/>
  <c r="A92" i="16"/>
  <c r="A93" i="16"/>
  <c r="A94" i="16"/>
  <c r="A95" i="16"/>
  <c r="C80" i="16"/>
  <c r="C81" i="16"/>
  <c r="C82" i="16"/>
  <c r="C83" i="16"/>
  <c r="C84" i="16"/>
  <c r="C85" i="16"/>
  <c r="C86" i="16"/>
  <c r="C87" i="16"/>
  <c r="C88" i="16"/>
  <c r="C96" i="16"/>
  <c r="C102" i="16"/>
  <c r="A80" i="16"/>
  <c r="A81" i="16"/>
  <c r="A82" i="16"/>
  <c r="A83" i="16"/>
  <c r="A84" i="16"/>
  <c r="A85" i="16"/>
  <c r="A86" i="16"/>
  <c r="A87" i="16"/>
  <c r="A88" i="16"/>
  <c r="A96" i="16"/>
  <c r="C56" i="16"/>
  <c r="C57" i="16"/>
  <c r="C58" i="16"/>
  <c r="C59" i="16"/>
  <c r="C60" i="16"/>
  <c r="C61" i="16"/>
  <c r="C62" i="16"/>
  <c r="C63" i="16"/>
  <c r="C64" i="16"/>
  <c r="C65" i="16"/>
  <c r="C66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C36" i="16"/>
  <c r="C37" i="16"/>
  <c r="C38" i="16"/>
  <c r="C39" i="16"/>
  <c r="C40" i="16"/>
  <c r="C41" i="16"/>
  <c r="C42" i="16"/>
  <c r="C43" i="16"/>
  <c r="C44" i="16"/>
  <c r="A36" i="16"/>
  <c r="A37" i="16"/>
  <c r="A38" i="16"/>
  <c r="A39" i="16"/>
  <c r="A40" i="16"/>
  <c r="A41" i="16"/>
  <c r="A42" i="16"/>
  <c r="A43" i="16"/>
  <c r="A44" i="16"/>
  <c r="A45" i="16"/>
  <c r="A9" i="16"/>
  <c r="C9" i="16"/>
  <c r="C79" i="16" l="1"/>
  <c r="A79" i="16"/>
  <c r="C78" i="16"/>
  <c r="A78" i="16"/>
  <c r="C77" i="16"/>
  <c r="A77" i="16"/>
  <c r="C76" i="16"/>
  <c r="A76" i="16"/>
  <c r="C75" i="16"/>
  <c r="A75" i="16"/>
  <c r="C74" i="16"/>
  <c r="A74" i="16"/>
  <c r="C55" i="16"/>
  <c r="C54" i="16"/>
  <c r="C53" i="16"/>
  <c r="C52" i="16"/>
  <c r="A52" i="16"/>
  <c r="C51" i="16"/>
  <c r="A51" i="16"/>
  <c r="C50" i="16"/>
  <c r="A50" i="16"/>
  <c r="A7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G13" i="1" l="1"/>
  <c r="H13" i="1"/>
  <c r="I13" i="1"/>
  <c r="J13" i="1"/>
  <c r="K13" i="1"/>
  <c r="A13" i="1"/>
  <c r="G12" i="1" l="1"/>
  <c r="H12" i="1"/>
  <c r="I12" i="1"/>
  <c r="J12" i="1"/>
  <c r="K12" i="1"/>
  <c r="A12" i="1"/>
  <c r="G11" i="1" l="1"/>
  <c r="H11" i="1"/>
  <c r="I11" i="1"/>
  <c r="J11" i="1"/>
  <c r="K11" i="1"/>
  <c r="G10" i="1"/>
  <c r="H10" i="1"/>
  <c r="I10" i="1"/>
  <c r="J10" i="1"/>
  <c r="K10" i="1"/>
  <c r="A11" i="1"/>
  <c r="A10" i="1"/>
  <c r="G9" i="1"/>
  <c r="H9" i="1"/>
  <c r="I9" i="1"/>
  <c r="J9" i="1"/>
  <c r="K9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</calcChain>
</file>

<file path=xl/sharedStrings.xml><?xml version="1.0" encoding="utf-8"?>
<sst xmlns="http://schemas.openxmlformats.org/spreadsheetml/2006/main" count="13299" uniqueCount="2573">
  <si>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</si>
  <si>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</si>
  <si>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</si>
  <si>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</si>
  <si>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</si>
  <si>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</si>
  <si>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</si>
  <si>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</si>
  <si>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</si>
  <si>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</si>
  <si>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</si>
  <si>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</si>
  <si>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</si>
  <si>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</si>
  <si>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</si>
  <si>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</si>
  <si>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</si>
  <si>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</si>
  <si>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</si>
  <si>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</si>
  <si>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</si>
  <si>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</si>
  <si>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</si>
  <si>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</si>
  <si>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</si>
  <si>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</si>
  <si>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</si>
  <si>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</si>
  <si>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</si>
  <si>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</si>
  <si>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</si>
  <si>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</si>
  <si>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</si>
  <si>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</si>
  <si>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</si>
  <si>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</si>
  <si>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</si>
  <si>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</si>
  <si>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</si>
  <si>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</si>
  <si>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</si>
  <si>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</si>
  <si>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</si>
  <si>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</si>
  <si>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</si>
  <si>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</si>
  <si>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</si>
  <si>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</si>
  <si>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</si>
  <si>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</si>
  <si>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</si>
  <si>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</si>
  <si>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</si>
  <si>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</si>
  <si>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</si>
  <si>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</si>
  <si>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</si>
  <si>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</si>
  <si>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</si>
  <si>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</si>
  <si>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</si>
  <si>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</si>
  <si>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</si>
  <si>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</si>
  <si>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</si>
  <si>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</si>
  <si>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</si>
  <si>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</si>
  <si>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</si>
  <si>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</si>
  <si>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</si>
  <si>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</si>
  <si>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</si>
  <si>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</si>
  <si>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</si>
  <si>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</si>
  <si>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</si>
  <si>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</si>
  <si>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</si>
  <si>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</si>
  <si>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</si>
  <si>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</si>
  <si>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</si>
  <si>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</si>
  <si>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</si>
  <si>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</si>
  <si>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</si>
  <si>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</si>
  <si>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</si>
  <si>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</si>
  <si>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</si>
  <si>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</si>
  <si>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</si>
  <si>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</si>
  <si>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</si>
  <si>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</si>
  <si>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</si>
  <si>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</si>
  <si>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</si>
  <si>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</si>
  <si>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</si>
  <si>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</si>
  <si>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</si>
  <si>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</si>
  <si>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</si>
  <si>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</si>
  <si>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</si>
  <si>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</si>
  <si>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</si>
  <si>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</si>
  <si>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</si>
  <si>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</si>
  <si>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</si>
  <si>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</si>
  <si>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</si>
  <si>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</si>
  <si>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</si>
  <si>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</si>
  <si>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</si>
  <si>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</si>
  <si>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</si>
  <si>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</si>
  <si>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</si>
  <si>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</si>
  <si>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</si>
  <si>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</si>
  <si>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</si>
  <si>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</si>
  <si>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</si>
  <si>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</si>
  <si>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</si>
  <si>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</si>
  <si>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</si>
  <si>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</si>
  <si>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</si>
  <si>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</si>
  <si>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</si>
  <si>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</si>
  <si>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</si>
  <si>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</si>
  <si>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</si>
  <si>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</si>
  <si>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</si>
  <si>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</si>
  <si>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</si>
  <si>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</si>
  <si>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</si>
  <si>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</si>
  <si>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</si>
  <si>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</si>
  <si>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</si>
  <si>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</si>
  <si>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</si>
  <si>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</si>
  <si>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</si>
  <si>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</si>
  <si>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</si>
  <si>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</si>
  <si>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</si>
  <si>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</si>
  <si>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</si>
  <si>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</si>
  <si>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</si>
  <si>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</si>
  <si>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</si>
  <si>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</si>
  <si>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</si>
  <si>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</si>
  <si>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</si>
  <si>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</si>
  <si>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</si>
  <si>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</si>
  <si>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</si>
  <si>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</si>
  <si>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</si>
  <si>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</si>
  <si>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</si>
  <si>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</si>
  <si>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</si>
  <si>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</si>
  <si>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</si>
  <si>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</si>
  <si>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</si>
  <si>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</si>
  <si>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</si>
  <si>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</si>
  <si>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</si>
  <si>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</si>
  <si>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</si>
  <si>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</si>
  <si>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</si>
  <si>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</si>
  <si>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</si>
  <si>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</si>
  <si>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</si>
  <si>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</si>
  <si>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</si>
  <si>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</si>
  <si>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</si>
  <si>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</si>
  <si>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</si>
  <si>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</si>
  <si>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</si>
  <si>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</si>
  <si>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</si>
  <si>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</si>
  <si>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</si>
  <si>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</si>
  <si>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</si>
  <si>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</si>
  <si>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</si>
  <si>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</si>
  <si>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</si>
  <si>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</si>
  <si>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</si>
  <si>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</si>
  <si>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</si>
  <si>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</si>
  <si>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</si>
  <si>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</si>
  <si>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</si>
  <si>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</si>
  <si>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</si>
  <si>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</si>
  <si>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</si>
  <si>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</si>
  <si>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</si>
  <si>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</si>
  <si>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</si>
  <si>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</si>
  <si>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</si>
  <si>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</si>
  <si>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</si>
  <si>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</si>
  <si>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</si>
  <si>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</si>
  <si>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</si>
  <si>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</si>
  <si>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</si>
  <si>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</si>
  <si>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</si>
  <si>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</si>
  <si>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</si>
  <si>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</si>
  <si>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</si>
  <si>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</si>
  <si>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</si>
  <si>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</si>
  <si>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</si>
  <si>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</si>
  <si>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</si>
  <si>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</si>
  <si>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</si>
  <si>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</si>
  <si>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</si>
  <si>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</si>
  <si>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</si>
  <si>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</si>
  <si>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</si>
  <si>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</si>
  <si>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</si>
  <si>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</si>
  <si>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</si>
  <si>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</si>
  <si>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</si>
  <si>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</si>
  <si>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</si>
  <si>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</si>
  <si>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</si>
  <si>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</si>
  <si>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</si>
  <si>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</si>
  <si>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</si>
  <si>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</si>
  <si>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</si>
  <si>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</si>
  <si>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</si>
  <si>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</si>
  <si>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</si>
  <si>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</si>
  <si>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</si>
  <si>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</si>
  <si>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</si>
  <si>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</si>
  <si>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</si>
  <si>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</si>
  <si>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</si>
  <si>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</si>
  <si>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</si>
  <si>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</si>
  <si>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</si>
  <si>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</si>
  <si>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</si>
  <si>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</si>
  <si>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</si>
  <si>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</si>
  <si>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</si>
  <si>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</si>
  <si>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</si>
  <si>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</si>
  <si>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</si>
  <si>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</si>
  <si>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</si>
  <si>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</si>
  <si>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</si>
  <si>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</si>
  <si>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</si>
  <si>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</si>
  <si>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</si>
  <si>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</si>
  <si>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</si>
  <si>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</si>
  <si>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</si>
  <si>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</si>
  <si>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</si>
  <si>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</si>
  <si>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</si>
  <si>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</si>
  <si>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</si>
  <si>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</si>
  <si>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</si>
  <si>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</si>
  <si>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</si>
  <si>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</si>
  <si>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</si>
  <si>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</si>
  <si>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</si>
  <si>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</si>
  <si>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</si>
  <si>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</si>
  <si>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</si>
  <si>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</si>
  <si>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</si>
  <si>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</si>
  <si>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</si>
  <si>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</si>
  <si>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</si>
  <si>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</si>
  <si>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</si>
  <si>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</si>
  <si>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</si>
  <si>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</si>
  <si>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</si>
  <si>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</si>
  <si>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</si>
  <si>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</si>
  <si>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</si>
  <si>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</si>
  <si>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</si>
  <si>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</si>
  <si>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</si>
  <si>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</si>
  <si>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</si>
  <si>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</si>
  <si>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</si>
  <si>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</si>
  <si>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</si>
  <si>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</si>
  <si>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</si>
  <si>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</si>
  <si>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</si>
  <si>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</si>
  <si>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</si>
  <si>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</si>
  <si>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</si>
  <si>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</si>
  <si>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</si>
  <si>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</si>
  <si>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</si>
  <si>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</si>
  <si>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</si>
  <si>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</si>
  <si>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</si>
  <si>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</si>
  <si>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</si>
  <si>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</si>
  <si>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</si>
  <si>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</si>
  <si>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</si>
  <si>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</si>
  <si>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</si>
  <si>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</si>
  <si>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</si>
  <si>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</si>
  <si>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</si>
  <si>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</si>
  <si>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</si>
  <si>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</si>
  <si>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</si>
  <si>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</si>
  <si>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</si>
  <si>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</si>
  <si>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</si>
  <si>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</si>
  <si>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</si>
  <si>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</si>
  <si>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</si>
  <si>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</si>
  <si>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</si>
  <si>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</si>
  <si>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</si>
  <si>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</si>
  <si>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</si>
  <si>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</si>
  <si>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</si>
  <si>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</si>
  <si>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</si>
  <si>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</si>
  <si>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</si>
  <si>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</si>
  <si>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</si>
  <si>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</si>
  <si>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</si>
  <si>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</si>
  <si>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</si>
  <si>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</si>
  <si>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</si>
  <si>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</si>
  <si>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</si>
  <si>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</si>
  <si>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</si>
  <si>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</si>
  <si>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</si>
  <si>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</si>
  <si>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</si>
  <si>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</si>
  <si>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</si>
  <si>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</si>
  <si>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</si>
  <si>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</si>
  <si>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</si>
  <si>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</si>
  <si>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</si>
  <si>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</si>
  <si>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</si>
  <si>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</si>
  <si>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</si>
  <si>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</si>
  <si>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</si>
  <si>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</si>
  <si>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</si>
  <si>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</si>
  <si>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</si>
  <si>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</si>
  <si>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</si>
  <si>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</si>
  <si>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</si>
  <si>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</si>
  <si>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</si>
  <si>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</si>
  <si>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</si>
  <si>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</si>
  <si>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</si>
  <si>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</si>
  <si>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</si>
  <si>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</si>
  <si>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</si>
  <si>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</si>
  <si>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</si>
  <si>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</si>
  <si>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</si>
  <si>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</si>
  <si>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</si>
  <si>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</si>
  <si>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</si>
  <si>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</si>
  <si>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</si>
  <si>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</si>
  <si>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</si>
  <si>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</si>
  <si>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</si>
  <si>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</si>
  <si>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</si>
  <si>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</si>
  <si>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</si>
  <si>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</si>
  <si>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</si>
  <si>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</si>
  <si>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</si>
  <si>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</si>
  <si>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</si>
  <si>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</si>
  <si>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</si>
  <si>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</si>
  <si>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</si>
  <si>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</si>
  <si>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</si>
  <si>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</si>
  <si>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</si>
  <si>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</si>
  <si>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</si>
  <si>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</si>
  <si>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</si>
  <si>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</si>
  <si>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</si>
  <si>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</si>
  <si>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</si>
  <si>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</si>
  <si>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</si>
  <si>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</si>
  <si>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</si>
  <si>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</si>
  <si>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</si>
  <si>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</si>
  <si>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</si>
  <si>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</si>
  <si>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</si>
  <si>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</si>
  <si>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</si>
  <si>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</si>
  <si>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</si>
  <si>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</si>
  <si>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</si>
  <si>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</si>
  <si>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</si>
  <si>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</si>
  <si>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</si>
  <si>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</si>
  <si>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</si>
  <si>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</si>
  <si>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</si>
  <si>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</si>
  <si>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</si>
  <si>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</si>
  <si>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</si>
  <si>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</si>
  <si>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</si>
  <si>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</si>
  <si>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</si>
  <si>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</si>
  <si>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</si>
  <si>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</si>
  <si>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</si>
  <si>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</si>
  <si>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</si>
  <si>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</si>
  <si>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</si>
  <si>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</si>
  <si>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</si>
  <si>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</si>
  <si>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</si>
  <si>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</si>
  <si>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</si>
  <si>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</si>
  <si>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</si>
  <si>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</si>
  <si>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</si>
  <si>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</si>
  <si>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</si>
  <si>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</si>
  <si>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</si>
  <si>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</si>
  <si>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</si>
  <si>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</si>
  <si>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</si>
  <si>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</si>
  <si>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</si>
  <si>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</si>
  <si>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</si>
  <si>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</si>
  <si>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</si>
  <si>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</si>
  <si>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</si>
  <si>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</si>
  <si>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</si>
  <si>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</si>
  <si>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</si>
  <si>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</si>
  <si>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</si>
  <si>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</si>
  <si>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</si>
  <si>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</si>
  <si>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</si>
  <si>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</si>
  <si>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</si>
  <si>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</si>
  <si>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</si>
  <si>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</si>
  <si>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</si>
  <si>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</si>
  <si>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</si>
  <si>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</si>
  <si>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</si>
  <si>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</si>
  <si>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</si>
  <si>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</si>
  <si>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</si>
  <si>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</si>
  <si>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</si>
  <si>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</si>
  <si>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</si>
  <si>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</si>
  <si>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</si>
  <si>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</si>
  <si>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</si>
  <si>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</si>
  <si>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</si>
  <si>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</si>
  <si>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</si>
  <si>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</si>
  <si>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</si>
  <si>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</si>
  <si>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</si>
  <si>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</si>
  <si>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</si>
  <si>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</si>
  <si>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</si>
  <si>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</si>
  <si>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</si>
  <si>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</si>
  <si>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</si>
  <si>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</si>
  <si>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</si>
  <si>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</si>
  <si>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</si>
  <si>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</si>
  <si>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</si>
  <si>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</si>
  <si>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</si>
  <si>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</si>
  <si>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</si>
  <si>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</si>
  <si>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</si>
  <si>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</si>
  <si>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</si>
  <si>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</si>
  <si>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</si>
  <si>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</si>
  <si>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</si>
  <si>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</si>
  <si>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</si>
  <si>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</si>
  <si>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</si>
  <si>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</si>
  <si>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</si>
  <si>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</si>
  <si>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</si>
  <si>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</si>
  <si>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</si>
  <si>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</si>
  <si>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</si>
  <si>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</si>
  <si>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</si>
  <si>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</si>
  <si>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</si>
  <si>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</si>
  <si>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</si>
  <si>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</si>
  <si>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</si>
  <si>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</si>
  <si>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</si>
  <si>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</si>
  <si>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</si>
  <si>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</si>
  <si>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</si>
  <si>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</si>
  <si>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</si>
  <si>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</si>
  <si>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</si>
  <si>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</si>
  <si>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</si>
  <si>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</si>
  <si>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</si>
  <si>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</si>
  <si>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</si>
  <si>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</si>
  <si>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</si>
  <si>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</si>
  <si>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</si>
  <si>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</si>
  <si>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</si>
  <si>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</si>
  <si>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</si>
  <si>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</si>
  <si>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</si>
  <si>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</si>
  <si>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</si>
  <si>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</si>
  <si>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</si>
  <si>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</si>
  <si>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</si>
  <si>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</si>
  <si>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</si>
  <si>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</si>
  <si>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</si>
  <si>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</si>
  <si>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</si>
  <si>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</si>
  <si>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</si>
  <si>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</si>
  <si>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</si>
  <si>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</si>
  <si>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</si>
  <si>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</si>
  <si>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</si>
  <si>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</si>
  <si>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</si>
  <si>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</si>
  <si>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</si>
  <si>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</si>
  <si>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</si>
  <si>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</si>
  <si>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</si>
  <si>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</si>
  <si>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</si>
  <si>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</si>
  <si>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</si>
  <si>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</si>
  <si>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</si>
  <si>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</si>
  <si>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</si>
  <si>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</si>
  <si>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</si>
  <si>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</si>
  <si>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</si>
  <si>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</si>
  <si>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</si>
  <si>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</si>
  <si>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</si>
  <si>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</si>
  <si>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</si>
  <si>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</si>
  <si>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</si>
  <si>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</si>
  <si>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</si>
  <si>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</si>
  <si>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</si>
  <si>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</si>
  <si>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</si>
  <si>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</si>
  <si>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</si>
  <si>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</si>
  <si>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</si>
  <si>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</si>
  <si>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</si>
  <si>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</si>
  <si>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</si>
  <si>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</si>
  <si>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</si>
  <si>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</si>
  <si>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</si>
  <si>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</si>
  <si>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</si>
  <si>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</si>
  <si>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</si>
  <si>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</si>
  <si>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</si>
  <si>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</si>
  <si>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</si>
  <si>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</si>
  <si>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</si>
  <si>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</si>
  <si>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</si>
  <si>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</si>
  <si>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</si>
  <si>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</si>
  <si>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</si>
  <si>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</si>
  <si>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</si>
  <si>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</si>
  <si>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</si>
  <si>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</si>
  <si>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</si>
  <si>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</si>
  <si>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</si>
  <si>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</si>
  <si>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</si>
  <si>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</si>
  <si>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</si>
  <si>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</si>
  <si>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</si>
  <si>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</si>
  <si>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</si>
  <si>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</si>
  <si>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</si>
  <si>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</si>
  <si>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</si>
  <si>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</si>
  <si>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</si>
  <si>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</si>
  <si>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</si>
  <si>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</si>
  <si>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</si>
  <si>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</si>
  <si>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</si>
  <si>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</si>
  <si>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</si>
  <si>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</si>
  <si>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</si>
  <si>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</si>
  <si>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</si>
  <si>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</si>
  <si>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</si>
  <si>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</si>
  <si>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</si>
  <si>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</si>
  <si>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</si>
  <si>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</si>
  <si>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</si>
  <si>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</si>
  <si>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</si>
  <si>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</si>
  <si>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</si>
  <si>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</si>
  <si>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</si>
  <si>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</si>
  <si>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</si>
  <si>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</si>
  <si>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</si>
  <si>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</si>
  <si>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</si>
  <si>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</si>
  <si>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</si>
  <si>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</si>
  <si>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</si>
  <si>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</si>
  <si>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</si>
  <si>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</si>
  <si>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</si>
  <si>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</si>
  <si>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</si>
  <si>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</si>
  <si>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</si>
  <si>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</si>
  <si>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</si>
  <si>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</si>
  <si>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</si>
  <si>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</si>
  <si>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</si>
  <si>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</si>
  <si>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</si>
  <si>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</si>
  <si>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</si>
  <si>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</si>
  <si>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</si>
  <si>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</si>
  <si>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</si>
  <si>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</si>
  <si>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</si>
  <si>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</si>
  <si>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</si>
  <si>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</si>
  <si>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</si>
  <si>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</si>
  <si>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</si>
  <si>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</si>
  <si>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</si>
  <si>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</si>
  <si>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</si>
  <si>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</si>
  <si>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</si>
  <si>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</si>
  <si>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</si>
  <si>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</si>
  <si>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</si>
  <si>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</si>
  <si>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</si>
  <si>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</si>
  <si>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</si>
  <si>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</si>
  <si>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</si>
  <si>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</si>
  <si>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</si>
  <si>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</si>
  <si>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</si>
  <si>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</si>
  <si>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</si>
  <si>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</si>
  <si>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</si>
  <si>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</si>
  <si>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</si>
  <si>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</si>
  <si>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</si>
  <si>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</si>
  <si>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</si>
  <si>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</si>
  <si>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</si>
  <si>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</si>
  <si>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</si>
  <si>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</si>
  <si>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</si>
  <si>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</si>
  <si>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</si>
  <si>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</si>
  <si>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</si>
  <si>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</si>
  <si>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</si>
  <si>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</si>
  <si>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</si>
  <si>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</si>
  <si>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</si>
  <si>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</si>
  <si>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</si>
  <si>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</si>
  <si>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</si>
  <si>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</si>
  <si>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</si>
  <si>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</si>
  <si>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</si>
  <si>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</si>
  <si>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</si>
  <si>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</si>
  <si>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</si>
  <si>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</si>
  <si>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</si>
  <si>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</si>
  <si>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</si>
  <si>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</si>
  <si>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</si>
  <si>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</si>
  <si>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</si>
  <si>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</si>
  <si>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</si>
  <si>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</si>
  <si>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</si>
  <si>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</si>
  <si>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</si>
  <si>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</si>
  <si>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</si>
  <si>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</si>
  <si>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</si>
  <si>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</si>
  <si>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</si>
  <si>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</si>
  <si>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</si>
  <si>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</si>
  <si>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</si>
  <si>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</si>
  <si>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</si>
  <si>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</si>
  <si>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</si>
  <si>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</si>
  <si>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</si>
  <si>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</si>
  <si>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</si>
  <si>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</si>
  <si>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</si>
  <si>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</si>
  <si>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</si>
  <si>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</si>
  <si>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</si>
  <si>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</si>
  <si>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</si>
  <si>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</si>
  <si>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</si>
  <si>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</si>
  <si>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</si>
  <si>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</si>
  <si>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</si>
  <si>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</si>
  <si>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</si>
  <si>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</si>
  <si>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</si>
  <si>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</si>
  <si>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</si>
  <si>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</si>
  <si>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</si>
  <si>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</si>
  <si>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</si>
  <si>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</si>
  <si>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</si>
  <si>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</si>
  <si>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</si>
  <si>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</si>
  <si>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</si>
  <si>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</si>
  <si>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</si>
  <si>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</si>
  <si>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</si>
  <si>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</si>
  <si>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</si>
  <si>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</si>
  <si>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</si>
  <si>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</si>
  <si>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</si>
  <si>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</si>
  <si>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</si>
  <si>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</si>
  <si>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</si>
  <si>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</si>
  <si>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</si>
  <si>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</si>
  <si>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</si>
  <si>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</si>
  <si>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</si>
  <si>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</si>
  <si>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</si>
  <si>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</si>
  <si>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</si>
  <si>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</si>
  <si>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</si>
  <si>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</si>
  <si>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</si>
  <si>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</si>
  <si>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</si>
  <si>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</si>
  <si>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</si>
  <si>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</si>
  <si>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</si>
  <si>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</si>
  <si>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</si>
  <si>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</si>
  <si>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</si>
  <si>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</si>
  <si>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</si>
  <si>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</si>
  <si>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</si>
  <si>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</si>
  <si>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</si>
  <si>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</si>
  <si>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</si>
  <si>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</si>
  <si>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</si>
  <si>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</si>
  <si>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</si>
  <si>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</si>
  <si>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</si>
  <si>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</si>
  <si>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</si>
  <si>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</si>
  <si>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</si>
  <si>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</si>
  <si>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</si>
  <si>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</si>
  <si>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</si>
  <si>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</si>
  <si>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</si>
  <si>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</si>
  <si>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</si>
  <si>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</si>
  <si>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</si>
  <si>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</si>
  <si>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</si>
  <si>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</si>
  <si>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</si>
  <si>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</si>
  <si>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</si>
  <si>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</si>
  <si>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</si>
  <si>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</si>
  <si>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</si>
  <si>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</si>
  <si>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</si>
  <si>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</si>
  <si>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</si>
  <si>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</si>
  <si>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</si>
  <si>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</si>
  <si>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</si>
  <si>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</si>
  <si>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</si>
  <si>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</si>
  <si>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</si>
  <si>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</si>
  <si>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</si>
  <si>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</si>
  <si>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</si>
  <si>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</si>
  <si>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</si>
  <si>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</si>
  <si>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</si>
  <si>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</si>
  <si>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</si>
  <si>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</si>
  <si>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</si>
  <si>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</si>
  <si>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</si>
  <si>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</si>
  <si>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</si>
  <si>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</si>
  <si>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</si>
  <si>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</si>
  <si>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</si>
  <si>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</si>
  <si>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</si>
  <si>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</si>
  <si>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</si>
  <si>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</si>
  <si>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</si>
  <si>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</si>
  <si>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</si>
  <si>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</si>
  <si>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</si>
  <si>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</si>
  <si>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</si>
  <si>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</si>
  <si>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</si>
  <si>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</si>
  <si>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</si>
  <si>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</si>
  <si>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</si>
  <si>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</si>
  <si>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</si>
  <si>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</si>
  <si>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</si>
  <si>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</si>
  <si>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</si>
  <si>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</si>
  <si>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</si>
  <si>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</si>
  <si>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</si>
  <si>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</si>
  <si>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</si>
  <si>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</si>
  <si>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</si>
  <si>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</si>
  <si>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</si>
  <si>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</si>
  <si>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</si>
  <si>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</si>
  <si>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</si>
  <si>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</si>
  <si>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</si>
  <si>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</si>
  <si>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</si>
  <si>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</si>
  <si>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</si>
  <si>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</si>
  <si>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</si>
  <si>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</si>
  <si>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</si>
  <si>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</si>
  <si>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</si>
  <si>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</si>
  <si>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</si>
  <si>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</si>
  <si>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</si>
  <si>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</si>
  <si>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</si>
  <si>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</si>
  <si>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</si>
  <si>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</si>
  <si>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</si>
  <si>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</si>
  <si>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</si>
  <si>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</si>
  <si>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</si>
  <si>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</si>
  <si>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</si>
  <si>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</si>
  <si>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</si>
  <si>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</si>
  <si>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</si>
  <si>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</si>
  <si>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</si>
  <si>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</si>
  <si>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</si>
  <si>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</si>
  <si>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</si>
  <si>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</si>
  <si>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</si>
  <si>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</si>
  <si>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</si>
  <si>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</si>
  <si>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</si>
  <si>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</si>
  <si>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</si>
  <si>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</si>
  <si>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</si>
  <si>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</si>
  <si>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</si>
  <si>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</si>
  <si>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</si>
  <si>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</si>
  <si>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</si>
  <si>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</si>
  <si>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</si>
  <si>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</si>
  <si>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</si>
  <si>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</si>
  <si>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</si>
  <si>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</si>
  <si>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</si>
  <si>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</si>
  <si>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</si>
  <si>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</si>
  <si>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</si>
  <si>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</si>
  <si>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</si>
  <si>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</si>
  <si>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</si>
  <si>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</si>
  <si>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</si>
  <si>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</si>
  <si>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</si>
  <si>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</si>
  <si>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</si>
  <si>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</si>
  <si>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</si>
  <si>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</si>
  <si>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</si>
  <si>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</si>
  <si>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</si>
  <si>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</si>
  <si>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</si>
  <si>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</si>
  <si>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</si>
  <si>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</si>
  <si>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</si>
  <si>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</si>
  <si>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</si>
  <si>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</si>
  <si>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</si>
  <si>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</si>
  <si>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</si>
  <si>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</si>
  <si>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</si>
  <si>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</si>
  <si>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</si>
  <si>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</si>
  <si>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</si>
  <si>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</si>
  <si>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</si>
  <si>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</si>
  <si>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</si>
  <si>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</si>
  <si>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</si>
  <si>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</si>
  <si>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</si>
  <si>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</si>
  <si>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</si>
  <si>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</si>
  <si>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</si>
  <si>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</si>
  <si>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</si>
  <si>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</si>
  <si>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</si>
  <si>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</si>
  <si>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</si>
  <si>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</si>
  <si>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</si>
  <si>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</si>
  <si>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</si>
  <si>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</si>
  <si>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</si>
  <si>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</si>
  <si>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</si>
  <si>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</si>
  <si>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</si>
  <si>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</si>
  <si>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</si>
  <si>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</si>
  <si>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</si>
  <si>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</si>
  <si>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</si>
  <si>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</si>
  <si>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</si>
  <si>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</si>
  <si>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</si>
  <si>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</si>
  <si>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</si>
  <si>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</si>
  <si>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</si>
  <si>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</si>
  <si>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</si>
  <si>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</si>
  <si>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</si>
  <si>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</si>
  <si>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</si>
  <si>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</si>
  <si>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</si>
  <si>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</si>
  <si>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</si>
  <si>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</si>
  <si>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</si>
  <si>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</si>
  <si>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</si>
  <si>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</si>
  <si>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</si>
  <si>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</si>
  <si>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</si>
  <si>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</si>
  <si>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</si>
  <si>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</si>
  <si>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</si>
  <si>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</si>
  <si>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</si>
  <si>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</si>
  <si>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</si>
  <si>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</si>
  <si>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</si>
  <si>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</si>
  <si>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</si>
  <si>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</si>
  <si>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</si>
  <si>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</si>
  <si>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</si>
  <si>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</si>
  <si>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</si>
  <si>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</si>
  <si>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</si>
  <si>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</si>
  <si>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</si>
  <si>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</si>
  <si>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</si>
  <si>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</si>
  <si>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</si>
  <si>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</si>
  <si>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</si>
  <si>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</si>
  <si>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</si>
  <si>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</si>
  <si>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</si>
  <si>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</si>
  <si>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</si>
  <si>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</si>
  <si>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</si>
  <si>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</si>
  <si>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</si>
  <si>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</si>
  <si>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</si>
  <si>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</si>
  <si>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</si>
  <si>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</si>
  <si>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</si>
  <si>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</si>
  <si>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</si>
  <si>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</si>
  <si>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</si>
  <si>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</si>
  <si>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</si>
  <si>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</si>
  <si>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</si>
  <si>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</si>
  <si>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</si>
  <si>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</si>
  <si>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</si>
  <si>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</si>
  <si>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</si>
  <si>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</si>
  <si>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</si>
  <si>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</si>
  <si>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</si>
  <si>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</si>
  <si>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</si>
  <si>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</si>
  <si>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</si>
  <si>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</si>
  <si>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</si>
  <si>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</si>
  <si>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</si>
  <si>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</si>
  <si>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</si>
  <si>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</si>
  <si>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</si>
  <si>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</si>
  <si>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</si>
  <si>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</si>
  <si>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</si>
  <si>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</si>
  <si>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</si>
  <si>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</si>
  <si>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</si>
  <si>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</si>
  <si>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</si>
  <si>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</si>
  <si>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</si>
  <si>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</si>
  <si>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</si>
  <si>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</si>
  <si>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</si>
  <si>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</si>
  <si>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</si>
  <si>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</si>
  <si>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</si>
  <si>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</si>
  <si>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</si>
  <si>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</si>
  <si>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</si>
  <si>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</si>
  <si>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</si>
  <si>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</si>
  <si>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</si>
  <si>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</si>
  <si>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</si>
  <si>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</si>
  <si>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</si>
  <si>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</si>
  <si>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</si>
  <si>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</si>
  <si>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</si>
  <si>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</si>
  <si>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</si>
  <si>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</si>
  <si>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</si>
  <si>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</si>
  <si>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</si>
  <si>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</si>
  <si>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</si>
  <si>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</si>
  <si>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</si>
  <si>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</si>
  <si>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</si>
  <si>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</si>
  <si>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</si>
  <si>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</si>
  <si>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</si>
  <si>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</si>
  <si>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</si>
  <si>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</si>
  <si>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</si>
  <si>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</si>
  <si>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</si>
  <si>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</si>
  <si>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</si>
  <si>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</si>
  <si>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</si>
  <si>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</si>
  <si>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</si>
  <si>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</si>
  <si>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</si>
  <si>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</si>
  <si>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</si>
  <si>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</si>
  <si>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</si>
  <si>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</si>
  <si>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</si>
  <si>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</si>
  <si>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</si>
  <si>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</si>
  <si>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</si>
  <si>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</si>
  <si>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</si>
  <si>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</si>
  <si>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</si>
  <si>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</si>
  <si>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</si>
  <si>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</si>
  <si>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</si>
  <si>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</si>
  <si>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</si>
  <si>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</si>
  <si>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</si>
  <si>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</si>
  <si>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</si>
  <si>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</si>
  <si>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</si>
  <si>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</si>
  <si>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</si>
  <si>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</si>
  <si>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</si>
  <si>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</si>
  <si>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</si>
  <si>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</si>
  <si>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</si>
  <si>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</si>
  <si>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</si>
  <si>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</si>
  <si>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</si>
  <si>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</si>
  <si>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</si>
  <si>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</si>
  <si>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</si>
  <si>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</si>
  <si>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</si>
  <si>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</si>
  <si>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</si>
  <si>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</si>
  <si>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</si>
  <si>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</si>
  <si>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</si>
  <si>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</si>
  <si>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</si>
  <si>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</si>
  <si>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</si>
  <si>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</si>
  <si>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</si>
  <si>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</si>
  <si>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</si>
  <si>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</si>
  <si>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</si>
  <si>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</si>
  <si>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</si>
  <si>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</si>
  <si>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</si>
  <si>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</si>
  <si>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</si>
  <si>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</si>
  <si>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</si>
  <si>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</si>
  <si>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</si>
  <si>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</si>
  <si>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</si>
  <si>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</si>
  <si>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</si>
  <si>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</si>
  <si>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</si>
  <si>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</si>
  <si>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</si>
  <si>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</si>
  <si>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</si>
  <si>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</si>
  <si>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</si>
  <si>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</si>
  <si>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</si>
  <si>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</si>
  <si>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</si>
  <si>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</si>
  <si>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</si>
  <si>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</si>
  <si>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</si>
  <si>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</si>
  <si>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</si>
  <si>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</si>
  <si>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</si>
  <si>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</si>
  <si>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</si>
  <si>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</si>
  <si>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</si>
  <si>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</si>
  <si>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</si>
  <si>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</si>
  <si>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</si>
  <si>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</si>
  <si>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</si>
  <si>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</si>
  <si>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</si>
  <si>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</si>
  <si>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</si>
  <si>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</si>
  <si>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</si>
  <si>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</si>
  <si>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</si>
  <si>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</si>
  <si>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</si>
  <si>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</si>
  <si>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</si>
  <si>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</si>
  <si>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</si>
  <si>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</si>
  <si>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</si>
  <si>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</si>
  <si>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</si>
  <si>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</si>
  <si>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</si>
  <si>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</si>
  <si>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</si>
  <si>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</si>
  <si>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</si>
  <si>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</si>
  <si>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</si>
  <si>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</si>
  <si>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</si>
  <si>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</si>
  <si>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</si>
  <si>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</si>
  <si>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</si>
  <si>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</si>
  <si>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</si>
  <si>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</si>
  <si>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</si>
  <si>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</si>
  <si>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</si>
  <si>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</si>
  <si>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</si>
  <si>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</si>
  <si>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</si>
  <si>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</si>
  <si>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</si>
  <si>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</si>
  <si>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</si>
  <si>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</si>
  <si>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</si>
  <si>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</si>
  <si>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</si>
  <si>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</si>
  <si>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</si>
  <si>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</si>
  <si>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</si>
  <si>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</si>
  <si>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</si>
  <si>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</si>
  <si>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</si>
  <si>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</si>
  <si>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</si>
  <si>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</si>
  <si>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</si>
  <si>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</si>
  <si>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</si>
  <si>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</si>
  <si>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</si>
  <si>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</si>
  <si>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</si>
  <si>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</si>
  <si>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</si>
  <si>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</si>
  <si>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</si>
  <si>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</si>
  <si>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</si>
  <si>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</si>
  <si>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</si>
  <si>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</si>
  <si>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</si>
  <si>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</si>
  <si>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</si>
  <si>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</si>
  <si>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</si>
  <si>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</si>
  <si>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</si>
  <si>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</si>
  <si>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</si>
  <si>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</si>
  <si>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</si>
  <si>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</si>
  <si>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</si>
  <si>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</si>
  <si>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</si>
  <si>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</si>
  <si>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</si>
  <si>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</si>
  <si>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</si>
  <si>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</si>
  <si>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</si>
  <si>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</si>
  <si>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</si>
  <si>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</si>
  <si>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</si>
  <si>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</si>
  <si>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</si>
  <si>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</si>
  <si>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</si>
  <si>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</si>
  <si>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</si>
  <si>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</si>
  <si>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</si>
  <si>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</si>
  <si>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</si>
  <si>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</si>
  <si>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</si>
  <si>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</si>
  <si>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</si>
  <si>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</si>
  <si>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</si>
  <si>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</si>
  <si>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</si>
  <si>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</si>
  <si>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</si>
  <si>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</si>
  <si>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</si>
  <si>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</si>
  <si>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</si>
  <si>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</si>
  <si>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</si>
  <si>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</si>
  <si>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</si>
  <si>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</si>
  <si>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</si>
  <si>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</si>
  <si>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</si>
  <si>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</si>
  <si>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</si>
  <si>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</si>
  <si>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</si>
  <si>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</si>
  <si>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</si>
  <si>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</si>
  <si>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</si>
  <si>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</si>
  <si>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</si>
  <si>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</si>
  <si>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</si>
  <si>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</si>
  <si>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</si>
  <si>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</si>
  <si>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</si>
  <si>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</si>
  <si>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</si>
  <si>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</si>
  <si>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</si>
  <si>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</si>
  <si>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</si>
  <si>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</si>
  <si>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</si>
  <si>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</si>
  <si>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</si>
  <si>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</si>
  <si>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</si>
  <si>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</si>
  <si>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</si>
  <si>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</si>
  <si>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</si>
  <si>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</si>
  <si>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</si>
  <si>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</si>
  <si>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</si>
  <si>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</si>
  <si>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</si>
  <si>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</si>
  <si>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</si>
  <si>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</si>
  <si>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</si>
  <si>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</si>
  <si>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</si>
  <si>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</si>
  <si>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</si>
  <si>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</si>
  <si>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</si>
  <si>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</si>
  <si>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</si>
  <si>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</si>
  <si>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</si>
  <si>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</si>
  <si>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</si>
  <si>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</si>
  <si>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</si>
  <si>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</si>
  <si>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</si>
  <si>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</si>
  <si>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</si>
  <si>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</si>
  <si>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</si>
  <si>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</si>
  <si>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</si>
  <si>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</si>
  <si>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</si>
  <si>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</si>
  <si>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</si>
  <si>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</si>
  <si>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</si>
  <si>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</si>
  <si>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</si>
  <si>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</si>
  <si>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</si>
  <si>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</si>
  <si>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</si>
  <si>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</si>
  <si>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</si>
  <si>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</si>
  <si>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</si>
  <si>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</si>
  <si>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</si>
  <si>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</si>
  <si>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</si>
  <si>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</si>
  <si>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</si>
  <si>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</si>
  <si>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</si>
  <si>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</si>
  <si>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</si>
  <si>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</si>
  <si>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</si>
  <si>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</si>
  <si>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</si>
  <si>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</si>
  <si>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</si>
  <si>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</si>
  <si>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</si>
  <si>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</si>
  <si>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</si>
  <si>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</si>
  <si>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</si>
  <si>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</si>
  <si>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</si>
  <si>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</si>
  <si>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</si>
  <si>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</si>
  <si>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</si>
  <si>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</si>
  <si>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</si>
  <si>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</si>
  <si>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</si>
  <si>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</si>
  <si>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</si>
  <si>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</si>
  <si>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</si>
  <si>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</si>
  <si>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</si>
  <si>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</si>
  <si>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</si>
  <si>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</si>
  <si>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</si>
  <si>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</si>
  <si>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</si>
  <si>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</si>
  <si>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</si>
  <si>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</si>
  <si>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</si>
  <si>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</si>
  <si>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</si>
  <si>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</si>
  <si>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</si>
  <si>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</si>
  <si>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</si>
  <si>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</si>
  <si>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</si>
  <si>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</si>
  <si>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</si>
  <si>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</si>
  <si>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</si>
  <si>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</si>
  <si>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</si>
  <si>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</si>
  <si>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</si>
  <si>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</si>
  <si>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</si>
  <si>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</si>
  <si>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</si>
  <si>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</si>
  <si>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</si>
  <si>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</si>
  <si>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</si>
  <si>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</si>
  <si>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</si>
  <si>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</si>
  <si>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</si>
  <si>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</si>
  <si>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</si>
  <si>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</si>
  <si>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</si>
  <si>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</si>
  <si>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</si>
  <si>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</si>
  <si>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</si>
  <si>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</si>
  <si>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</si>
  <si>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</si>
  <si>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</si>
  <si>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</si>
  <si>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</si>
  <si>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</si>
  <si>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</si>
  <si>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</si>
  <si>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</si>
  <si>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</si>
  <si>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</si>
  <si>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</si>
  <si>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</si>
  <si>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</si>
  <si>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</si>
  <si>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</si>
  <si>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</si>
  <si>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</si>
  <si>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</si>
  <si>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</si>
  <si>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</si>
  <si>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</si>
  <si>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</si>
  <si>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</si>
  <si>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</si>
  <si>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</si>
  <si>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</si>
  <si>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</si>
  <si>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</si>
  <si>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</si>
  <si>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</si>
  <si>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</si>
  <si>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</si>
  <si>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</si>
  <si>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</si>
  <si>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</si>
  <si>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</si>
  <si>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</si>
  <si>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</si>
  <si>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</si>
  <si>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</si>
  <si>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</si>
  <si>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</si>
  <si>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</si>
  <si>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</si>
  <si>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</si>
  <si>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</si>
  <si>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</si>
  <si>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</si>
  <si>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</si>
  <si>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</si>
  <si>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</si>
  <si>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</si>
  <si>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</si>
  <si>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</si>
  <si>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</si>
  <si>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</si>
  <si>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</si>
  <si>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</si>
  <si>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</si>
  <si>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</si>
  <si>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</si>
  <si>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</si>
  <si>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</si>
  <si>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</si>
  <si>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</si>
  <si>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</si>
  <si>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</si>
  <si>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</si>
  <si>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</si>
  <si>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</si>
  <si>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</si>
  <si>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</si>
  <si>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</si>
  <si>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</si>
  <si>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</si>
  <si>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</si>
  <si>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</si>
  <si>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</si>
  <si>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</si>
  <si>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</si>
  <si>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</si>
  <si>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</si>
  <si>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</si>
  <si>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</si>
  <si>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</si>
  <si>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</si>
  <si>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</si>
  <si>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</si>
  <si>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</si>
  <si>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</si>
  <si>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</si>
  <si>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</si>
  <si>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</si>
  <si>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</si>
  <si>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</si>
  <si>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</si>
  <si>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</si>
  <si>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</si>
  <si>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</si>
  <si>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</si>
  <si>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</si>
  <si>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</si>
  <si>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</si>
  <si>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</si>
  <si>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</si>
  <si>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</si>
  <si>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</si>
  <si>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</si>
  <si>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</si>
  <si>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</si>
  <si>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</si>
  <si>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</si>
  <si>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</si>
  <si>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</si>
  <si>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</si>
  <si>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</si>
  <si>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</si>
  <si>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</si>
  <si>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</si>
  <si>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</si>
  <si>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</si>
  <si>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</si>
  <si>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</si>
  <si>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</si>
  <si>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</si>
  <si>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</si>
  <si>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</si>
  <si>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</si>
  <si>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</si>
  <si>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</si>
  <si>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</si>
  <si>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</si>
  <si>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</si>
  <si>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</si>
  <si>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</si>
  <si>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</si>
  <si>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</si>
  <si>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</si>
  <si>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</si>
  <si>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</si>
  <si>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</si>
  <si>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</si>
  <si>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</si>
  <si>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</si>
  <si>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</si>
  <si>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</si>
  <si>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</si>
  <si>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</si>
  <si>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</si>
  <si>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</si>
  <si>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</si>
  <si>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</si>
  <si>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</si>
  <si>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</si>
  <si>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</si>
  <si>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</si>
  <si>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</si>
  <si>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</si>
  <si>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</si>
  <si>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</si>
  <si>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</si>
  <si>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</si>
  <si>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</si>
  <si>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</si>
  <si>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</si>
  <si>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</si>
  <si>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</si>
  <si>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</si>
  <si>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</si>
  <si>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</si>
  <si>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</si>
  <si>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</si>
  <si>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</si>
  <si>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</si>
  <si>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</si>
  <si>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</si>
  <si>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</si>
  <si>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</si>
  <si>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</si>
  <si>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</si>
  <si>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</si>
  <si>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</si>
  <si>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</si>
  <si>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</si>
  <si>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</si>
  <si>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</si>
  <si>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</si>
  <si>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</si>
  <si>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</si>
  <si>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</si>
  <si>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</si>
  <si>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</si>
  <si>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</si>
  <si>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</si>
  <si>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</si>
  <si>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</si>
  <si>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</si>
  <si>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</si>
  <si>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</si>
  <si>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</si>
  <si>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</si>
  <si>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</si>
  <si>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</si>
  <si>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</si>
  <si>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</si>
  <si>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</si>
  <si>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</si>
  <si>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</si>
  <si>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</si>
  <si>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</si>
  <si>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</si>
  <si>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</si>
  <si>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</si>
  <si>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</si>
  <si>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</si>
  <si>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</si>
  <si>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</si>
  <si>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</si>
  <si>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</si>
  <si>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</si>
  <si>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</si>
  <si>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</si>
  <si>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</si>
  <si>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</si>
  <si>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</si>
  <si>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</si>
  <si>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</si>
  <si>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</si>
  <si>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</si>
  <si>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</si>
  <si>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</si>
  <si>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</si>
  <si>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</si>
  <si>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</si>
  <si>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</si>
  <si>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</si>
  <si>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</si>
  <si>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</si>
  <si>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</si>
  <si>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</si>
  <si>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</si>
  <si>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</si>
  <si>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</si>
  <si>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</si>
  <si>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</si>
  <si>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</si>
  <si>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</si>
  <si>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</si>
  <si>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</si>
  <si>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</si>
  <si>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</si>
  <si>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</si>
  <si>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</si>
  <si>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</si>
  <si>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</si>
  <si>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</si>
  <si>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</si>
  <si>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</si>
  <si>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</si>
  <si>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</si>
  <si>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</si>
  <si>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</si>
  <si>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</si>
  <si>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</si>
  <si>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</si>
  <si>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</si>
  <si>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</si>
  <si>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</si>
  <si>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</si>
  <si>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</si>
  <si>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</si>
  <si>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</si>
  <si>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</si>
  <si>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</si>
  <si>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</si>
  <si>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</si>
  <si>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</si>
  <si>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</si>
  <si>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</si>
  <si>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</si>
  <si>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</si>
  <si>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</si>
  <si>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</si>
  <si>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</si>
  <si>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</si>
  <si>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</si>
  <si>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</si>
  <si>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</si>
  <si>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</si>
  <si>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</si>
  <si>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</si>
  <si>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</si>
  <si>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</si>
  <si>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</si>
  <si>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</si>
  <si>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</si>
  <si>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</si>
  <si>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</si>
  <si>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</si>
  <si>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</si>
  <si>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</si>
  <si>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</si>
  <si>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</si>
  <si>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</si>
  <si>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</si>
  <si>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</si>
  <si>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</si>
  <si>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</si>
  <si>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</si>
  <si>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</si>
  <si>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</si>
  <si>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</si>
  <si>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</si>
  <si>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</si>
  <si>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</si>
  <si>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</si>
  <si>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</si>
  <si>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</si>
  <si>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</si>
  <si>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</si>
  <si>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</si>
  <si>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</si>
  <si>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</si>
  <si>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</si>
  <si>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</si>
  <si>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</si>
  <si>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</si>
  <si>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</si>
  <si>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</si>
  <si>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</si>
  <si>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</si>
  <si>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</si>
  <si>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</si>
  <si>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</si>
  <si>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</si>
  <si>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</si>
  <si>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</si>
  <si>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</si>
  <si>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</si>
  <si>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</si>
  <si>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</si>
  <si>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</si>
  <si>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</si>
  <si>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</si>
  <si>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</si>
  <si>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</si>
  <si>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</si>
  <si>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</si>
  <si>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</si>
  <si>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</si>
  <si>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</si>
  <si>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</si>
  <si>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</si>
  <si>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</si>
  <si>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</si>
  <si>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</si>
  <si>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</si>
  <si>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</si>
  <si>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</si>
  <si>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</si>
  <si>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</si>
  <si>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</si>
  <si>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</si>
  <si>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</si>
  <si>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</si>
  <si>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</si>
  <si>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</si>
  <si>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</si>
  <si>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</si>
  <si>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</si>
  <si>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</si>
  <si>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</si>
  <si>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</si>
  <si>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</si>
  <si>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</si>
  <si>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</si>
  <si>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</si>
  <si>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</si>
  <si>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</si>
  <si>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</si>
  <si>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</si>
  <si>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</si>
  <si>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</si>
  <si>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</si>
  <si>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</si>
  <si>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</si>
  <si>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</si>
  <si>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</si>
  <si>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</si>
  <si>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</si>
  <si>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</si>
  <si>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</si>
  <si>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</si>
  <si>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</si>
  <si>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</si>
  <si>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</si>
  <si>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</si>
  <si>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</si>
  <si>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</si>
  <si>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</si>
  <si>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</si>
  <si>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</si>
  <si>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</si>
  <si>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</si>
  <si>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</si>
  <si>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</si>
  <si>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</si>
  <si>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</si>
  <si>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</si>
  <si>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</si>
  <si>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</si>
  <si>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</si>
  <si>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</si>
  <si>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</si>
  <si>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</si>
  <si>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</si>
  <si>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</si>
  <si>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</si>
  <si>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</si>
  <si>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</si>
  <si>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</si>
  <si>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</si>
  <si>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</si>
  <si>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</si>
  <si>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</si>
  <si>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</si>
  <si>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</si>
  <si>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</si>
  <si>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</si>
  <si>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</si>
  <si>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</si>
  <si>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</si>
  <si>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</si>
  <si>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</si>
  <si>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</si>
  <si>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</si>
  <si>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</si>
  <si>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</si>
  <si>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</si>
  <si>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</si>
  <si>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</si>
  <si>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</si>
  <si>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</si>
  <si>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</si>
  <si>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</si>
  <si>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</si>
  <si>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</si>
  <si>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</si>
  <si>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</si>
  <si>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</si>
  <si>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</si>
  <si>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</si>
  <si>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</si>
  <si>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</si>
  <si>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</si>
  <si>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</si>
  <si>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</si>
  <si>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</si>
  <si>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</si>
  <si>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</si>
  <si>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</si>
  <si>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</si>
  <si>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</si>
  <si>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</si>
  <si>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</si>
  <si>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</si>
  <si>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</si>
  <si>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</si>
  <si>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</si>
  <si>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</si>
  <si>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</si>
  <si>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</si>
  <si>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</si>
  <si>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</si>
  <si>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</si>
  <si>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</si>
  <si>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</si>
  <si>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</si>
  <si>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</si>
  <si>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</si>
  <si>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</si>
  <si>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</si>
  <si>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</si>
  <si>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</si>
  <si>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</si>
  <si>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</si>
  <si>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</si>
  <si>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</si>
  <si>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</si>
  <si>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</si>
  <si>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</si>
  <si>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</si>
  <si>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</si>
  <si>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</si>
  <si>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</si>
  <si>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</si>
  <si>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</si>
  <si>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</si>
  <si>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</si>
  <si>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</si>
  <si>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</si>
  <si>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</si>
  <si>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</si>
  <si>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</si>
  <si>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</si>
  <si>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</si>
  <si>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</si>
  <si>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</si>
  <si>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</si>
  <si>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</si>
  <si>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</si>
  <si>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</si>
  <si>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</si>
  <si>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</si>
  <si>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</si>
  <si>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</si>
  <si>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</si>
  <si>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</si>
  <si>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</si>
  <si>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</si>
  <si>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</si>
  <si>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</si>
  <si>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</si>
  <si>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</si>
  <si>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</si>
  <si>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</si>
  <si>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</si>
  <si>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</si>
  <si>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</si>
  <si>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</si>
  <si>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</si>
  <si>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</si>
  <si>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</si>
  <si>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</si>
  <si>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</si>
  <si>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</si>
  <si>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</si>
  <si>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</si>
  <si>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</si>
  <si>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</si>
  <si>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</si>
  <si>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</si>
  <si>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</si>
  <si>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</si>
  <si>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</si>
  <si>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</si>
  <si>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</si>
  <si>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</si>
  <si>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</si>
  <si>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</si>
  <si>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</si>
  <si>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</si>
  <si>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</si>
  <si>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</si>
  <si>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</si>
  <si>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</si>
  <si>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</si>
  <si>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</si>
  <si>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</si>
  <si>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</si>
  <si>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</si>
  <si>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</si>
  <si>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</si>
  <si>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</si>
  <si>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</si>
  <si>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</si>
  <si>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</si>
  <si>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</si>
  <si>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</si>
  <si>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</si>
  <si>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</si>
  <si>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</si>
  <si>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</si>
  <si>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</si>
  <si>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</si>
  <si>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</si>
  <si>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</si>
  <si>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</si>
  <si>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</si>
  <si>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</si>
  <si>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</si>
  <si>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</si>
  <si>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</si>
  <si>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</si>
  <si>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</si>
  <si>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</si>
  <si>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</si>
  <si>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</si>
  <si>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</si>
  <si>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</si>
  <si>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</si>
  <si>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</si>
  <si>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</si>
  <si>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</si>
  <si>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</si>
  <si>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</si>
  <si>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</si>
  <si>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</si>
  <si>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</si>
  <si>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</si>
  <si>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</si>
  <si>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</si>
  <si>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</si>
  <si>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</si>
  <si>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</si>
  <si>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</si>
  <si>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</si>
  <si>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</si>
  <si>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</si>
  <si>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</si>
  <si>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</si>
  <si>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</si>
  <si>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</si>
  <si>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</si>
  <si>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</si>
  <si>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</si>
  <si>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</si>
  <si>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</si>
  <si>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</si>
  <si>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</si>
  <si>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</si>
  <si>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</si>
  <si>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</si>
  <si>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</si>
  <si>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</si>
  <si>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</si>
  <si>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</si>
  <si>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</si>
  <si>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</si>
  <si>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</si>
  <si>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</si>
  <si>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</si>
  <si>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</si>
  <si>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</si>
  <si>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</si>
  <si>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</si>
  <si>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</si>
  <si>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</si>
  <si>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</si>
  <si>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</si>
  <si>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</si>
  <si>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</si>
  <si>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</si>
  <si>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</si>
  <si>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</si>
  <si>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</si>
  <si>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</si>
  <si>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</si>
  <si>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</si>
  <si>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</si>
  <si>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</si>
  <si>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</si>
  <si>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</si>
  <si>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</si>
  <si>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</si>
  <si>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</si>
  <si>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</si>
  <si>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</si>
  <si>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</si>
  <si>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</si>
  <si>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</si>
  <si>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</si>
  <si>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</si>
  <si>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</si>
  <si>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</si>
  <si>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</si>
  <si>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</si>
  <si>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</si>
  <si>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</si>
  <si>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</si>
  <si>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</si>
  <si>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</si>
  <si>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</si>
  <si>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</si>
  <si>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</si>
  <si>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</si>
  <si>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</si>
  <si>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</si>
  <si>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</si>
  <si>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</si>
  <si>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</si>
  <si>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</si>
  <si>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</si>
  <si>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</si>
  <si>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</si>
  <si>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</si>
  <si>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</si>
  <si>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</si>
  <si>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</si>
  <si>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</si>
  <si>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</si>
  <si>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23 Febrero de 2021</t>
  </si>
  <si>
    <t>1 Gavetas Vacía y 2 Fallando</t>
  </si>
  <si>
    <t>335800649</t>
  </si>
  <si>
    <t>335800636</t>
  </si>
  <si>
    <t>335801169</t>
  </si>
  <si>
    <t>335801143</t>
  </si>
  <si>
    <t>335801142</t>
  </si>
  <si>
    <t>335801083</t>
  </si>
  <si>
    <t>335801440</t>
  </si>
  <si>
    <t>335801436</t>
  </si>
  <si>
    <t>335801425</t>
  </si>
  <si>
    <t>335801409</t>
  </si>
  <si>
    <t>335801407</t>
  </si>
  <si>
    <t>335801402</t>
  </si>
  <si>
    <t>335801398</t>
  </si>
  <si>
    <t>335801394</t>
  </si>
  <si>
    <t>335801583</t>
  </si>
  <si>
    <t>335801570</t>
  </si>
  <si>
    <t>335801550</t>
  </si>
  <si>
    <t>335801527</t>
  </si>
  <si>
    <t>335801525</t>
  </si>
  <si>
    <t>335801522</t>
  </si>
  <si>
    <t>335801521</t>
  </si>
  <si>
    <t>335801503</t>
  </si>
  <si>
    <t>335801471</t>
  </si>
  <si>
    <t>335801460</t>
  </si>
  <si>
    <t>335801451</t>
  </si>
  <si>
    <t>335801447</t>
  </si>
  <si>
    <t>335801840</t>
  </si>
  <si>
    <t>335801839</t>
  </si>
  <si>
    <t>335801838</t>
  </si>
  <si>
    <t>335801835</t>
  </si>
  <si>
    <t>335801831</t>
  </si>
  <si>
    <t>335801829</t>
  </si>
  <si>
    <t>335801728</t>
  </si>
  <si>
    <t>335801721</t>
  </si>
  <si>
    <t>335801714</t>
  </si>
  <si>
    <t>335801619</t>
  </si>
  <si>
    <t>335801612</t>
  </si>
  <si>
    <t>335801879</t>
  </si>
  <si>
    <t>335801878</t>
  </si>
  <si>
    <t>335801877</t>
  </si>
  <si>
    <t>335801873</t>
  </si>
  <si>
    <t>335801872</t>
  </si>
  <si>
    <t>335801871</t>
  </si>
  <si>
    <t>335801869</t>
  </si>
  <si>
    <t>335801868</t>
  </si>
  <si>
    <t>335801865</t>
  </si>
  <si>
    <t>335801864</t>
  </si>
  <si>
    <t>335801859</t>
  </si>
  <si>
    <t>335801854</t>
  </si>
  <si>
    <t>335801853</t>
  </si>
  <si>
    <t>335801894</t>
  </si>
  <si>
    <t>335801893</t>
  </si>
  <si>
    <t>335801892</t>
  </si>
  <si>
    <t>335801891</t>
  </si>
  <si>
    <t>335801890</t>
  </si>
  <si>
    <t>335801889</t>
  </si>
  <si>
    <t>335801888</t>
  </si>
  <si>
    <t>335801887</t>
  </si>
  <si>
    <t>335801886</t>
  </si>
  <si>
    <t>335801885</t>
  </si>
  <si>
    <t>335801884</t>
  </si>
  <si>
    <t>335801883</t>
  </si>
  <si>
    <t>335801882</t>
  </si>
  <si>
    <t>335801881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</si>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</sst>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2"/>
      <tableStyleElement type="headerRow" dxfId="351"/>
      <tableStyleElement type="totalRow" dxfId="350"/>
      <tableStyleElement type="firstColumn" dxfId="349"/>
      <tableStyleElement type="lastColumn" dxfId="348"/>
      <tableStyleElement type="firstRowStripe" dxfId="347"/>
      <tableStyleElement type="firstColumnStripe" dxfId="3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9"/>
  <sheetViews>
    <sheetView tabSelected="1" zoomScale="80" zoomScaleNormal="80" workbookViewId="0">
      <pane ySplit="4" topLeftCell="A5" activePane="bottomLeft" state="frozen"/>
      <selection pane="bottomLeft" activeCell="D74" sqref="D74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bestFit="1" customWidth="1"/>
    <col min="4" max="4" width="29.28515625" style="96" bestFit="1" customWidth="1"/>
    <col min="5" max="5" width="11.42578125" style="92" bestFit="1" customWidth="1"/>
    <col min="6" max="6" width="11.28515625" style="48" customWidth="1"/>
    <col min="7" max="7" width="59.42578125" style="48" customWidth="1"/>
    <col min="8" max="11" width="6.42578125" style="48" customWidth="1"/>
    <col min="12" max="12" width="51.85546875" style="48" customWidth="1"/>
    <col min="13" max="13" width="20" style="96" bestFit="1" customWidth="1"/>
    <col min="14" max="14" width="16.5703125" style="96" customWidth="1"/>
    <col min="15" max="15" width="42.85546875" style="96" customWidth="1"/>
    <col min="16" max="16" width="24" style="74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7" ht="18.75" thickBot="1" x14ac:dyDescent="0.3">
      <c r="A3" s="138" t="s">
        <v>2506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ht="18" x14ac:dyDescent="0.25">
      <c r="A5" s="98" t="str">
        <f>VLOOKUP(E5,'LISTADO ATM'!$A$2:$C$899,3,0)</f>
        <v>DISTRITO NACIONAL</v>
      </c>
      <c r="B5" s="113">
        <v>335797917</v>
      </c>
      <c r="C5" s="127">
        <v>44246.539085648146</v>
      </c>
      <c r="D5" s="98" t="s">
        <v>2473</v>
      </c>
      <c r="E5" s="103">
        <v>658</v>
      </c>
      <c r="F5" s="98" t="str">
        <f>VLOOKUP(E5,VIP!$A$2:$O11456,2,0)</f>
        <v>DRBR658</v>
      </c>
      <c r="G5" s="98" t="str">
        <f>VLOOKUP(E5,'LISTADO ATM'!$A$2:$B$898,2,0)</f>
        <v>ATM Cámara de Cuentas</v>
      </c>
      <c r="H5" s="98" t="str">
        <f>VLOOKUP(E5,VIP!$A$2:$O16377,7,FALSE)</f>
        <v>Si</v>
      </c>
      <c r="I5" s="98" t="str">
        <f>VLOOKUP(E5,VIP!$A$2:$O8342,8,FALSE)</f>
        <v>Si</v>
      </c>
      <c r="J5" s="98" t="str">
        <f>VLOOKUP(E5,VIP!$A$2:$O8292,8,FALSE)</f>
        <v>Si</v>
      </c>
      <c r="K5" s="98" t="str">
        <f>VLOOKUP(E5,VIP!$A$2:$O11866,6,0)</f>
        <v>NO</v>
      </c>
      <c r="L5" s="128" t="s">
        <v>2430</v>
      </c>
      <c r="M5" s="129" t="s">
        <v>2470</v>
      </c>
      <c r="N5" s="130" t="s">
        <v>2477</v>
      </c>
      <c r="O5" s="98" t="s">
        <v>2478</v>
      </c>
      <c r="P5" s="131"/>
      <c r="Q5" s="129" t="s">
        <v>2430</v>
      </c>
    </row>
    <row r="6" spans="1:17" ht="18" x14ac:dyDescent="0.25">
      <c r="A6" s="98" t="str">
        <f>VLOOKUP(E6,'LISTADO ATM'!$A$2:$C$899,3,0)</f>
        <v>DISTRITO NACIONAL</v>
      </c>
      <c r="B6" s="113">
        <v>335798643</v>
      </c>
      <c r="C6" s="127">
        <v>44247.533587962964</v>
      </c>
      <c r="D6" s="98" t="s">
        <v>2189</v>
      </c>
      <c r="E6" s="103">
        <v>435</v>
      </c>
      <c r="F6" s="98" t="str">
        <f>VLOOKUP(E6,VIP!$A$2:$O11468,2,0)</f>
        <v>DRBR435</v>
      </c>
      <c r="G6" s="98" t="str">
        <f>VLOOKUP(E6,'LISTADO ATM'!$A$2:$B$898,2,0)</f>
        <v xml:space="preserve">ATM Autobanco Torre I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SI</v>
      </c>
      <c r="L6" s="128" t="s">
        <v>2228</v>
      </c>
      <c r="M6" s="129" t="s">
        <v>2470</v>
      </c>
      <c r="N6" s="130" t="s">
        <v>2477</v>
      </c>
      <c r="O6" s="98" t="s">
        <v>2479</v>
      </c>
      <c r="P6" s="131"/>
      <c r="Q6" s="129" t="s">
        <v>2228</v>
      </c>
    </row>
    <row r="7" spans="1:17" ht="18" x14ac:dyDescent="0.25">
      <c r="A7" s="98" t="str">
        <f>VLOOKUP(E7,'LISTADO ATM'!$A$2:$C$899,3,0)</f>
        <v>SUR</v>
      </c>
      <c r="B7" s="113">
        <v>335798863</v>
      </c>
      <c r="C7" s="127">
        <v>44248.743113425924</v>
      </c>
      <c r="D7" s="98" t="s">
        <v>2189</v>
      </c>
      <c r="E7" s="103">
        <v>576</v>
      </c>
      <c r="F7" s="98" t="str">
        <f>VLOOKUP(E7,VIP!$A$2:$O11457,2,0)</f>
        <v>DRBR576</v>
      </c>
      <c r="G7" s="98" t="str">
        <f>VLOOKUP(E7,'LISTADO ATM'!$A$2:$B$898,2,0)</f>
        <v>ATM Nizao</v>
      </c>
      <c r="H7" s="98">
        <f>VLOOKUP(E7,VIP!$A$2:$O16378,7,FALSE)</f>
        <v>0</v>
      </c>
      <c r="I7" s="98">
        <f>VLOOKUP(E7,VIP!$A$2:$O8343,8,FALSE)</f>
        <v>0</v>
      </c>
      <c r="J7" s="98">
        <f>VLOOKUP(E7,VIP!$A$2:$O8293,8,FALSE)</f>
        <v>0</v>
      </c>
      <c r="K7" s="98">
        <f>VLOOKUP(E7,VIP!$A$2:$O11867,6,0)</f>
        <v>0</v>
      </c>
      <c r="L7" s="128" t="s">
        <v>2228</v>
      </c>
      <c r="M7" s="129" t="s">
        <v>2470</v>
      </c>
      <c r="N7" s="130" t="s">
        <v>2477</v>
      </c>
      <c r="O7" s="98" t="s">
        <v>2479</v>
      </c>
      <c r="P7" s="131"/>
      <c r="Q7" s="129" t="s">
        <v>2228</v>
      </c>
    </row>
    <row r="8" spans="1:17" ht="18" x14ac:dyDescent="0.25">
      <c r="A8" s="98" t="str">
        <f>VLOOKUP(E8,'[1]LISTADO ATM'!$A$2:$C$898,3,0)</f>
        <v>DISTRITO NACIONAL</v>
      </c>
      <c r="B8" s="113">
        <v>335799574</v>
      </c>
      <c r="C8" s="127">
        <v>44249.489560185182</v>
      </c>
      <c r="D8" s="98" t="s">
        <v>2189</v>
      </c>
      <c r="E8" s="103">
        <v>149</v>
      </c>
      <c r="F8" s="98" t="str">
        <f>VLOOKUP(E8,VIP!$A$2:$O11459,2,0)</f>
        <v>DRBR149</v>
      </c>
      <c r="G8" s="98" t="str">
        <f>VLOOKUP(E8,'[1]LISTADO ATM'!$A$2:$B$897,2,0)</f>
        <v>ATM Estación Metro Concepción</v>
      </c>
      <c r="H8" s="98" t="str">
        <f>VLOOKUP(E8,[1]VIP!$A$2:$O16380,7,FALSE)</f>
        <v>N/A</v>
      </c>
      <c r="I8" s="98" t="str">
        <f>VLOOKUP(E8,[1]VIP!$A$2:$O8345,8,FALSE)</f>
        <v>N/A</v>
      </c>
      <c r="J8" s="98" t="str">
        <f>VLOOKUP(E8,[1]VIP!$A$2:$O8295,8,FALSE)</f>
        <v>N/A</v>
      </c>
      <c r="K8" s="98" t="str">
        <f>VLOOKUP(E8,[1]VIP!$A$2:$O11869,6,0)</f>
        <v>N/A</v>
      </c>
      <c r="L8" s="128" t="s">
        <v>2228</v>
      </c>
      <c r="M8" s="131" t="s">
        <v>2572</v>
      </c>
      <c r="N8" s="130" t="s">
        <v>2477</v>
      </c>
      <c r="O8" s="98" t="s">
        <v>2479</v>
      </c>
      <c r="P8" s="131"/>
      <c r="Q8" s="172">
        <v>44251.314583333333</v>
      </c>
    </row>
    <row r="9" spans="1:17" ht="18" x14ac:dyDescent="0.25">
      <c r="A9" s="98" t="str">
        <f>VLOOKUP(E9,'[1]LISTADO ATM'!$A$2:$C$898,3,0)</f>
        <v>DISTRITO NACIONAL</v>
      </c>
      <c r="B9" s="113">
        <v>335799636</v>
      </c>
      <c r="C9" s="127">
        <v>44249.501296296294</v>
      </c>
      <c r="D9" s="98" t="s">
        <v>2189</v>
      </c>
      <c r="E9" s="103">
        <v>238</v>
      </c>
      <c r="F9" s="98" t="str">
        <f>VLOOKUP(E9,VIP!$A$2:$O11460,2,0)</f>
        <v>DRBR238</v>
      </c>
      <c r="G9" s="98" t="str">
        <f>VLOOKUP(E9,'[1]LISTADO ATM'!$A$2:$B$897,2,0)</f>
        <v xml:space="preserve">ATM Multicentro La Sirena Charles de Gaulle </v>
      </c>
      <c r="H9" s="98" t="str">
        <f>VLOOKUP(E9,[1]VIP!$A$2:$O16374,7,FALSE)</f>
        <v>Si</v>
      </c>
      <c r="I9" s="98" t="str">
        <f>VLOOKUP(E9,[1]VIP!$A$2:$O8339,8,FALSE)</f>
        <v>Si</v>
      </c>
      <c r="J9" s="98" t="str">
        <f>VLOOKUP(E9,[1]VIP!$A$2:$O8289,8,FALSE)</f>
        <v>Si</v>
      </c>
      <c r="K9" s="98" t="str">
        <f>VLOOKUP(E9,[1]VIP!$A$2:$O11863,6,0)</f>
        <v>No</v>
      </c>
      <c r="L9" s="128" t="s">
        <v>2497</v>
      </c>
      <c r="M9" s="131" t="s">
        <v>2572</v>
      </c>
      <c r="N9" s="130" t="s">
        <v>2477</v>
      </c>
      <c r="O9" s="98" t="s">
        <v>2479</v>
      </c>
      <c r="P9" s="131"/>
      <c r="Q9" s="172">
        <v>44251.320138888892</v>
      </c>
    </row>
    <row r="10" spans="1:17" ht="18" x14ac:dyDescent="0.25">
      <c r="A10" s="98" t="str">
        <f>VLOOKUP(E10,'[1]LISTADO ATM'!$A$2:$C$898,3,0)</f>
        <v>DISTRITO NACIONAL</v>
      </c>
      <c r="B10" s="113">
        <v>335799793</v>
      </c>
      <c r="C10" s="127">
        <v>44249.55741898148</v>
      </c>
      <c r="D10" s="98" t="s">
        <v>2189</v>
      </c>
      <c r="E10" s="103">
        <v>180</v>
      </c>
      <c r="F10" s="98" t="str">
        <f>VLOOKUP(E10,VIP!$A$2:$O11462,2,0)</f>
        <v>DRBR180</v>
      </c>
      <c r="G10" s="98" t="str">
        <f>VLOOKUP(E10,'[1]LISTADO ATM'!$A$2:$B$897,2,0)</f>
        <v xml:space="preserve">ATM Megacentro II </v>
      </c>
      <c r="H10" s="98" t="str">
        <f>VLOOKUP(E10,[1]VIP!$A$2:$O16373,7,FALSE)</f>
        <v>Si</v>
      </c>
      <c r="I10" s="98" t="str">
        <f>VLOOKUP(E10,[1]VIP!$A$2:$O8338,8,FALSE)</f>
        <v>Si</v>
      </c>
      <c r="J10" s="98" t="str">
        <f>VLOOKUP(E10,[1]VIP!$A$2:$O8288,8,FALSE)</f>
        <v>Si</v>
      </c>
      <c r="K10" s="98" t="str">
        <f>VLOOKUP(E10,[1]VIP!$A$2:$O11862,6,0)</f>
        <v>SI</v>
      </c>
      <c r="L10" s="128" t="s">
        <v>2228</v>
      </c>
      <c r="M10" s="129" t="s">
        <v>2470</v>
      </c>
      <c r="N10" s="130" t="s">
        <v>2477</v>
      </c>
      <c r="O10" s="98" t="s">
        <v>2479</v>
      </c>
      <c r="P10" s="131"/>
      <c r="Q10" s="129" t="s">
        <v>2228</v>
      </c>
    </row>
    <row r="11" spans="1:17" ht="18" x14ac:dyDescent="0.25">
      <c r="A11" s="98" t="str">
        <f>VLOOKUP(E11,'[1]LISTADO ATM'!$A$2:$C$898,3,0)</f>
        <v>DISTRITO NACIONAL</v>
      </c>
      <c r="B11" s="113">
        <v>335799837</v>
      </c>
      <c r="C11" s="127">
        <v>44249.576805555553</v>
      </c>
      <c r="D11" s="98" t="s">
        <v>2473</v>
      </c>
      <c r="E11" s="103">
        <v>971</v>
      </c>
      <c r="F11" s="98" t="str">
        <f>VLOOKUP(E11,VIP!$A$2:$O11463,2,0)</f>
        <v>DRBR24U</v>
      </c>
      <c r="G11" s="98" t="str">
        <f>VLOOKUP(E11,'[1]LISTADO ATM'!$A$2:$B$897,2,0)</f>
        <v xml:space="preserve">ATM Club Banreservas I </v>
      </c>
      <c r="H11" s="98" t="str">
        <f>VLOOKUP(E11,[1]VIP!$A$2:$O16366,7,FALSE)</f>
        <v>Si</v>
      </c>
      <c r="I11" s="98" t="str">
        <f>VLOOKUP(E11,[1]VIP!$A$2:$O8331,8,FALSE)</f>
        <v>Si</v>
      </c>
      <c r="J11" s="98" t="str">
        <f>VLOOKUP(E11,[1]VIP!$A$2:$O8281,8,FALSE)</f>
        <v>Si</v>
      </c>
      <c r="K11" s="98" t="str">
        <f>VLOOKUP(E11,[1]VIP!$A$2:$O11855,6,0)</f>
        <v>NO</v>
      </c>
      <c r="L11" s="128" t="s">
        <v>2463</v>
      </c>
      <c r="M11" s="129" t="s">
        <v>2470</v>
      </c>
      <c r="N11" s="130" t="s">
        <v>2477</v>
      </c>
      <c r="O11" s="98" t="s">
        <v>2478</v>
      </c>
      <c r="P11" s="131"/>
      <c r="Q11" s="129" t="s">
        <v>2463</v>
      </c>
    </row>
    <row r="12" spans="1:17" ht="18" x14ac:dyDescent="0.25">
      <c r="A12" s="98" t="str">
        <f>VLOOKUP(E12,'[1]LISTADO ATM'!$A$2:$C$898,3,0)</f>
        <v>DISTRITO NACIONAL</v>
      </c>
      <c r="B12" s="113">
        <v>335799996</v>
      </c>
      <c r="C12" s="127">
        <v>44249.63449074074</v>
      </c>
      <c r="D12" s="98" t="s">
        <v>2189</v>
      </c>
      <c r="E12" s="103">
        <v>628</v>
      </c>
      <c r="F12" s="98" t="str">
        <f>VLOOKUP(E12,VIP!$A$2:$O11465,2,0)</f>
        <v>DRBR086</v>
      </c>
      <c r="G12" s="98" t="str">
        <f>VLOOKUP(E12,'[1]LISTADO ATM'!$A$2:$B$897,2,0)</f>
        <v xml:space="preserve">ATM Autobanco San Isidro </v>
      </c>
      <c r="H12" s="98" t="str">
        <f>VLOOKUP(E12,[1]VIP!$A$2:$O16365,7,FALSE)</f>
        <v>Si</v>
      </c>
      <c r="I12" s="98" t="str">
        <f>VLOOKUP(E12,[1]VIP!$A$2:$O8330,8,FALSE)</f>
        <v>Si</v>
      </c>
      <c r="J12" s="98" t="str">
        <f>VLOOKUP(E12,[1]VIP!$A$2:$O8280,8,FALSE)</f>
        <v>Si</v>
      </c>
      <c r="K12" s="98" t="str">
        <f>VLOOKUP(E12,[1]VIP!$A$2:$O11854,6,0)</f>
        <v>SI</v>
      </c>
      <c r="L12" s="128" t="s">
        <v>2435</v>
      </c>
      <c r="M12" s="129" t="s">
        <v>2470</v>
      </c>
      <c r="N12" s="130" t="s">
        <v>2477</v>
      </c>
      <c r="O12" s="98" t="s">
        <v>2479</v>
      </c>
      <c r="P12" s="131"/>
      <c r="Q12" s="87" t="s">
        <v>2435</v>
      </c>
    </row>
    <row r="13" spans="1:17" ht="18" x14ac:dyDescent="0.25">
      <c r="A13" s="98" t="str">
        <f>VLOOKUP(E13,'LISTADO ATM'!$A$2:$C$899,3,0)</f>
        <v>DISTRITO NACIONAL</v>
      </c>
      <c r="B13" s="113">
        <v>335800404</v>
      </c>
      <c r="C13" s="127">
        <v>44249.904317129629</v>
      </c>
      <c r="D13" s="98" t="s">
        <v>2189</v>
      </c>
      <c r="E13" s="103">
        <v>883</v>
      </c>
      <c r="F13" s="98" t="str">
        <f>VLOOKUP(E13,VIP!$A$2:$O11466,2,0)</f>
        <v>DRBR883</v>
      </c>
      <c r="G13" s="98" t="str">
        <f>VLOOKUP(E13,'LISTADO ATM'!$A$2:$B$898,2,0)</f>
        <v xml:space="preserve">ATM Oficina Filadelfia Plaza </v>
      </c>
      <c r="H13" s="98" t="str">
        <f>VLOOKUP(E13,VIP!$A$2:$O16362,7,FALSE)</f>
        <v>Si</v>
      </c>
      <c r="I13" s="98" t="str">
        <f>VLOOKUP(E13,VIP!$A$2:$O8327,8,FALSE)</f>
        <v>Si</v>
      </c>
      <c r="J13" s="98" t="str">
        <f>VLOOKUP(E13,VIP!$A$2:$O8277,8,FALSE)</f>
        <v>Si</v>
      </c>
      <c r="K13" s="98" t="str">
        <f>VLOOKUP(E13,VIP!$A$2:$O11851,6,0)</f>
        <v>NO</v>
      </c>
      <c r="L13" s="128" t="s">
        <v>2228</v>
      </c>
      <c r="M13" s="129" t="s">
        <v>2470</v>
      </c>
      <c r="N13" s="130" t="s">
        <v>2477</v>
      </c>
      <c r="O13" s="98" t="s">
        <v>2479</v>
      </c>
      <c r="P13" s="131"/>
      <c r="Q13" s="87" t="s">
        <v>2228</v>
      </c>
    </row>
    <row r="14" spans="1:17" ht="18" x14ac:dyDescent="0.25">
      <c r="A14" s="98" t="str">
        <f>VLOOKUP(E14,'LISTADO ATM'!$A$2:$C$899,3,0)</f>
        <v>DISTRITO NACIONAL</v>
      </c>
      <c r="B14" s="113">
        <v>335800418</v>
      </c>
      <c r="C14" s="127">
        <v>44250.018680555557</v>
      </c>
      <c r="D14" s="98" t="s">
        <v>2189</v>
      </c>
      <c r="E14" s="103">
        <v>580</v>
      </c>
      <c r="F14" s="98" t="str">
        <f>VLOOKUP(E14,VIP!$A$2:$O11467,2,0)</f>
        <v>DRBR523</v>
      </c>
      <c r="G14" s="98" t="str">
        <f>VLOOKUP(E14,'LISTADO ATM'!$A$2:$B$898,2,0)</f>
        <v xml:space="preserve">ATM Edificio Propagas </v>
      </c>
      <c r="H14" s="98" t="str">
        <f>VLOOKUP(E14,VIP!$A$2:$O16366,7,FALSE)</f>
        <v>Si</v>
      </c>
      <c r="I14" s="98" t="str">
        <f>VLOOKUP(E14,VIP!$A$2:$O8331,8,FALSE)</f>
        <v>Si</v>
      </c>
      <c r="J14" s="98" t="str">
        <f>VLOOKUP(E14,VIP!$A$2:$O8281,8,FALSE)</f>
        <v>Si</v>
      </c>
      <c r="K14" s="98" t="str">
        <f>VLOOKUP(E14,VIP!$A$2:$O11855,6,0)</f>
        <v>NO</v>
      </c>
      <c r="L14" s="128" t="s">
        <v>2228</v>
      </c>
      <c r="M14" s="129" t="s">
        <v>2470</v>
      </c>
      <c r="N14" s="130" t="s">
        <v>2477</v>
      </c>
      <c r="O14" s="98" t="s">
        <v>2479</v>
      </c>
      <c r="P14" s="131"/>
      <c r="Q14" s="129" t="s">
        <v>2228</v>
      </c>
    </row>
    <row r="15" spans="1:17" ht="18" x14ac:dyDescent="0.25">
      <c r="A15" s="98" t="str">
        <f>VLOOKUP(E15,'LISTADO ATM'!$A$2:$C$899,3,0)</f>
        <v>DISTRITO NACIONAL</v>
      </c>
      <c r="B15" s="113" t="s">
        <v>2509</v>
      </c>
      <c r="C15" s="127">
        <v>44250.362129629626</v>
      </c>
      <c r="D15" s="98" t="s">
        <v>2189</v>
      </c>
      <c r="E15" s="103">
        <v>600</v>
      </c>
      <c r="F15" s="98" t="str">
        <f>VLOOKUP(E15,VIP!$A$2:$O11469,2,0)</f>
        <v>DRBR600</v>
      </c>
      <c r="G15" s="98" t="str">
        <f>VLOOKUP(E15,'LISTADO ATM'!$A$2:$B$898,2,0)</f>
        <v>ATM S/M Bravo Hipica</v>
      </c>
      <c r="H15" s="98" t="str">
        <f>VLOOKUP(E15,VIP!$A$2:$O16370,7,FALSE)</f>
        <v>N/A</v>
      </c>
      <c r="I15" s="98" t="str">
        <f>VLOOKUP(E15,VIP!$A$2:$O8335,8,FALSE)</f>
        <v>N/A</v>
      </c>
      <c r="J15" s="98" t="str">
        <f>VLOOKUP(E15,VIP!$A$2:$O8285,8,FALSE)</f>
        <v>N/A</v>
      </c>
      <c r="K15" s="98" t="str">
        <f>VLOOKUP(E15,VIP!$A$2:$O11859,6,0)</f>
        <v>N/A</v>
      </c>
      <c r="L15" s="128" t="s">
        <v>2254</v>
      </c>
      <c r="M15" s="129" t="s">
        <v>2470</v>
      </c>
      <c r="N15" s="130" t="s">
        <v>2477</v>
      </c>
      <c r="O15" s="98" t="s">
        <v>2479</v>
      </c>
      <c r="P15" s="131"/>
      <c r="Q15" s="87" t="s">
        <v>2254</v>
      </c>
    </row>
    <row r="16" spans="1:17" ht="18" x14ac:dyDescent="0.25">
      <c r="A16" s="98" t="str">
        <f>VLOOKUP(E16,'LISTADO ATM'!$A$2:$C$899,3,0)</f>
        <v>DISTRITO NACIONAL</v>
      </c>
      <c r="B16" s="113" t="s">
        <v>2508</v>
      </c>
      <c r="C16" s="127">
        <v>44250.365208333336</v>
      </c>
      <c r="D16" s="98" t="s">
        <v>2473</v>
      </c>
      <c r="E16" s="103">
        <v>935</v>
      </c>
      <c r="F16" s="98" t="str">
        <f>VLOOKUP(E16,VIP!$A$2:$O11470,2,0)</f>
        <v>DRBR16J</v>
      </c>
      <c r="G16" s="98" t="str">
        <f>VLOOKUP(E16,'LISTADO ATM'!$A$2:$B$898,2,0)</f>
        <v xml:space="preserve">ATM Oficina John F. Kennedy </v>
      </c>
      <c r="H16" s="98" t="str">
        <f>VLOOKUP(E16,VIP!$A$2:$O16367,7,FALSE)</f>
        <v>Si</v>
      </c>
      <c r="I16" s="98" t="str">
        <f>VLOOKUP(E16,VIP!$A$2:$O8332,8,FALSE)</f>
        <v>Si</v>
      </c>
      <c r="J16" s="98" t="str">
        <f>VLOOKUP(E16,VIP!$A$2:$O8282,8,FALSE)</f>
        <v>Si</v>
      </c>
      <c r="K16" s="98" t="str">
        <f>VLOOKUP(E16,VIP!$A$2:$O11856,6,0)</f>
        <v>SI</v>
      </c>
      <c r="L16" s="128" t="s">
        <v>2463</v>
      </c>
      <c r="M16" s="129" t="s">
        <v>2470</v>
      </c>
      <c r="N16" s="130" t="s">
        <v>2477</v>
      </c>
      <c r="O16" s="98" t="s">
        <v>2478</v>
      </c>
      <c r="P16" s="131"/>
      <c r="Q16" s="87" t="s">
        <v>2463</v>
      </c>
    </row>
    <row r="17" spans="1:17" ht="18" x14ac:dyDescent="0.25">
      <c r="A17" s="98" t="str">
        <f>VLOOKUP(E17,'LISTADO ATM'!$A$2:$C$899,3,0)</f>
        <v>DISTRITO NACIONAL</v>
      </c>
      <c r="B17" s="113" t="s">
        <v>2513</v>
      </c>
      <c r="C17" s="127">
        <v>44250.47892361111</v>
      </c>
      <c r="D17" s="98" t="s">
        <v>2189</v>
      </c>
      <c r="E17" s="103">
        <v>718</v>
      </c>
      <c r="F17" s="98" t="str">
        <f>VLOOKUP(E17,VIP!$A$2:$O11476,2,0)</f>
        <v>DRBR24Y</v>
      </c>
      <c r="G17" s="98" t="str">
        <f>VLOOKUP(E17,'LISTADO ATM'!$A$2:$B$898,2,0)</f>
        <v xml:space="preserve">ATM Feria Ganadera </v>
      </c>
      <c r="H17" s="98" t="str">
        <f>VLOOKUP(E17,VIP!$A$2:$O16367,7,FALSE)</f>
        <v>Si</v>
      </c>
      <c r="I17" s="98" t="str">
        <f>VLOOKUP(E17,VIP!$A$2:$O8332,8,FALSE)</f>
        <v>Si</v>
      </c>
      <c r="J17" s="98" t="str">
        <f>VLOOKUP(E17,VIP!$A$2:$O8282,8,FALSE)</f>
        <v>Si</v>
      </c>
      <c r="K17" s="98" t="str">
        <f>VLOOKUP(E17,VIP!$A$2:$O11856,6,0)</f>
        <v>NO</v>
      </c>
      <c r="L17" s="128" t="s">
        <v>2254</v>
      </c>
      <c r="M17" s="131" t="s">
        <v>2572</v>
      </c>
      <c r="N17" s="130" t="s">
        <v>2477</v>
      </c>
      <c r="O17" s="98" t="s">
        <v>2479</v>
      </c>
      <c r="P17" s="129"/>
      <c r="Q17" s="171">
        <v>44251.305555555555</v>
      </c>
    </row>
    <row r="18" spans="1:17" ht="18" x14ac:dyDescent="0.25">
      <c r="A18" s="98" t="str">
        <f>VLOOKUP(E18,'LISTADO ATM'!$A$2:$C$899,3,0)</f>
        <v>DISTRITO NACIONAL</v>
      </c>
      <c r="B18" s="113" t="s">
        <v>2512</v>
      </c>
      <c r="C18" s="127">
        <v>44250.491944444446</v>
      </c>
      <c r="D18" s="98" t="s">
        <v>2189</v>
      </c>
      <c r="E18" s="103">
        <v>515</v>
      </c>
      <c r="F18" s="98" t="str">
        <f>VLOOKUP(E18,VIP!$A$2:$O11477,2,0)</f>
        <v>DRBR515</v>
      </c>
      <c r="G18" s="98" t="str">
        <f>VLOOKUP(E18,'LISTADO ATM'!$A$2:$B$898,2,0)</f>
        <v xml:space="preserve">ATM Oficina Agora Mall I </v>
      </c>
      <c r="H18" s="98" t="str">
        <f>VLOOKUP(E18,VIP!$A$2:$O16366,7,FALSE)</f>
        <v>Si</v>
      </c>
      <c r="I18" s="98" t="str">
        <f>VLOOKUP(E18,VIP!$A$2:$O8331,8,FALSE)</f>
        <v>Si</v>
      </c>
      <c r="J18" s="98" t="str">
        <f>VLOOKUP(E18,VIP!$A$2:$O8281,8,FALSE)</f>
        <v>Si</v>
      </c>
      <c r="K18" s="98" t="str">
        <f>VLOOKUP(E18,VIP!$A$2:$O11855,6,0)</f>
        <v>SI</v>
      </c>
      <c r="L18" s="128" t="s">
        <v>2497</v>
      </c>
      <c r="M18" s="129" t="s">
        <v>2470</v>
      </c>
      <c r="N18" s="130" t="s">
        <v>2477</v>
      </c>
      <c r="O18" s="98" t="s">
        <v>2479</v>
      </c>
      <c r="P18" s="129"/>
      <c r="Q18" s="129" t="s">
        <v>2497</v>
      </c>
    </row>
    <row r="19" spans="1:17" ht="18" x14ac:dyDescent="0.25">
      <c r="A19" s="98" t="str">
        <f>VLOOKUP(E19,'LISTADO ATM'!$A$2:$C$899,3,0)</f>
        <v>SUR</v>
      </c>
      <c r="B19" s="113" t="s">
        <v>2511</v>
      </c>
      <c r="C19" s="127">
        <v>44250.492326388892</v>
      </c>
      <c r="D19" s="98" t="s">
        <v>2189</v>
      </c>
      <c r="E19" s="103">
        <v>582</v>
      </c>
      <c r="F19" s="98" t="e">
        <f>VLOOKUP(E19,VIP!$A$2:$O11478,2,0)</f>
        <v>#N/A</v>
      </c>
      <c r="G19" s="98" t="str">
        <f>VLOOKUP(E19,'LISTADO ATM'!$A$2:$B$898,2,0)</f>
        <v>ATM Estación Sabana Yegua</v>
      </c>
      <c r="H19" s="98" t="e">
        <f>VLOOKUP(E19,VIP!$A$2:$O16365,7,FALSE)</f>
        <v>#N/A</v>
      </c>
      <c r="I19" s="98" t="e">
        <f>VLOOKUP(E19,VIP!$A$2:$O8330,8,FALSE)</f>
        <v>#N/A</v>
      </c>
      <c r="J19" s="98" t="e">
        <f>VLOOKUP(E19,VIP!$A$2:$O8280,8,FALSE)</f>
        <v>#N/A</v>
      </c>
      <c r="K19" s="98" t="e">
        <f>VLOOKUP(E19,VIP!$A$2:$O11854,6,0)</f>
        <v>#N/A</v>
      </c>
      <c r="L19" s="128" t="s">
        <v>2228</v>
      </c>
      <c r="M19" s="129" t="s">
        <v>2470</v>
      </c>
      <c r="N19" s="130" t="s">
        <v>2477</v>
      </c>
      <c r="O19" s="98" t="s">
        <v>2479</v>
      </c>
      <c r="P19" s="129"/>
      <c r="Q19" s="129" t="s">
        <v>2228</v>
      </c>
    </row>
    <row r="20" spans="1:17" ht="18" x14ac:dyDescent="0.25">
      <c r="A20" s="98" t="str">
        <f>VLOOKUP(E20,'LISTADO ATM'!$A$2:$C$899,3,0)</f>
        <v>DISTRITO NACIONAL</v>
      </c>
      <c r="B20" s="113" t="s">
        <v>2510</v>
      </c>
      <c r="C20" s="127">
        <v>44250.498576388891</v>
      </c>
      <c r="D20" s="98" t="s">
        <v>2189</v>
      </c>
      <c r="E20" s="103">
        <v>13</v>
      </c>
      <c r="F20" s="98" t="str">
        <f>VLOOKUP(E20,VIP!$A$2:$O11480,2,0)</f>
        <v>DRBR013</v>
      </c>
      <c r="G20" s="98" t="str">
        <f>VLOOKUP(E20,'LISTADO ATM'!$A$2:$B$898,2,0)</f>
        <v xml:space="preserve">ATM CDEEE </v>
      </c>
      <c r="H20" s="98" t="str">
        <f>VLOOKUP(E20,VIP!$A$2:$O16359,7,FALSE)</f>
        <v>Si</v>
      </c>
      <c r="I20" s="98" t="str">
        <f>VLOOKUP(E20,VIP!$A$2:$O8324,8,FALSE)</f>
        <v>Si</v>
      </c>
      <c r="J20" s="98" t="str">
        <f>VLOOKUP(E20,VIP!$A$2:$O8274,8,FALSE)</f>
        <v>Si</v>
      </c>
      <c r="K20" s="98" t="str">
        <f>VLOOKUP(E20,VIP!$A$2:$O11848,6,0)</f>
        <v>NO</v>
      </c>
      <c r="L20" s="128" t="s">
        <v>2254</v>
      </c>
      <c r="M20" s="129" t="s">
        <v>2470</v>
      </c>
      <c r="N20" s="130" t="s">
        <v>2477</v>
      </c>
      <c r="O20" s="98" t="s">
        <v>2479</v>
      </c>
      <c r="P20" s="129"/>
      <c r="Q20" s="87" t="s">
        <v>2254</v>
      </c>
    </row>
    <row r="21" spans="1:17" ht="18" x14ac:dyDescent="0.25">
      <c r="A21" s="98" t="str">
        <f>VLOOKUP(E21,'LISTADO ATM'!$A$2:$C$899,3,0)</f>
        <v>NORTE</v>
      </c>
      <c r="B21" s="113" t="s">
        <v>2521</v>
      </c>
      <c r="C21" s="127">
        <v>44250.58734953704</v>
      </c>
      <c r="D21" s="98" t="s">
        <v>2190</v>
      </c>
      <c r="E21" s="103">
        <v>380</v>
      </c>
      <c r="F21" s="98" t="str">
        <f>VLOOKUP(E21,VIP!$A$2:$O11483,2,0)</f>
        <v>DRBR380</v>
      </c>
      <c r="G21" s="98" t="str">
        <f>VLOOKUP(E21,'LISTADO ATM'!$A$2:$B$898,2,0)</f>
        <v xml:space="preserve">ATM Oficina Navarrete </v>
      </c>
      <c r="H21" s="98" t="str">
        <f>VLOOKUP(E21,VIP!$A$2:$O16367,7,FALSE)</f>
        <v>Si</v>
      </c>
      <c r="I21" s="98" t="str">
        <f>VLOOKUP(E21,VIP!$A$2:$O8332,8,FALSE)</f>
        <v>Si</v>
      </c>
      <c r="J21" s="98" t="str">
        <f>VLOOKUP(E21,VIP!$A$2:$O8282,8,FALSE)</f>
        <v>Si</v>
      </c>
      <c r="K21" s="98" t="str">
        <f>VLOOKUP(E21,VIP!$A$2:$O11856,6,0)</f>
        <v>NO</v>
      </c>
      <c r="L21" s="128" t="s">
        <v>2228</v>
      </c>
      <c r="M21" s="129" t="s">
        <v>2470</v>
      </c>
      <c r="N21" s="130" t="s">
        <v>2477</v>
      </c>
      <c r="O21" s="98" t="s">
        <v>2498</v>
      </c>
      <c r="P21" s="129"/>
      <c r="Q21" s="87" t="s">
        <v>2228</v>
      </c>
    </row>
    <row r="22" spans="1:17" ht="18" x14ac:dyDescent="0.25">
      <c r="A22" s="98" t="str">
        <f>VLOOKUP(E22,'LISTADO ATM'!$A$2:$C$899,3,0)</f>
        <v>DISTRITO NACIONAL</v>
      </c>
      <c r="B22" s="113" t="s">
        <v>2520</v>
      </c>
      <c r="C22" s="127">
        <v>44250.588599537034</v>
      </c>
      <c r="D22" s="98" t="s">
        <v>2189</v>
      </c>
      <c r="E22" s="103">
        <v>494</v>
      </c>
      <c r="F22" s="98" t="str">
        <f>VLOOKUP(E22,VIP!$A$2:$O11484,2,0)</f>
        <v>DRBR494</v>
      </c>
      <c r="G22" s="98" t="str">
        <f>VLOOKUP(E22,'LISTADO ATM'!$A$2:$B$898,2,0)</f>
        <v xml:space="preserve">ATM Oficina Blue Mall </v>
      </c>
      <c r="H22" s="98" t="str">
        <f>VLOOKUP(E22,VIP!$A$2:$O16366,7,FALSE)</f>
        <v>Si</v>
      </c>
      <c r="I22" s="98" t="str">
        <f>VLOOKUP(E22,VIP!$A$2:$O8331,8,FALSE)</f>
        <v>Si</v>
      </c>
      <c r="J22" s="98" t="str">
        <f>VLOOKUP(E22,VIP!$A$2:$O8281,8,FALSE)</f>
        <v>Si</v>
      </c>
      <c r="K22" s="98" t="str">
        <f>VLOOKUP(E22,VIP!$A$2:$O11855,6,0)</f>
        <v>SI</v>
      </c>
      <c r="L22" s="128" t="s">
        <v>2228</v>
      </c>
      <c r="M22" s="129" t="s">
        <v>2470</v>
      </c>
      <c r="N22" s="130" t="s">
        <v>2477</v>
      </c>
      <c r="O22" s="98" t="s">
        <v>2479</v>
      </c>
      <c r="P22" s="129"/>
      <c r="Q22" s="129" t="s">
        <v>2228</v>
      </c>
    </row>
    <row r="23" spans="1:17" ht="18" x14ac:dyDescent="0.25">
      <c r="A23" s="98" t="str">
        <f>VLOOKUP(E23,'LISTADO ATM'!$A$2:$C$899,3,0)</f>
        <v>DISTRITO NACIONAL</v>
      </c>
      <c r="B23" s="113" t="s">
        <v>2519</v>
      </c>
      <c r="C23" s="127">
        <v>44250.589687500003</v>
      </c>
      <c r="D23" s="98" t="s">
        <v>2473</v>
      </c>
      <c r="E23" s="103">
        <v>769</v>
      </c>
      <c r="F23" s="98" t="str">
        <f>VLOOKUP(E23,VIP!$A$2:$O11485,2,0)</f>
        <v>DRBR769</v>
      </c>
      <c r="G23" s="98" t="str">
        <f>VLOOKUP(E23,'LISTADO ATM'!$A$2:$B$898,2,0)</f>
        <v>ATM UNP Pablo Mella Morales</v>
      </c>
      <c r="H23" s="98" t="str">
        <f>VLOOKUP(E23,VIP!$A$2:$O16365,7,FALSE)</f>
        <v>Si</v>
      </c>
      <c r="I23" s="98" t="str">
        <f>VLOOKUP(E23,VIP!$A$2:$O8330,8,FALSE)</f>
        <v>Si</v>
      </c>
      <c r="J23" s="98" t="str">
        <f>VLOOKUP(E23,VIP!$A$2:$O8280,8,FALSE)</f>
        <v>Si</v>
      </c>
      <c r="K23" s="98" t="str">
        <f>VLOOKUP(E23,VIP!$A$2:$O11854,6,0)</f>
        <v>NO</v>
      </c>
      <c r="L23" s="128" t="s">
        <v>2463</v>
      </c>
      <c r="M23" s="129" t="s">
        <v>2470</v>
      </c>
      <c r="N23" s="130" t="s">
        <v>2477</v>
      </c>
      <c r="O23" s="98" t="s">
        <v>2478</v>
      </c>
      <c r="P23" s="129"/>
      <c r="Q23" s="87" t="s">
        <v>2463</v>
      </c>
    </row>
    <row r="24" spans="1:17" ht="18" x14ac:dyDescent="0.25">
      <c r="A24" s="98" t="str">
        <f>VLOOKUP(E24,'LISTADO ATM'!$A$2:$C$899,3,0)</f>
        <v>NORTE</v>
      </c>
      <c r="B24" s="113" t="s">
        <v>2518</v>
      </c>
      <c r="C24" s="127">
        <v>44250.590324074074</v>
      </c>
      <c r="D24" s="98" t="s">
        <v>2190</v>
      </c>
      <c r="E24" s="103">
        <v>511</v>
      </c>
      <c r="F24" s="98" t="str">
        <f>VLOOKUP(E24,VIP!$A$2:$O11486,2,0)</f>
        <v>DRBR511</v>
      </c>
      <c r="G24" s="98" t="str">
        <f>VLOOKUP(E24,'LISTADO ATM'!$A$2:$B$898,2,0)</f>
        <v xml:space="preserve">ATM UNP Río San Juan (Nagua) </v>
      </c>
      <c r="H24" s="98" t="str">
        <f>VLOOKUP(E24,VIP!$A$2:$O16364,7,FALSE)</f>
        <v>Si</v>
      </c>
      <c r="I24" s="98" t="str">
        <f>VLOOKUP(E24,VIP!$A$2:$O8329,8,FALSE)</f>
        <v>Si</v>
      </c>
      <c r="J24" s="98" t="str">
        <f>VLOOKUP(E24,VIP!$A$2:$O8279,8,FALSE)</f>
        <v>Si</v>
      </c>
      <c r="K24" s="98" t="str">
        <f>VLOOKUP(E24,VIP!$A$2:$O11853,6,0)</f>
        <v>NO</v>
      </c>
      <c r="L24" s="128" t="s">
        <v>2228</v>
      </c>
      <c r="M24" s="129" t="s">
        <v>2470</v>
      </c>
      <c r="N24" s="130" t="s">
        <v>2477</v>
      </c>
      <c r="O24" s="98" t="s">
        <v>2498</v>
      </c>
      <c r="P24" s="129"/>
      <c r="Q24" s="87" t="s">
        <v>2228</v>
      </c>
    </row>
    <row r="25" spans="1:17" ht="18" x14ac:dyDescent="0.25">
      <c r="A25" s="98" t="str">
        <f>VLOOKUP(E25,'LISTADO ATM'!$A$2:$C$899,3,0)</f>
        <v>DISTRITO NACIONAL</v>
      </c>
      <c r="B25" s="113" t="s">
        <v>2517</v>
      </c>
      <c r="C25" s="127">
        <v>44250.590868055559</v>
      </c>
      <c r="D25" s="98" t="s">
        <v>2189</v>
      </c>
      <c r="E25" s="103">
        <v>967</v>
      </c>
      <c r="F25" s="98" t="str">
        <f>VLOOKUP(E25,VIP!$A$2:$O11487,2,0)</f>
        <v>DRBR967</v>
      </c>
      <c r="G25" s="98" t="str">
        <f>VLOOKUP(E25,'LISTADO ATM'!$A$2:$B$898,2,0)</f>
        <v xml:space="preserve">ATM UNP Hiper Olé Autopista Duarte </v>
      </c>
      <c r="H25" s="98" t="str">
        <f>VLOOKUP(E25,VIP!$A$2:$O16363,7,FALSE)</f>
        <v>Si</v>
      </c>
      <c r="I25" s="98" t="str">
        <f>VLOOKUP(E25,VIP!$A$2:$O8328,8,FALSE)</f>
        <v>Si</v>
      </c>
      <c r="J25" s="98" t="str">
        <f>VLOOKUP(E25,VIP!$A$2:$O8278,8,FALSE)</f>
        <v>Si</v>
      </c>
      <c r="K25" s="98" t="str">
        <f>VLOOKUP(E25,VIP!$A$2:$O11852,6,0)</f>
        <v>NO</v>
      </c>
      <c r="L25" s="128" t="s">
        <v>2228</v>
      </c>
      <c r="M25" s="129" t="s">
        <v>2470</v>
      </c>
      <c r="N25" s="130" t="s">
        <v>2477</v>
      </c>
      <c r="O25" s="98" t="s">
        <v>2479</v>
      </c>
      <c r="P25" s="129"/>
      <c r="Q25" s="87" t="s">
        <v>2228</v>
      </c>
    </row>
    <row r="26" spans="1:17" ht="18" x14ac:dyDescent="0.25">
      <c r="A26" s="98" t="str">
        <f>VLOOKUP(E26,'LISTADO ATM'!$A$2:$C$899,3,0)</f>
        <v>DISTRITO NACIONAL</v>
      </c>
      <c r="B26" s="113" t="s">
        <v>2516</v>
      </c>
      <c r="C26" s="127">
        <v>44250.594247685185</v>
      </c>
      <c r="D26" s="98" t="s">
        <v>2189</v>
      </c>
      <c r="E26" s="103">
        <v>909</v>
      </c>
      <c r="F26" s="98" t="str">
        <f>VLOOKUP(E26,VIP!$A$2:$O11488,2,0)</f>
        <v>DRBR01A</v>
      </c>
      <c r="G26" s="98" t="str">
        <f>VLOOKUP(E26,'LISTADO ATM'!$A$2:$B$898,2,0)</f>
        <v xml:space="preserve">ATM UNP UASD </v>
      </c>
      <c r="H26" s="98" t="str">
        <f>VLOOKUP(E26,VIP!$A$2:$O16362,7,FALSE)</f>
        <v>Si</v>
      </c>
      <c r="I26" s="98" t="str">
        <f>VLOOKUP(E26,VIP!$A$2:$O8327,8,FALSE)</f>
        <v>Si</v>
      </c>
      <c r="J26" s="98" t="str">
        <f>VLOOKUP(E26,VIP!$A$2:$O8277,8,FALSE)</f>
        <v>Si</v>
      </c>
      <c r="K26" s="98" t="str">
        <f>VLOOKUP(E26,VIP!$A$2:$O11851,6,0)</f>
        <v>SI</v>
      </c>
      <c r="L26" s="128" t="s">
        <v>2228</v>
      </c>
      <c r="M26" s="129" t="s">
        <v>2470</v>
      </c>
      <c r="N26" s="130" t="s">
        <v>2477</v>
      </c>
      <c r="O26" s="98" t="s">
        <v>2479</v>
      </c>
      <c r="P26" s="129"/>
      <c r="Q26" s="129" t="s">
        <v>2228</v>
      </c>
    </row>
    <row r="27" spans="1:17" ht="18" x14ac:dyDescent="0.25">
      <c r="A27" s="98" t="str">
        <f>VLOOKUP(E27,'LISTADO ATM'!$A$2:$C$899,3,0)</f>
        <v>DISTRITO NACIONAL</v>
      </c>
      <c r="B27" s="113" t="s">
        <v>2515</v>
      </c>
      <c r="C27" s="127">
        <v>44250.597094907411</v>
      </c>
      <c r="D27" s="98" t="s">
        <v>2189</v>
      </c>
      <c r="E27" s="103">
        <v>34</v>
      </c>
      <c r="F27" s="98" t="str">
        <f>VLOOKUP(E27,VIP!$A$2:$O11489,2,0)</f>
        <v>DRBR034</v>
      </c>
      <c r="G27" s="98" t="str">
        <f>VLOOKUP(E27,'LISTADO ATM'!$A$2:$B$898,2,0)</f>
        <v xml:space="preserve">ATM Plaza de la Salud </v>
      </c>
      <c r="H27" s="98" t="str">
        <f>VLOOKUP(E27,VIP!$A$2:$O16361,7,FALSE)</f>
        <v>Si</v>
      </c>
      <c r="I27" s="98" t="str">
        <f>VLOOKUP(E27,VIP!$A$2:$O8326,8,FALSE)</f>
        <v>Si</v>
      </c>
      <c r="J27" s="98" t="str">
        <f>VLOOKUP(E27,VIP!$A$2:$O8276,8,FALSE)</f>
        <v>Si</v>
      </c>
      <c r="K27" s="98" t="str">
        <f>VLOOKUP(E27,VIP!$A$2:$O11850,6,0)</f>
        <v>NO</v>
      </c>
      <c r="L27" s="128" t="s">
        <v>2228</v>
      </c>
      <c r="M27" s="129" t="s">
        <v>2470</v>
      </c>
      <c r="N27" s="130" t="s">
        <v>2477</v>
      </c>
      <c r="O27" s="98" t="s">
        <v>2479</v>
      </c>
      <c r="P27" s="129"/>
      <c r="Q27" s="129" t="s">
        <v>2228</v>
      </c>
    </row>
    <row r="28" spans="1:17" ht="18" x14ac:dyDescent="0.25">
      <c r="A28" s="98" t="str">
        <f>VLOOKUP(E28,'LISTADO ATM'!$A$2:$C$899,3,0)</f>
        <v>DISTRITO NACIONAL</v>
      </c>
      <c r="B28" s="113" t="s">
        <v>2514</v>
      </c>
      <c r="C28" s="127">
        <v>44250.597916666666</v>
      </c>
      <c r="D28" s="98" t="s">
        <v>2189</v>
      </c>
      <c r="E28" s="103">
        <v>540</v>
      </c>
      <c r="F28" s="98" t="str">
        <f>VLOOKUP(E28,VIP!$A$2:$O11490,2,0)</f>
        <v>DRBR540</v>
      </c>
      <c r="G28" s="98" t="str">
        <f>VLOOKUP(E28,'LISTADO ATM'!$A$2:$B$898,2,0)</f>
        <v xml:space="preserve">ATM Autoservicio Sambil I </v>
      </c>
      <c r="H28" s="98" t="str">
        <f>VLOOKUP(E28,VIP!$A$2:$O16360,7,FALSE)</f>
        <v>Si</v>
      </c>
      <c r="I28" s="98" t="str">
        <f>VLOOKUP(E28,VIP!$A$2:$O8325,8,FALSE)</f>
        <v>Si</v>
      </c>
      <c r="J28" s="98" t="str">
        <f>VLOOKUP(E28,VIP!$A$2:$O8275,8,FALSE)</f>
        <v>Si</v>
      </c>
      <c r="K28" s="98" t="str">
        <f>VLOOKUP(E28,VIP!$A$2:$O11849,6,0)</f>
        <v>NO</v>
      </c>
      <c r="L28" s="128" t="s">
        <v>2228</v>
      </c>
      <c r="M28" s="129" t="s">
        <v>2470</v>
      </c>
      <c r="N28" s="130" t="s">
        <v>2477</v>
      </c>
      <c r="O28" s="98" t="s">
        <v>2479</v>
      </c>
      <c r="P28" s="129"/>
      <c r="Q28" s="129" t="s">
        <v>2228</v>
      </c>
    </row>
    <row r="29" spans="1:17" ht="18" x14ac:dyDescent="0.25">
      <c r="A29" s="98" t="str">
        <f>VLOOKUP(E29,'LISTADO ATM'!$A$2:$C$899,3,0)</f>
        <v>DISTRITO NACIONAL</v>
      </c>
      <c r="B29" s="113" t="s">
        <v>2533</v>
      </c>
      <c r="C29" s="127">
        <v>44250.602164351854</v>
      </c>
      <c r="D29" s="98" t="s">
        <v>2189</v>
      </c>
      <c r="E29" s="103">
        <v>169</v>
      </c>
      <c r="F29" s="98" t="str">
        <f>VLOOKUP(E29,VIP!$A$2:$O11491,2,0)</f>
        <v>DRBR169</v>
      </c>
      <c r="G29" s="98" t="str">
        <f>VLOOKUP(E29,'LISTADO ATM'!$A$2:$B$898,2,0)</f>
        <v xml:space="preserve">ATM Oficina Caonabo </v>
      </c>
      <c r="H29" s="98" t="str">
        <f>VLOOKUP(E29,VIP!$A$2:$O16377,7,FALSE)</f>
        <v>Si</v>
      </c>
      <c r="I29" s="98" t="str">
        <f>VLOOKUP(E29,VIP!$A$2:$O8342,8,FALSE)</f>
        <v>Si</v>
      </c>
      <c r="J29" s="98" t="str">
        <f>VLOOKUP(E29,VIP!$A$2:$O8292,8,FALSE)</f>
        <v>Si</v>
      </c>
      <c r="K29" s="98" t="str">
        <f>VLOOKUP(E29,VIP!$A$2:$O11866,6,0)</f>
        <v>NO</v>
      </c>
      <c r="L29" s="128" t="s">
        <v>2228</v>
      </c>
      <c r="M29" s="129" t="s">
        <v>2470</v>
      </c>
      <c r="N29" s="130" t="s">
        <v>2477</v>
      </c>
      <c r="O29" s="98" t="s">
        <v>2479</v>
      </c>
      <c r="P29" s="129"/>
      <c r="Q29" s="129" t="s">
        <v>2228</v>
      </c>
    </row>
    <row r="30" spans="1:17" ht="18" x14ac:dyDescent="0.25">
      <c r="A30" s="98" t="str">
        <f>VLOOKUP(E30,'LISTADO ATM'!$A$2:$C$899,3,0)</f>
        <v>DISTRITO NACIONAL</v>
      </c>
      <c r="B30" s="113" t="s">
        <v>2532</v>
      </c>
      <c r="C30" s="127">
        <v>44250.602939814817</v>
      </c>
      <c r="D30" s="98" t="s">
        <v>2473</v>
      </c>
      <c r="E30" s="103">
        <v>580</v>
      </c>
      <c r="F30" s="98" t="str">
        <f>VLOOKUP(E30,VIP!$A$2:$O11492,2,0)</f>
        <v>DRBR523</v>
      </c>
      <c r="G30" s="98" t="str">
        <f>VLOOKUP(E30,'LISTADO ATM'!$A$2:$B$898,2,0)</f>
        <v xml:space="preserve">ATM Edificio Propagas </v>
      </c>
      <c r="H30" s="98" t="str">
        <f>VLOOKUP(E30,VIP!$A$2:$O16376,7,FALSE)</f>
        <v>Si</v>
      </c>
      <c r="I30" s="98" t="str">
        <f>VLOOKUP(E30,VIP!$A$2:$O8341,8,FALSE)</f>
        <v>Si</v>
      </c>
      <c r="J30" s="98" t="str">
        <f>VLOOKUP(E30,VIP!$A$2:$O8291,8,FALSE)</f>
        <v>Si</v>
      </c>
      <c r="K30" s="98" t="str">
        <f>VLOOKUP(E30,VIP!$A$2:$O11865,6,0)</f>
        <v>NO</v>
      </c>
      <c r="L30" s="128" t="s">
        <v>2463</v>
      </c>
      <c r="M30" s="129" t="s">
        <v>2470</v>
      </c>
      <c r="N30" s="130" t="s">
        <v>2477</v>
      </c>
      <c r="O30" s="98" t="s">
        <v>2478</v>
      </c>
      <c r="P30" s="129"/>
      <c r="Q30" s="87" t="s">
        <v>2463</v>
      </c>
    </row>
    <row r="31" spans="1:17" ht="18" x14ac:dyDescent="0.25">
      <c r="A31" s="98" t="str">
        <f>VLOOKUP(E31,'LISTADO ATM'!$A$2:$C$899,3,0)</f>
        <v>DISTRITO NACIONAL</v>
      </c>
      <c r="B31" s="113" t="s">
        <v>2531</v>
      </c>
      <c r="C31" s="127">
        <v>44250.607291666667</v>
      </c>
      <c r="D31" s="98" t="s">
        <v>2189</v>
      </c>
      <c r="E31" s="103">
        <v>225</v>
      </c>
      <c r="F31" s="98" t="str">
        <f>VLOOKUP(E31,VIP!$A$2:$O11493,2,0)</f>
        <v>DRBR225</v>
      </c>
      <c r="G31" s="98" t="str">
        <f>VLOOKUP(E31,'LISTADO ATM'!$A$2:$B$898,2,0)</f>
        <v xml:space="preserve">ATM S/M Nacional Arroyo Hondo </v>
      </c>
      <c r="H31" s="98" t="str">
        <f>VLOOKUP(E31,VIP!$A$2:$O16375,7,FALSE)</f>
        <v>Si</v>
      </c>
      <c r="I31" s="98" t="str">
        <f>VLOOKUP(E31,VIP!$A$2:$O8340,8,FALSE)</f>
        <v>Si</v>
      </c>
      <c r="J31" s="98" t="str">
        <f>VLOOKUP(E31,VIP!$A$2:$O8290,8,FALSE)</f>
        <v>Si</v>
      </c>
      <c r="K31" s="98" t="str">
        <f>VLOOKUP(E31,VIP!$A$2:$O11864,6,0)</f>
        <v>NO</v>
      </c>
      <c r="L31" s="128" t="s">
        <v>2228</v>
      </c>
      <c r="M31" s="129" t="s">
        <v>2470</v>
      </c>
      <c r="N31" s="130" t="s">
        <v>2477</v>
      </c>
      <c r="O31" s="98" t="s">
        <v>2479</v>
      </c>
      <c r="P31" s="129"/>
      <c r="Q31" s="87" t="s">
        <v>2228</v>
      </c>
    </row>
    <row r="32" spans="1:17" ht="18" x14ac:dyDescent="0.25">
      <c r="A32" s="98" t="str">
        <f>VLOOKUP(E32,'LISTADO ATM'!$A$2:$C$899,3,0)</f>
        <v>DISTRITO NACIONAL</v>
      </c>
      <c r="B32" s="113" t="s">
        <v>2530</v>
      </c>
      <c r="C32" s="127">
        <v>44250.615405092591</v>
      </c>
      <c r="D32" s="98" t="s">
        <v>2189</v>
      </c>
      <c r="E32" s="103">
        <v>485</v>
      </c>
      <c r="F32" s="98" t="str">
        <f>VLOOKUP(E32,VIP!$A$2:$O11494,2,0)</f>
        <v>DRBR485</v>
      </c>
      <c r="G32" s="98" t="str">
        <f>VLOOKUP(E32,'LISTADO ATM'!$A$2:$B$898,2,0)</f>
        <v xml:space="preserve">ATM CEDIMAT </v>
      </c>
      <c r="H32" s="98" t="str">
        <f>VLOOKUP(E32,VIP!$A$2:$O16374,7,FALSE)</f>
        <v>Si</v>
      </c>
      <c r="I32" s="98" t="str">
        <f>VLOOKUP(E32,VIP!$A$2:$O8339,8,FALSE)</f>
        <v>Si</v>
      </c>
      <c r="J32" s="98" t="str">
        <f>VLOOKUP(E32,VIP!$A$2:$O8289,8,FALSE)</f>
        <v>Si</v>
      </c>
      <c r="K32" s="98" t="str">
        <f>VLOOKUP(E32,VIP!$A$2:$O11863,6,0)</f>
        <v>NO</v>
      </c>
      <c r="L32" s="128" t="s">
        <v>2228</v>
      </c>
      <c r="M32" s="129" t="s">
        <v>2470</v>
      </c>
      <c r="N32" s="130" t="s">
        <v>2477</v>
      </c>
      <c r="O32" s="98" t="s">
        <v>2479</v>
      </c>
      <c r="P32" s="129"/>
      <c r="Q32" s="87" t="s">
        <v>2228</v>
      </c>
    </row>
    <row r="33" spans="1:17" ht="18" x14ac:dyDescent="0.25">
      <c r="A33" s="98" t="str">
        <f>VLOOKUP(E33,'LISTADO ATM'!$A$2:$C$899,3,0)</f>
        <v>DISTRITO NACIONAL</v>
      </c>
      <c r="B33" s="113" t="s">
        <v>2529</v>
      </c>
      <c r="C33" s="127">
        <v>44250.628831018519</v>
      </c>
      <c r="D33" s="98" t="s">
        <v>2473</v>
      </c>
      <c r="E33" s="103">
        <v>988</v>
      </c>
      <c r="F33" s="98" t="str">
        <f>VLOOKUP(E33,VIP!$A$2:$O11496,2,0)</f>
        <v>DRBR988</v>
      </c>
      <c r="G33" s="98" t="str">
        <f>VLOOKUP(E33,'LISTADO ATM'!$A$2:$B$898,2,0)</f>
        <v xml:space="preserve">ATM Estación Sigma 27 de Febrero </v>
      </c>
      <c r="H33" s="98" t="str">
        <f>VLOOKUP(E33,VIP!$A$2:$O16372,7,FALSE)</f>
        <v>Si</v>
      </c>
      <c r="I33" s="98" t="str">
        <f>VLOOKUP(E33,VIP!$A$2:$O8337,8,FALSE)</f>
        <v>Si</v>
      </c>
      <c r="J33" s="98" t="str">
        <f>VLOOKUP(E33,VIP!$A$2:$O8287,8,FALSE)</f>
        <v>Si</v>
      </c>
      <c r="K33" s="98" t="str">
        <f>VLOOKUP(E33,VIP!$A$2:$O11861,6,0)</f>
        <v>NO</v>
      </c>
      <c r="L33" s="128" t="s">
        <v>2430</v>
      </c>
      <c r="M33" s="129" t="s">
        <v>2470</v>
      </c>
      <c r="N33" s="130" t="s">
        <v>2477</v>
      </c>
      <c r="O33" s="98" t="s">
        <v>2478</v>
      </c>
      <c r="P33" s="129"/>
      <c r="Q33" s="87" t="s">
        <v>2430</v>
      </c>
    </row>
    <row r="34" spans="1:17" ht="18" x14ac:dyDescent="0.25">
      <c r="A34" s="98" t="str">
        <f>VLOOKUP(E34,'LISTADO ATM'!$A$2:$C$899,3,0)</f>
        <v>NORTE</v>
      </c>
      <c r="B34" s="113" t="s">
        <v>2528</v>
      </c>
      <c r="C34" s="127">
        <v>44250.636412037034</v>
      </c>
      <c r="D34" s="98" t="s">
        <v>2190</v>
      </c>
      <c r="E34" s="103">
        <v>3</v>
      </c>
      <c r="F34" s="98" t="str">
        <f>VLOOKUP(E34,VIP!$A$2:$O11497,2,0)</f>
        <v>DRBR003</v>
      </c>
      <c r="G34" s="98" t="str">
        <f>VLOOKUP(E34,'LISTADO ATM'!$A$2:$B$898,2,0)</f>
        <v>ATM Autoservicio La Vega Real</v>
      </c>
      <c r="H34" s="98" t="str">
        <f>VLOOKUP(E34,VIP!$A$2:$O16371,7,FALSE)</f>
        <v>Si</v>
      </c>
      <c r="I34" s="98" t="str">
        <f>VLOOKUP(E34,VIP!$A$2:$O8336,8,FALSE)</f>
        <v>Si</v>
      </c>
      <c r="J34" s="98" t="str">
        <f>VLOOKUP(E34,VIP!$A$2:$O8286,8,FALSE)</f>
        <v>Si</v>
      </c>
      <c r="K34" s="98" t="str">
        <f>VLOOKUP(E34,VIP!$A$2:$O11860,6,0)</f>
        <v>NO</v>
      </c>
      <c r="L34" s="128" t="s">
        <v>2228</v>
      </c>
      <c r="M34" s="129" t="s">
        <v>2470</v>
      </c>
      <c r="N34" s="130" t="s">
        <v>2477</v>
      </c>
      <c r="O34" s="98" t="s">
        <v>2498</v>
      </c>
      <c r="P34" s="129"/>
      <c r="Q34" s="87" t="s">
        <v>2228</v>
      </c>
    </row>
    <row r="35" spans="1:17" ht="18" x14ac:dyDescent="0.25">
      <c r="A35" s="98" t="str">
        <f>VLOOKUP(E35,'LISTADO ATM'!$A$2:$C$899,3,0)</f>
        <v>ESTE</v>
      </c>
      <c r="B35" s="113" t="s">
        <v>2527</v>
      </c>
      <c r="C35" s="127">
        <v>44250.637048611112</v>
      </c>
      <c r="D35" s="98" t="s">
        <v>2189</v>
      </c>
      <c r="E35" s="103">
        <v>385</v>
      </c>
      <c r="F35" s="98" t="str">
        <f>VLOOKUP(E35,VIP!$A$2:$O11498,2,0)</f>
        <v>DRBR385</v>
      </c>
      <c r="G35" s="98" t="str">
        <f>VLOOKUP(E35,'LISTADO ATM'!$A$2:$B$898,2,0)</f>
        <v xml:space="preserve">ATM Plaza Verón I </v>
      </c>
      <c r="H35" s="98" t="str">
        <f>VLOOKUP(E35,VIP!$A$2:$O16370,7,FALSE)</f>
        <v>Si</v>
      </c>
      <c r="I35" s="98" t="str">
        <f>VLOOKUP(E35,VIP!$A$2:$O8335,8,FALSE)</f>
        <v>Si</v>
      </c>
      <c r="J35" s="98" t="str">
        <f>VLOOKUP(E35,VIP!$A$2:$O8285,8,FALSE)</f>
        <v>Si</v>
      </c>
      <c r="K35" s="98" t="str">
        <f>VLOOKUP(E35,VIP!$A$2:$O11859,6,0)</f>
        <v>NO</v>
      </c>
      <c r="L35" s="128" t="s">
        <v>2228</v>
      </c>
      <c r="M35" s="129" t="s">
        <v>2470</v>
      </c>
      <c r="N35" s="130" t="s">
        <v>2477</v>
      </c>
      <c r="O35" s="98" t="s">
        <v>2479</v>
      </c>
      <c r="P35" s="129"/>
      <c r="Q35" s="129" t="s">
        <v>2228</v>
      </c>
    </row>
    <row r="36" spans="1:17" ht="18" x14ac:dyDescent="0.25">
      <c r="A36" s="98" t="str">
        <f>VLOOKUP(E36,'LISTADO ATM'!$A$2:$C$899,3,0)</f>
        <v>DISTRITO NACIONAL</v>
      </c>
      <c r="B36" s="113" t="s">
        <v>2526</v>
      </c>
      <c r="C36" s="127">
        <v>44250.637638888889</v>
      </c>
      <c r="D36" s="98" t="s">
        <v>2189</v>
      </c>
      <c r="E36" s="103">
        <v>486</v>
      </c>
      <c r="F36" s="98" t="str">
        <f>VLOOKUP(E36,VIP!$A$2:$O11499,2,0)</f>
        <v>DRBR486</v>
      </c>
      <c r="G36" s="98" t="str">
        <f>VLOOKUP(E36,'LISTADO ATM'!$A$2:$B$898,2,0)</f>
        <v xml:space="preserve">ATM Olé La Caleta </v>
      </c>
      <c r="H36" s="98" t="str">
        <f>VLOOKUP(E36,VIP!$A$2:$O16369,7,FALSE)</f>
        <v>Si</v>
      </c>
      <c r="I36" s="98" t="str">
        <f>VLOOKUP(E36,VIP!$A$2:$O8334,8,FALSE)</f>
        <v>Si</v>
      </c>
      <c r="J36" s="98" t="str">
        <f>VLOOKUP(E36,VIP!$A$2:$O8284,8,FALSE)</f>
        <v>Si</v>
      </c>
      <c r="K36" s="98" t="str">
        <f>VLOOKUP(E36,VIP!$A$2:$O11858,6,0)</f>
        <v>NO</v>
      </c>
      <c r="L36" s="128" t="s">
        <v>2497</v>
      </c>
      <c r="M36" s="129" t="s">
        <v>2470</v>
      </c>
      <c r="N36" s="130" t="s">
        <v>2477</v>
      </c>
      <c r="O36" s="98" t="s">
        <v>2479</v>
      </c>
      <c r="P36" s="129"/>
      <c r="Q36" s="87" t="s">
        <v>2497</v>
      </c>
    </row>
    <row r="37" spans="1:17" ht="18" x14ac:dyDescent="0.25">
      <c r="A37" s="98" t="str">
        <f>VLOOKUP(E37,'LISTADO ATM'!$A$2:$C$899,3,0)</f>
        <v>DISTRITO NACIONAL</v>
      </c>
      <c r="B37" s="113" t="s">
        <v>2525</v>
      </c>
      <c r="C37" s="127">
        <v>44250.638101851851</v>
      </c>
      <c r="D37" s="98" t="s">
        <v>2189</v>
      </c>
      <c r="E37" s="103">
        <v>24</v>
      </c>
      <c r="F37" s="98" t="str">
        <f>VLOOKUP(E37,VIP!$A$2:$O11500,2,0)</f>
        <v>DRBR024</v>
      </c>
      <c r="G37" s="98" t="str">
        <f>VLOOKUP(E37,'LISTADO ATM'!$A$2:$B$898,2,0)</f>
        <v xml:space="preserve">ATM Oficina Eusebio Manzueta </v>
      </c>
      <c r="H37" s="98" t="str">
        <f>VLOOKUP(E37,VIP!$A$2:$O16368,7,FALSE)</f>
        <v>No</v>
      </c>
      <c r="I37" s="98" t="str">
        <f>VLOOKUP(E37,VIP!$A$2:$O8333,8,FALSE)</f>
        <v>No</v>
      </c>
      <c r="J37" s="98" t="str">
        <f>VLOOKUP(E37,VIP!$A$2:$O8283,8,FALSE)</f>
        <v>No</v>
      </c>
      <c r="K37" s="98" t="str">
        <f>VLOOKUP(E37,VIP!$A$2:$O11857,6,0)</f>
        <v>NO</v>
      </c>
      <c r="L37" s="128" t="s">
        <v>2497</v>
      </c>
      <c r="M37" s="129" t="s">
        <v>2470</v>
      </c>
      <c r="N37" s="130" t="s">
        <v>2477</v>
      </c>
      <c r="O37" s="98" t="s">
        <v>2479</v>
      </c>
      <c r="P37" s="129"/>
      <c r="Q37" s="129" t="s">
        <v>2497</v>
      </c>
    </row>
    <row r="38" spans="1:17" ht="18" x14ac:dyDescent="0.25">
      <c r="A38" s="98" t="str">
        <f>VLOOKUP(E38,'LISTADO ATM'!$A$2:$C$899,3,0)</f>
        <v>DISTRITO NACIONAL</v>
      </c>
      <c r="B38" s="113" t="s">
        <v>2524</v>
      </c>
      <c r="C38" s="127">
        <v>44250.643263888887</v>
      </c>
      <c r="D38" s="98" t="s">
        <v>2189</v>
      </c>
      <c r="E38" s="103">
        <v>919</v>
      </c>
      <c r="F38" s="98" t="str">
        <f>VLOOKUP(E38,VIP!$A$2:$O11501,2,0)</f>
        <v>DRBR16F</v>
      </c>
      <c r="G38" s="98" t="str">
        <f>VLOOKUP(E38,'LISTADO ATM'!$A$2:$B$898,2,0)</f>
        <v xml:space="preserve">ATM S/M La Cadena Sarasota </v>
      </c>
      <c r="H38" s="98" t="str">
        <f>VLOOKUP(E38,VIP!$A$2:$O16365,7,FALSE)</f>
        <v>Si</v>
      </c>
      <c r="I38" s="98" t="str">
        <f>VLOOKUP(E38,VIP!$A$2:$O8330,8,FALSE)</f>
        <v>Si</v>
      </c>
      <c r="J38" s="98" t="str">
        <f>VLOOKUP(E38,VIP!$A$2:$O8280,8,FALSE)</f>
        <v>Si</v>
      </c>
      <c r="K38" s="98" t="str">
        <f>VLOOKUP(E38,VIP!$A$2:$O11854,6,0)</f>
        <v>SI</v>
      </c>
      <c r="L38" s="128" t="s">
        <v>2228</v>
      </c>
      <c r="M38" s="129" t="s">
        <v>2470</v>
      </c>
      <c r="N38" s="130" t="s">
        <v>2477</v>
      </c>
      <c r="O38" s="98" t="s">
        <v>2479</v>
      </c>
      <c r="P38" s="129"/>
      <c r="Q38" s="129" t="s">
        <v>2228</v>
      </c>
    </row>
    <row r="39" spans="1:17" ht="18" x14ac:dyDescent="0.25">
      <c r="A39" s="98" t="str">
        <f>VLOOKUP(E39,'LISTADO ATM'!$A$2:$C$899,3,0)</f>
        <v>ESTE</v>
      </c>
      <c r="B39" s="113" t="s">
        <v>2523</v>
      </c>
      <c r="C39" s="127">
        <v>44250.649953703702</v>
      </c>
      <c r="D39" s="98" t="s">
        <v>2189</v>
      </c>
      <c r="E39" s="103">
        <v>963</v>
      </c>
      <c r="F39" s="98" t="str">
        <f>VLOOKUP(E39,VIP!$A$2:$O11502,2,0)</f>
        <v>DRBR963</v>
      </c>
      <c r="G39" s="98" t="str">
        <f>VLOOKUP(E39,'LISTADO ATM'!$A$2:$B$898,2,0)</f>
        <v xml:space="preserve">ATM Multiplaza La Romana </v>
      </c>
      <c r="H39" s="98" t="str">
        <f>VLOOKUP(E39,VIP!$A$2:$O16364,7,FALSE)</f>
        <v>Si</v>
      </c>
      <c r="I39" s="98" t="str">
        <f>VLOOKUP(E39,VIP!$A$2:$O8329,8,FALSE)</f>
        <v>Si</v>
      </c>
      <c r="J39" s="98" t="str">
        <f>VLOOKUP(E39,VIP!$A$2:$O8279,8,FALSE)</f>
        <v>Si</v>
      </c>
      <c r="K39" s="98" t="str">
        <f>VLOOKUP(E39,VIP!$A$2:$O11853,6,0)</f>
        <v>NO</v>
      </c>
      <c r="L39" s="128" t="s">
        <v>2228</v>
      </c>
      <c r="M39" s="129" t="s">
        <v>2470</v>
      </c>
      <c r="N39" s="130" t="s">
        <v>2477</v>
      </c>
      <c r="O39" s="98" t="s">
        <v>2479</v>
      </c>
      <c r="P39" s="129"/>
      <c r="Q39" s="87" t="s">
        <v>2228</v>
      </c>
    </row>
    <row r="40" spans="1:17" s="99" customFormat="1" ht="18" x14ac:dyDescent="0.25">
      <c r="A40" s="98" t="str">
        <f>VLOOKUP(E40,'LISTADO ATM'!$A$2:$C$899,3,0)</f>
        <v>DISTRITO NACIONAL</v>
      </c>
      <c r="B40" s="113" t="s">
        <v>2522</v>
      </c>
      <c r="C40" s="127">
        <v>44250.653981481482</v>
      </c>
      <c r="D40" s="98" t="s">
        <v>2189</v>
      </c>
      <c r="E40" s="103">
        <v>943</v>
      </c>
      <c r="F40" s="98" t="str">
        <f>VLOOKUP(E40,VIP!$A$2:$O11504,2,0)</f>
        <v>DRBR16K</v>
      </c>
      <c r="G40" s="98" t="str">
        <f>VLOOKUP(E40,'LISTADO ATM'!$A$2:$B$898,2,0)</f>
        <v xml:space="preserve">ATM Oficina Tránsito Terreste </v>
      </c>
      <c r="H40" s="98" t="str">
        <f>VLOOKUP(E40,VIP!$A$2:$O16362,7,FALSE)</f>
        <v>Si</v>
      </c>
      <c r="I40" s="98" t="str">
        <f>VLOOKUP(E40,VIP!$A$2:$O8327,8,FALSE)</f>
        <v>Si</v>
      </c>
      <c r="J40" s="98" t="str">
        <f>VLOOKUP(E40,VIP!$A$2:$O8277,8,FALSE)</f>
        <v>Si</v>
      </c>
      <c r="K40" s="98" t="str">
        <f>VLOOKUP(E40,VIP!$A$2:$O11851,6,0)</f>
        <v>NO</v>
      </c>
      <c r="L40" s="128" t="s">
        <v>2228</v>
      </c>
      <c r="M40" s="129" t="s">
        <v>2470</v>
      </c>
      <c r="N40" s="130" t="s">
        <v>2477</v>
      </c>
      <c r="O40" s="98" t="s">
        <v>2479</v>
      </c>
      <c r="P40" s="129"/>
      <c r="Q40" s="87" t="s">
        <v>2228</v>
      </c>
    </row>
    <row r="41" spans="1:17" s="99" customFormat="1" ht="18" x14ac:dyDescent="0.25">
      <c r="A41" s="98" t="str">
        <f>VLOOKUP(E41,'LISTADO ATM'!$A$2:$C$899,3,0)</f>
        <v>DISTRITO NACIONAL</v>
      </c>
      <c r="B41" s="113" t="s">
        <v>2544</v>
      </c>
      <c r="C41" s="127">
        <v>44250.659456018519</v>
      </c>
      <c r="D41" s="98" t="s">
        <v>2473</v>
      </c>
      <c r="E41" s="103">
        <v>551</v>
      </c>
      <c r="F41" s="98" t="str">
        <f>VLOOKUP(E41,VIP!$A$2:$O11655,2,0)</f>
        <v>DRBR01C</v>
      </c>
      <c r="G41" s="98" t="str">
        <f>VLOOKUP(E41,'LISTADO ATM'!$A$2:$B$898,2,0)</f>
        <v xml:space="preserve">ATM Oficina Padre Castellanos </v>
      </c>
      <c r="H41" s="98" t="str">
        <f>VLOOKUP(E41,VIP!$A$2:$O16372,7,FALSE)</f>
        <v>Si</v>
      </c>
      <c r="I41" s="98" t="str">
        <f>VLOOKUP(E41,VIP!$A$2:$O8337,8,FALSE)</f>
        <v>Si</v>
      </c>
      <c r="J41" s="98" t="str">
        <f>VLOOKUP(E41,VIP!$A$2:$O8287,8,FALSE)</f>
        <v>Si</v>
      </c>
      <c r="K41" s="98" t="str">
        <f>VLOOKUP(E41,VIP!$A$2:$O11861,6,0)</f>
        <v>NO</v>
      </c>
      <c r="L41" s="128" t="s">
        <v>2430</v>
      </c>
      <c r="M41" s="129" t="s">
        <v>2470</v>
      </c>
      <c r="N41" s="130" t="s">
        <v>2477</v>
      </c>
      <c r="O41" s="98" t="s">
        <v>2478</v>
      </c>
      <c r="P41" s="129"/>
      <c r="Q41" s="129" t="s">
        <v>2430</v>
      </c>
    </row>
    <row r="42" spans="1:17" s="99" customFormat="1" ht="18" x14ac:dyDescent="0.25">
      <c r="A42" s="98" t="str">
        <f>VLOOKUP(E42,'LISTADO ATM'!$A$2:$C$899,3,0)</f>
        <v>ESTE</v>
      </c>
      <c r="B42" s="113" t="s">
        <v>2543</v>
      </c>
      <c r="C42" s="127">
        <v>44250.660694444443</v>
      </c>
      <c r="D42" s="98" t="s">
        <v>2473</v>
      </c>
      <c r="E42" s="103">
        <v>158</v>
      </c>
      <c r="F42" s="98" t="str">
        <f>VLOOKUP(E42,VIP!$A$2:$O11654,2,0)</f>
        <v>DRBR158</v>
      </c>
      <c r="G42" s="98" t="str">
        <f>VLOOKUP(E42,'LISTADO ATM'!$A$2:$B$898,2,0)</f>
        <v xml:space="preserve">ATM Oficina Romana Norte </v>
      </c>
      <c r="H42" s="98" t="str">
        <f>VLOOKUP(E42,VIP!$A$2:$O16371,7,FALSE)</f>
        <v>Si</v>
      </c>
      <c r="I42" s="98" t="str">
        <f>VLOOKUP(E42,VIP!$A$2:$O8336,8,FALSE)</f>
        <v>Si</v>
      </c>
      <c r="J42" s="98" t="str">
        <f>VLOOKUP(E42,VIP!$A$2:$O8286,8,FALSE)</f>
        <v>Si</v>
      </c>
      <c r="K42" s="98" t="str">
        <f>VLOOKUP(E42,VIP!$A$2:$O11860,6,0)</f>
        <v>SI</v>
      </c>
      <c r="L42" s="128" t="s">
        <v>2430</v>
      </c>
      <c r="M42" s="129" t="s">
        <v>2470</v>
      </c>
      <c r="N42" s="130" t="s">
        <v>2477</v>
      </c>
      <c r="O42" s="98" t="s">
        <v>2478</v>
      </c>
      <c r="P42" s="129"/>
      <c r="Q42" s="129" t="s">
        <v>2430</v>
      </c>
    </row>
    <row r="43" spans="1:17" s="99" customFormat="1" ht="18" x14ac:dyDescent="0.25">
      <c r="A43" s="98" t="str">
        <f>VLOOKUP(E43,'LISTADO ATM'!$A$2:$C$899,3,0)</f>
        <v>SUR</v>
      </c>
      <c r="B43" s="113" t="s">
        <v>2542</v>
      </c>
      <c r="C43" s="127">
        <v>44250.697256944448</v>
      </c>
      <c r="D43" s="98" t="s">
        <v>2473</v>
      </c>
      <c r="E43" s="103">
        <v>512</v>
      </c>
      <c r="F43" s="98" t="str">
        <f>VLOOKUP(E43,VIP!$A$2:$O11653,2,0)</f>
        <v>DRBR512</v>
      </c>
      <c r="G43" s="98" t="str">
        <f>VLOOKUP(E43,'LISTADO ATM'!$A$2:$B$898,2,0)</f>
        <v>ATM Plaza Jesús Ferreira</v>
      </c>
      <c r="H43" s="98" t="str">
        <f>VLOOKUP(E43,VIP!$A$2:$O16370,7,FALSE)</f>
        <v>N/A</v>
      </c>
      <c r="I43" s="98" t="str">
        <f>VLOOKUP(E43,VIP!$A$2:$O8335,8,FALSE)</f>
        <v>N/A</v>
      </c>
      <c r="J43" s="98" t="str">
        <f>VLOOKUP(E43,VIP!$A$2:$O8285,8,FALSE)</f>
        <v>N/A</v>
      </c>
      <c r="K43" s="98" t="str">
        <f>VLOOKUP(E43,VIP!$A$2:$O11859,6,0)</f>
        <v>N/A</v>
      </c>
      <c r="L43" s="128" t="s">
        <v>2430</v>
      </c>
      <c r="M43" s="129" t="s">
        <v>2470</v>
      </c>
      <c r="N43" s="130" t="s">
        <v>2477</v>
      </c>
      <c r="O43" s="98" t="s">
        <v>2478</v>
      </c>
      <c r="P43" s="129"/>
      <c r="Q43" s="87" t="s">
        <v>2430</v>
      </c>
    </row>
    <row r="44" spans="1:17" s="99" customFormat="1" ht="18" x14ac:dyDescent="0.25">
      <c r="A44" s="98" t="str">
        <f>VLOOKUP(E44,'LISTADO ATM'!$A$2:$C$899,3,0)</f>
        <v>SUR</v>
      </c>
      <c r="B44" s="113" t="s">
        <v>2541</v>
      </c>
      <c r="C44" s="127">
        <v>44250.70212962963</v>
      </c>
      <c r="D44" s="98" t="s">
        <v>2473</v>
      </c>
      <c r="E44" s="103">
        <v>301</v>
      </c>
      <c r="F44" s="98" t="str">
        <f>VLOOKUP(E44,VIP!$A$2:$O11652,2,0)</f>
        <v>DRBR301</v>
      </c>
      <c r="G44" s="98" t="str">
        <f>VLOOKUP(E44,'LISTADO ATM'!$A$2:$B$898,2,0)</f>
        <v xml:space="preserve">ATM UNP Alfa y Omega (Barahona) </v>
      </c>
      <c r="H44" s="98" t="str">
        <f>VLOOKUP(E44,VIP!$A$2:$O16369,7,FALSE)</f>
        <v>Si</v>
      </c>
      <c r="I44" s="98" t="str">
        <f>VLOOKUP(E44,VIP!$A$2:$O8334,8,FALSE)</f>
        <v>Si</v>
      </c>
      <c r="J44" s="98" t="str">
        <f>VLOOKUP(E44,VIP!$A$2:$O8284,8,FALSE)</f>
        <v>Si</v>
      </c>
      <c r="K44" s="98" t="str">
        <f>VLOOKUP(E44,VIP!$A$2:$O11858,6,0)</f>
        <v>NO</v>
      </c>
      <c r="L44" s="128" t="s">
        <v>2430</v>
      </c>
      <c r="M44" s="129" t="s">
        <v>2470</v>
      </c>
      <c r="N44" s="130" t="s">
        <v>2477</v>
      </c>
      <c r="O44" s="98" t="s">
        <v>2478</v>
      </c>
      <c r="P44" s="129"/>
      <c r="Q44" s="129" t="s">
        <v>2430</v>
      </c>
    </row>
    <row r="45" spans="1:17" s="99" customFormat="1" ht="18" x14ac:dyDescent="0.25">
      <c r="A45" s="98" t="str">
        <f>VLOOKUP(E45,'LISTADO ATM'!$A$2:$C$899,3,0)</f>
        <v>SUR</v>
      </c>
      <c r="B45" s="113" t="s">
        <v>2540</v>
      </c>
      <c r="C45" s="127">
        <v>44250.706319444442</v>
      </c>
      <c r="D45" s="98" t="s">
        <v>2473</v>
      </c>
      <c r="E45" s="103">
        <v>880</v>
      </c>
      <c r="F45" s="98" t="str">
        <f>VLOOKUP(E45,VIP!$A$2:$O11651,2,0)</f>
        <v>DRBR880</v>
      </c>
      <c r="G45" s="98" t="str">
        <f>VLOOKUP(E45,'LISTADO ATM'!$A$2:$B$898,2,0)</f>
        <v xml:space="preserve">ATM Autoservicio Barahona II </v>
      </c>
      <c r="H45" s="98" t="str">
        <f>VLOOKUP(E45,VIP!$A$2:$O16368,7,FALSE)</f>
        <v>Si</v>
      </c>
      <c r="I45" s="98" t="str">
        <f>VLOOKUP(E45,VIP!$A$2:$O8333,8,FALSE)</f>
        <v>Si</v>
      </c>
      <c r="J45" s="98" t="str">
        <f>VLOOKUP(E45,VIP!$A$2:$O8283,8,FALSE)</f>
        <v>Si</v>
      </c>
      <c r="K45" s="98" t="str">
        <f>VLOOKUP(E45,VIP!$A$2:$O11857,6,0)</f>
        <v>SI</v>
      </c>
      <c r="L45" s="128" t="s">
        <v>2430</v>
      </c>
      <c r="M45" s="129" t="s">
        <v>2470</v>
      </c>
      <c r="N45" s="130" t="s">
        <v>2477</v>
      </c>
      <c r="O45" s="98" t="s">
        <v>2478</v>
      </c>
      <c r="P45" s="129"/>
      <c r="Q45" s="87" t="s">
        <v>2430</v>
      </c>
    </row>
    <row r="46" spans="1:17" s="99" customFormat="1" ht="18" x14ac:dyDescent="0.25">
      <c r="A46" s="98" t="str">
        <f>VLOOKUP(E46,'LISTADO ATM'!$A$2:$C$899,3,0)</f>
        <v>NORTE</v>
      </c>
      <c r="B46" s="113" t="s">
        <v>2539</v>
      </c>
      <c r="C46" s="127">
        <v>44250.766319444447</v>
      </c>
      <c r="D46" s="98" t="s">
        <v>2190</v>
      </c>
      <c r="E46" s="103">
        <v>757</v>
      </c>
      <c r="F46" s="98" t="str">
        <f>VLOOKUP(E46,VIP!$A$2:$O11650,2,0)</f>
        <v>DRBR757</v>
      </c>
      <c r="G46" s="98" t="str">
        <f>VLOOKUP(E46,'LISTADO ATM'!$A$2:$B$898,2,0)</f>
        <v xml:space="preserve">ATM UNP Plaza Paseo (Santiago) </v>
      </c>
      <c r="H46" s="98" t="str">
        <f>VLOOKUP(E46,VIP!$A$2:$O16367,7,FALSE)</f>
        <v>Si</v>
      </c>
      <c r="I46" s="98" t="str">
        <f>VLOOKUP(E46,VIP!$A$2:$O8332,8,FALSE)</f>
        <v>Si</v>
      </c>
      <c r="J46" s="98" t="str">
        <f>VLOOKUP(E46,VIP!$A$2:$O8282,8,FALSE)</f>
        <v>Si</v>
      </c>
      <c r="K46" s="98" t="str">
        <f>VLOOKUP(E46,VIP!$A$2:$O11856,6,0)</f>
        <v>NO</v>
      </c>
      <c r="L46" s="128" t="s">
        <v>2228</v>
      </c>
      <c r="M46" s="129" t="s">
        <v>2470</v>
      </c>
      <c r="N46" s="130" t="s">
        <v>2477</v>
      </c>
      <c r="O46" s="98" t="s">
        <v>2499</v>
      </c>
      <c r="P46" s="129"/>
      <c r="Q46" s="129" t="s">
        <v>2228</v>
      </c>
    </row>
    <row r="47" spans="1:17" s="99" customFormat="1" ht="18" x14ac:dyDescent="0.25">
      <c r="A47" s="98" t="str">
        <f>VLOOKUP(E47,'LISTADO ATM'!$A$2:$C$899,3,0)</f>
        <v>ESTE</v>
      </c>
      <c r="B47" s="113" t="s">
        <v>2538</v>
      </c>
      <c r="C47" s="127">
        <v>44250.767569444448</v>
      </c>
      <c r="D47" s="98" t="s">
        <v>2189</v>
      </c>
      <c r="E47" s="103">
        <v>802</v>
      </c>
      <c r="F47" s="98" t="str">
        <f>VLOOKUP(E47,VIP!$A$2:$O11649,2,0)</f>
        <v>DRBR802</v>
      </c>
      <c r="G47" s="98" t="str">
        <f>VLOOKUP(E47,'LISTADO ATM'!$A$2:$B$898,2,0)</f>
        <v xml:space="preserve">ATM UNP Aeropuerto La Romana </v>
      </c>
      <c r="H47" s="98" t="str">
        <f>VLOOKUP(E47,VIP!$A$2:$O16366,7,FALSE)</f>
        <v>Si</v>
      </c>
      <c r="I47" s="98" t="str">
        <f>VLOOKUP(E47,VIP!$A$2:$O8331,8,FALSE)</f>
        <v>Si</v>
      </c>
      <c r="J47" s="98" t="str">
        <f>VLOOKUP(E47,VIP!$A$2:$O8281,8,FALSE)</f>
        <v>Si</v>
      </c>
      <c r="K47" s="98" t="str">
        <f>VLOOKUP(E47,VIP!$A$2:$O11855,6,0)</f>
        <v>NO</v>
      </c>
      <c r="L47" s="128" t="s">
        <v>2228</v>
      </c>
      <c r="M47" s="129" t="s">
        <v>2470</v>
      </c>
      <c r="N47" s="130" t="s">
        <v>2477</v>
      </c>
      <c r="O47" s="98" t="s">
        <v>2479</v>
      </c>
      <c r="P47" s="129"/>
      <c r="Q47" s="87" t="s">
        <v>2228</v>
      </c>
    </row>
    <row r="48" spans="1:17" s="99" customFormat="1" ht="18" x14ac:dyDescent="0.25">
      <c r="A48" s="98" t="str">
        <f>VLOOKUP(E48,'LISTADO ATM'!$A$2:$C$899,3,0)</f>
        <v>NORTE</v>
      </c>
      <c r="B48" s="113" t="s">
        <v>2537</v>
      </c>
      <c r="C48" s="127">
        <v>44250.769189814811</v>
      </c>
      <c r="D48" s="98" t="s">
        <v>2190</v>
      </c>
      <c r="E48" s="103">
        <v>142</v>
      </c>
      <c r="F48" s="98" t="str">
        <f>VLOOKUP(E48,VIP!$A$2:$O11648,2,0)</f>
        <v>DRBR142</v>
      </c>
      <c r="G48" s="98" t="str">
        <f>VLOOKUP(E48,'LISTADO ATM'!$A$2:$B$898,2,0)</f>
        <v xml:space="preserve">ATM Centro de Caja Galerías Bonao </v>
      </c>
      <c r="H48" s="98" t="str">
        <f>VLOOKUP(E48,VIP!$A$2:$O16365,7,FALSE)</f>
        <v>Si</v>
      </c>
      <c r="I48" s="98" t="str">
        <f>VLOOKUP(E48,VIP!$A$2:$O8330,8,FALSE)</f>
        <v>Si</v>
      </c>
      <c r="J48" s="98" t="str">
        <f>VLOOKUP(E48,VIP!$A$2:$O8280,8,FALSE)</f>
        <v>Si</v>
      </c>
      <c r="K48" s="98" t="str">
        <f>VLOOKUP(E48,VIP!$A$2:$O11854,6,0)</f>
        <v>SI</v>
      </c>
      <c r="L48" s="128" t="s">
        <v>2228</v>
      </c>
      <c r="M48" s="129" t="s">
        <v>2470</v>
      </c>
      <c r="N48" s="130" t="s">
        <v>2477</v>
      </c>
      <c r="O48" s="98" t="s">
        <v>2499</v>
      </c>
      <c r="P48" s="129"/>
      <c r="Q48" s="87" t="s">
        <v>2228</v>
      </c>
    </row>
    <row r="49" spans="1:17" s="99" customFormat="1" ht="18" x14ac:dyDescent="0.25">
      <c r="A49" s="98" t="str">
        <f>VLOOKUP(E49,'LISTADO ATM'!$A$2:$C$899,3,0)</f>
        <v>SUR</v>
      </c>
      <c r="B49" s="113" t="s">
        <v>2536</v>
      </c>
      <c r="C49" s="127">
        <v>44250.771932870368</v>
      </c>
      <c r="D49" s="98" t="s">
        <v>2189</v>
      </c>
      <c r="E49" s="103">
        <v>5</v>
      </c>
      <c r="F49" s="98" t="str">
        <f>VLOOKUP(E49,VIP!$A$2:$O11647,2,0)</f>
        <v>DRBR005</v>
      </c>
      <c r="G49" s="98" t="str">
        <f>VLOOKUP(E49,'LISTADO ATM'!$A$2:$B$898,2,0)</f>
        <v>ATM Oficina Autoservicio Villa Ofelia (San Juan)</v>
      </c>
      <c r="H49" s="98" t="str">
        <f>VLOOKUP(E49,VIP!$A$2:$O16364,7,FALSE)</f>
        <v>Si</v>
      </c>
      <c r="I49" s="98" t="str">
        <f>VLOOKUP(E49,VIP!$A$2:$O8329,8,FALSE)</f>
        <v>Si</v>
      </c>
      <c r="J49" s="98" t="str">
        <f>VLOOKUP(E49,VIP!$A$2:$O8279,8,FALSE)</f>
        <v>Si</v>
      </c>
      <c r="K49" s="98" t="str">
        <f>VLOOKUP(E49,VIP!$A$2:$O11853,6,0)</f>
        <v>NO</v>
      </c>
      <c r="L49" s="128" t="s">
        <v>2228</v>
      </c>
      <c r="M49" s="129" t="s">
        <v>2470</v>
      </c>
      <c r="N49" s="130" t="s">
        <v>2477</v>
      </c>
      <c r="O49" s="98" t="s">
        <v>2479</v>
      </c>
      <c r="P49" s="129"/>
      <c r="Q49" s="87" t="s">
        <v>2228</v>
      </c>
    </row>
    <row r="50" spans="1:17" s="99" customFormat="1" ht="18" x14ac:dyDescent="0.25">
      <c r="A50" s="98" t="str">
        <f>VLOOKUP(E50,'LISTADO ATM'!$A$2:$C$899,3,0)</f>
        <v>SUR</v>
      </c>
      <c r="B50" s="113" t="s">
        <v>2535</v>
      </c>
      <c r="C50" s="127">
        <v>44250.7731712963</v>
      </c>
      <c r="D50" s="98" t="s">
        <v>2189</v>
      </c>
      <c r="E50" s="103">
        <v>750</v>
      </c>
      <c r="F50" s="98" t="str">
        <f>VLOOKUP(E50,VIP!$A$2:$O11646,2,0)</f>
        <v>DRBR265</v>
      </c>
      <c r="G50" s="98" t="str">
        <f>VLOOKUP(E50,'LISTADO ATM'!$A$2:$B$898,2,0)</f>
        <v xml:space="preserve">ATM UNP Duvergé </v>
      </c>
      <c r="H50" s="98" t="str">
        <f>VLOOKUP(E50,VIP!$A$2:$O16363,7,FALSE)</f>
        <v>Si</v>
      </c>
      <c r="I50" s="98" t="str">
        <f>VLOOKUP(E50,VIP!$A$2:$O8328,8,FALSE)</f>
        <v>Si</v>
      </c>
      <c r="J50" s="98" t="str">
        <f>VLOOKUP(E50,VIP!$A$2:$O8278,8,FALSE)</f>
        <v>Si</v>
      </c>
      <c r="K50" s="98" t="str">
        <f>VLOOKUP(E50,VIP!$A$2:$O11852,6,0)</f>
        <v>SI</v>
      </c>
      <c r="L50" s="128" t="s">
        <v>2228</v>
      </c>
      <c r="M50" s="129" t="s">
        <v>2470</v>
      </c>
      <c r="N50" s="130" t="s">
        <v>2477</v>
      </c>
      <c r="O50" s="98" t="s">
        <v>2479</v>
      </c>
      <c r="P50" s="129"/>
      <c r="Q50" s="129" t="s">
        <v>2228</v>
      </c>
    </row>
    <row r="51" spans="1:17" s="99" customFormat="1" ht="18" x14ac:dyDescent="0.25">
      <c r="A51" s="98" t="str">
        <f>VLOOKUP(E51,'LISTADO ATM'!$A$2:$C$899,3,0)</f>
        <v>DISTRITO NACIONAL</v>
      </c>
      <c r="B51" s="113" t="s">
        <v>2534</v>
      </c>
      <c r="C51" s="127">
        <v>44250.774201388886</v>
      </c>
      <c r="D51" s="98" t="s">
        <v>2189</v>
      </c>
      <c r="E51" s="103">
        <v>125</v>
      </c>
      <c r="F51" s="98" t="str">
        <f>VLOOKUP(E51,VIP!$A$2:$O11645,2,0)</f>
        <v>DRBR125</v>
      </c>
      <c r="G51" s="98" t="str">
        <f>VLOOKUP(E51,'LISTADO ATM'!$A$2:$B$898,2,0)</f>
        <v xml:space="preserve">ATM Dirección General de Aduanas II </v>
      </c>
      <c r="H51" s="98" t="str">
        <f>VLOOKUP(E51,VIP!$A$2:$O16362,7,FALSE)</f>
        <v>Si</v>
      </c>
      <c r="I51" s="98" t="str">
        <f>VLOOKUP(E51,VIP!$A$2:$O8327,8,FALSE)</f>
        <v>Si</v>
      </c>
      <c r="J51" s="98" t="str">
        <f>VLOOKUP(E51,VIP!$A$2:$O8277,8,FALSE)</f>
        <v>Si</v>
      </c>
      <c r="K51" s="98" t="str">
        <f>VLOOKUP(E51,VIP!$A$2:$O11851,6,0)</f>
        <v>NO</v>
      </c>
      <c r="L51" s="128" t="s">
        <v>2254</v>
      </c>
      <c r="M51" s="131" t="s">
        <v>2572</v>
      </c>
      <c r="N51" s="130" t="s">
        <v>2477</v>
      </c>
      <c r="O51" s="98" t="s">
        <v>2479</v>
      </c>
      <c r="P51" s="129"/>
      <c r="Q51" s="171">
        <v>44251.311111111114</v>
      </c>
    </row>
    <row r="52" spans="1:17" s="99" customFormat="1" ht="18" x14ac:dyDescent="0.25">
      <c r="A52" s="98" t="str">
        <f>VLOOKUP(E52,'LISTADO ATM'!$A$2:$C$899,3,0)</f>
        <v>SUR</v>
      </c>
      <c r="B52" s="113" t="s">
        <v>2557</v>
      </c>
      <c r="C52" s="127">
        <v>44250.823993055557</v>
      </c>
      <c r="D52" s="98" t="s">
        <v>2189</v>
      </c>
      <c r="E52" s="103">
        <v>47</v>
      </c>
      <c r="F52" s="98" t="str">
        <f>VLOOKUP(E52,VIP!$A$2:$O11669,2,0)</f>
        <v>DRBR047</v>
      </c>
      <c r="G52" s="98" t="str">
        <f>VLOOKUP(E52,'LISTADO ATM'!$A$2:$B$898,2,0)</f>
        <v xml:space="preserve">ATM Oficina Jimaní </v>
      </c>
      <c r="H52" s="98" t="str">
        <f>VLOOKUP(E52,VIP!$A$2:$O16386,7,FALSE)</f>
        <v>Si</v>
      </c>
      <c r="I52" s="98" t="str">
        <f>VLOOKUP(E52,VIP!$A$2:$O8351,8,FALSE)</f>
        <v>Si</v>
      </c>
      <c r="J52" s="98" t="str">
        <f>VLOOKUP(E52,VIP!$A$2:$O8301,8,FALSE)</f>
        <v>Si</v>
      </c>
      <c r="K52" s="98" t="str">
        <f>VLOOKUP(E52,VIP!$A$2:$O11875,6,0)</f>
        <v>NO</v>
      </c>
      <c r="L52" s="128" t="s">
        <v>2228</v>
      </c>
      <c r="M52" s="129" t="s">
        <v>2470</v>
      </c>
      <c r="N52" s="130" t="s">
        <v>2477</v>
      </c>
      <c r="O52" s="98" t="s">
        <v>2479</v>
      </c>
      <c r="P52" s="131"/>
      <c r="Q52" s="129" t="s">
        <v>2228</v>
      </c>
    </row>
    <row r="53" spans="1:17" s="99" customFormat="1" ht="18" x14ac:dyDescent="0.25">
      <c r="A53" s="98" t="str">
        <f>VLOOKUP(E53,'LISTADO ATM'!$A$2:$C$899,3,0)</f>
        <v>DISTRITO NACIONAL</v>
      </c>
      <c r="B53" s="113" t="s">
        <v>2556</v>
      </c>
      <c r="C53" s="127">
        <v>44250.825196759259</v>
      </c>
      <c r="D53" s="98" t="s">
        <v>2189</v>
      </c>
      <c r="E53" s="103">
        <v>184</v>
      </c>
      <c r="F53" s="98" t="str">
        <f>VLOOKUP(E53,VIP!$A$2:$O11668,2,0)</f>
        <v>DRBR184</v>
      </c>
      <c r="G53" s="98" t="str">
        <f>VLOOKUP(E53,'LISTADO ATM'!$A$2:$B$898,2,0)</f>
        <v xml:space="preserve">ATM Hermanas Mirabal </v>
      </c>
      <c r="H53" s="98" t="str">
        <f>VLOOKUP(E53,VIP!$A$2:$O16385,7,FALSE)</f>
        <v>Si</v>
      </c>
      <c r="I53" s="98" t="str">
        <f>VLOOKUP(E53,VIP!$A$2:$O8350,8,FALSE)</f>
        <v>Si</v>
      </c>
      <c r="J53" s="98" t="str">
        <f>VLOOKUP(E53,VIP!$A$2:$O8300,8,FALSE)</f>
        <v>Si</v>
      </c>
      <c r="K53" s="98" t="str">
        <f>VLOOKUP(E53,VIP!$A$2:$O11874,6,0)</f>
        <v>SI</v>
      </c>
      <c r="L53" s="128" t="s">
        <v>2228</v>
      </c>
      <c r="M53" s="129" t="s">
        <v>2470</v>
      </c>
      <c r="N53" s="130" t="s">
        <v>2477</v>
      </c>
      <c r="O53" s="98" t="s">
        <v>2479</v>
      </c>
      <c r="P53" s="131"/>
      <c r="Q53" s="87" t="s">
        <v>2228</v>
      </c>
    </row>
    <row r="54" spans="1:17" s="99" customFormat="1" ht="18" x14ac:dyDescent="0.25">
      <c r="A54" s="98" t="str">
        <f>VLOOKUP(E54,'LISTADO ATM'!$A$2:$C$899,3,0)</f>
        <v>DISTRITO NACIONAL</v>
      </c>
      <c r="B54" s="113" t="s">
        <v>2555</v>
      </c>
      <c r="C54" s="127">
        <v>44250.840995370374</v>
      </c>
      <c r="D54" s="98" t="s">
        <v>2189</v>
      </c>
      <c r="E54" s="103">
        <v>70</v>
      </c>
      <c r="F54" s="98" t="str">
        <f>VLOOKUP(E54,VIP!$A$2:$O11667,2,0)</f>
        <v>DRBR070</v>
      </c>
      <c r="G54" s="98" t="str">
        <f>VLOOKUP(E54,'LISTADO ATM'!$A$2:$B$898,2,0)</f>
        <v xml:space="preserve">ATM Autoservicio Plaza Lama Zona Oriental </v>
      </c>
      <c r="H54" s="98" t="str">
        <f>VLOOKUP(E54,VIP!$A$2:$O16384,7,FALSE)</f>
        <v>Si</v>
      </c>
      <c r="I54" s="98" t="str">
        <f>VLOOKUP(E54,VIP!$A$2:$O8349,8,FALSE)</f>
        <v>Si</v>
      </c>
      <c r="J54" s="98" t="str">
        <f>VLOOKUP(E54,VIP!$A$2:$O8299,8,FALSE)</f>
        <v>Si</v>
      </c>
      <c r="K54" s="98" t="str">
        <f>VLOOKUP(E54,VIP!$A$2:$O11873,6,0)</f>
        <v>NO</v>
      </c>
      <c r="L54" s="128" t="s">
        <v>2228</v>
      </c>
      <c r="M54" s="129" t="s">
        <v>2470</v>
      </c>
      <c r="N54" s="130" t="s">
        <v>2477</v>
      </c>
      <c r="O54" s="98" t="s">
        <v>2479</v>
      </c>
      <c r="P54" s="131"/>
      <c r="Q54" s="87" t="s">
        <v>2228</v>
      </c>
    </row>
    <row r="55" spans="1:17" s="99" customFormat="1" ht="18" x14ac:dyDescent="0.25">
      <c r="A55" s="98" t="str">
        <f>VLOOKUP(E55,'LISTADO ATM'!$A$2:$C$899,3,0)</f>
        <v>ESTE</v>
      </c>
      <c r="B55" s="113" t="s">
        <v>2554</v>
      </c>
      <c r="C55" s="127">
        <v>44250.853171296294</v>
      </c>
      <c r="D55" s="98" t="s">
        <v>2473</v>
      </c>
      <c r="E55" s="103">
        <v>772</v>
      </c>
      <c r="F55" s="98" t="str">
        <f>VLOOKUP(E55,VIP!$A$2:$O11666,2,0)</f>
        <v>DRBR215</v>
      </c>
      <c r="G55" s="98" t="str">
        <f>VLOOKUP(E55,'LISTADO ATM'!$A$2:$B$898,2,0)</f>
        <v xml:space="preserve">ATM UNP Yamasá </v>
      </c>
      <c r="H55" s="98" t="str">
        <f>VLOOKUP(E55,VIP!$A$2:$O16383,7,FALSE)</f>
        <v>Si</v>
      </c>
      <c r="I55" s="98" t="str">
        <f>VLOOKUP(E55,VIP!$A$2:$O8348,8,FALSE)</f>
        <v>Si</v>
      </c>
      <c r="J55" s="98" t="str">
        <f>VLOOKUP(E55,VIP!$A$2:$O8298,8,FALSE)</f>
        <v>Si</v>
      </c>
      <c r="K55" s="98" t="str">
        <f>VLOOKUP(E55,VIP!$A$2:$O11872,6,0)</f>
        <v>NO</v>
      </c>
      <c r="L55" s="128" t="s">
        <v>2430</v>
      </c>
      <c r="M55" s="129" t="s">
        <v>2470</v>
      </c>
      <c r="N55" s="130" t="s">
        <v>2477</v>
      </c>
      <c r="O55" s="98" t="s">
        <v>2478</v>
      </c>
      <c r="P55" s="131"/>
      <c r="Q55" s="87" t="s">
        <v>2430</v>
      </c>
    </row>
    <row r="56" spans="1:17" s="99" customFormat="1" ht="18" x14ac:dyDescent="0.25">
      <c r="A56" s="98" t="str">
        <f>VLOOKUP(E56,'LISTADO ATM'!$A$2:$C$899,3,0)</f>
        <v>DISTRITO NACIONAL</v>
      </c>
      <c r="B56" s="113" t="s">
        <v>2553</v>
      </c>
      <c r="C56" s="127">
        <v>44250.854537037034</v>
      </c>
      <c r="D56" s="98" t="s">
        <v>2473</v>
      </c>
      <c r="E56" s="103">
        <v>377</v>
      </c>
      <c r="F56" s="98" t="str">
        <f>VLOOKUP(E56,VIP!$A$2:$O11665,2,0)</f>
        <v>DRBR377</v>
      </c>
      <c r="G56" s="98" t="str">
        <f>VLOOKUP(E56,'LISTADO ATM'!$A$2:$B$898,2,0)</f>
        <v>ATM Estación del Metro Eduardo Brito</v>
      </c>
      <c r="H56" s="98" t="str">
        <f>VLOOKUP(E56,VIP!$A$2:$O16382,7,FALSE)</f>
        <v>Si</v>
      </c>
      <c r="I56" s="98" t="str">
        <f>VLOOKUP(E56,VIP!$A$2:$O8347,8,FALSE)</f>
        <v>Si</v>
      </c>
      <c r="J56" s="98" t="str">
        <f>VLOOKUP(E56,VIP!$A$2:$O8297,8,FALSE)</f>
        <v>Si</v>
      </c>
      <c r="K56" s="98" t="str">
        <f>VLOOKUP(E56,VIP!$A$2:$O11871,6,0)</f>
        <v>NO</v>
      </c>
      <c r="L56" s="128" t="s">
        <v>2430</v>
      </c>
      <c r="M56" s="129" t="s">
        <v>2470</v>
      </c>
      <c r="N56" s="130" t="s">
        <v>2477</v>
      </c>
      <c r="O56" s="98" t="s">
        <v>2478</v>
      </c>
      <c r="P56" s="131"/>
      <c r="Q56" s="87" t="s">
        <v>2430</v>
      </c>
    </row>
    <row r="57" spans="1:17" s="99" customFormat="1" ht="18" x14ac:dyDescent="0.25">
      <c r="A57" s="98" t="str">
        <f>VLOOKUP(E57,'LISTADO ATM'!$A$2:$C$899,3,0)</f>
        <v>SUR</v>
      </c>
      <c r="B57" s="113" t="s">
        <v>2552</v>
      </c>
      <c r="C57" s="127">
        <v>44250.856412037036</v>
      </c>
      <c r="D57" s="98" t="s">
        <v>2473</v>
      </c>
      <c r="E57" s="103">
        <v>45</v>
      </c>
      <c r="F57" s="98" t="str">
        <f>VLOOKUP(E57,VIP!$A$2:$O11664,2,0)</f>
        <v>DRBR045</v>
      </c>
      <c r="G57" s="98" t="str">
        <f>VLOOKUP(E57,'LISTADO ATM'!$A$2:$B$898,2,0)</f>
        <v xml:space="preserve">ATM Oficina Tamayo </v>
      </c>
      <c r="H57" s="98" t="str">
        <f>VLOOKUP(E57,VIP!$A$2:$O16381,7,FALSE)</f>
        <v>Si</v>
      </c>
      <c r="I57" s="98" t="str">
        <f>VLOOKUP(E57,VIP!$A$2:$O8346,8,FALSE)</f>
        <v>Si</v>
      </c>
      <c r="J57" s="98" t="str">
        <f>VLOOKUP(E57,VIP!$A$2:$O8296,8,FALSE)</f>
        <v>Si</v>
      </c>
      <c r="K57" s="98" t="str">
        <f>VLOOKUP(E57,VIP!$A$2:$O11870,6,0)</f>
        <v>SI</v>
      </c>
      <c r="L57" s="128" t="s">
        <v>2430</v>
      </c>
      <c r="M57" s="129" t="s">
        <v>2470</v>
      </c>
      <c r="N57" s="130" t="s">
        <v>2477</v>
      </c>
      <c r="O57" s="98" t="s">
        <v>2478</v>
      </c>
      <c r="P57" s="131"/>
      <c r="Q57" s="87" t="s">
        <v>2430</v>
      </c>
    </row>
    <row r="58" spans="1:17" s="99" customFormat="1" ht="18" x14ac:dyDescent="0.25">
      <c r="A58" s="98" t="str">
        <f>VLOOKUP(E58,'LISTADO ATM'!$A$2:$C$899,3,0)</f>
        <v>NORTE</v>
      </c>
      <c r="B58" s="113" t="s">
        <v>2551</v>
      </c>
      <c r="C58" s="127">
        <v>44250.857893518521</v>
      </c>
      <c r="D58" s="98" t="s">
        <v>2502</v>
      </c>
      <c r="E58" s="103">
        <v>605</v>
      </c>
      <c r="F58" s="98" t="str">
        <f>VLOOKUP(E58,VIP!$A$2:$O11663,2,0)</f>
        <v>DRBR141</v>
      </c>
      <c r="G58" s="98" t="str">
        <f>VLOOKUP(E58,'LISTADO ATM'!$A$2:$B$898,2,0)</f>
        <v xml:space="preserve">ATM Oficina Bonao I </v>
      </c>
      <c r="H58" s="98" t="str">
        <f>VLOOKUP(E58,VIP!$A$2:$O16380,7,FALSE)</f>
        <v>Si</v>
      </c>
      <c r="I58" s="98" t="str">
        <f>VLOOKUP(E58,VIP!$A$2:$O8345,8,FALSE)</f>
        <v>Si</v>
      </c>
      <c r="J58" s="98" t="str">
        <f>VLOOKUP(E58,VIP!$A$2:$O8295,8,FALSE)</f>
        <v>Si</v>
      </c>
      <c r="K58" s="98" t="str">
        <f>VLOOKUP(E58,VIP!$A$2:$O11869,6,0)</f>
        <v>SI</v>
      </c>
      <c r="L58" s="128" t="s">
        <v>2430</v>
      </c>
      <c r="M58" s="129" t="s">
        <v>2470</v>
      </c>
      <c r="N58" s="130" t="s">
        <v>2477</v>
      </c>
      <c r="O58" s="98" t="s">
        <v>2503</v>
      </c>
      <c r="P58" s="131"/>
      <c r="Q58" s="87" t="s">
        <v>2430</v>
      </c>
    </row>
    <row r="59" spans="1:17" s="99" customFormat="1" ht="18" x14ac:dyDescent="0.25">
      <c r="A59" s="98" t="str">
        <f>VLOOKUP(E59,'LISTADO ATM'!$A$2:$C$899,3,0)</f>
        <v>DISTRITO NACIONAL</v>
      </c>
      <c r="B59" s="113" t="s">
        <v>2550</v>
      </c>
      <c r="C59" s="127">
        <v>44250.860115740739</v>
      </c>
      <c r="D59" s="98" t="s">
        <v>2473</v>
      </c>
      <c r="E59" s="103">
        <v>561</v>
      </c>
      <c r="F59" s="98" t="str">
        <f>VLOOKUP(E59,VIP!$A$2:$O11662,2,0)</f>
        <v>DRBR133</v>
      </c>
      <c r="G59" s="98" t="str">
        <f>VLOOKUP(E59,'LISTADO ATM'!$A$2:$B$898,2,0)</f>
        <v xml:space="preserve">ATM Comando Regional P.N. S.D. Este </v>
      </c>
      <c r="H59" s="98" t="str">
        <f>VLOOKUP(E59,VIP!$A$2:$O16379,7,FALSE)</f>
        <v>Si</v>
      </c>
      <c r="I59" s="98" t="str">
        <f>VLOOKUP(E59,VIP!$A$2:$O8344,8,FALSE)</f>
        <v>Si</v>
      </c>
      <c r="J59" s="98" t="str">
        <f>VLOOKUP(E59,VIP!$A$2:$O8294,8,FALSE)</f>
        <v>Si</v>
      </c>
      <c r="K59" s="98" t="str">
        <f>VLOOKUP(E59,VIP!$A$2:$O11868,6,0)</f>
        <v>NO</v>
      </c>
      <c r="L59" s="128" t="s">
        <v>2430</v>
      </c>
      <c r="M59" s="129" t="s">
        <v>2470</v>
      </c>
      <c r="N59" s="130" t="s">
        <v>2477</v>
      </c>
      <c r="O59" s="98" t="s">
        <v>2478</v>
      </c>
      <c r="P59" s="131"/>
      <c r="Q59" s="87" t="s">
        <v>2430</v>
      </c>
    </row>
    <row r="60" spans="1:17" s="99" customFormat="1" ht="18" x14ac:dyDescent="0.25">
      <c r="A60" s="98" t="str">
        <f>VLOOKUP(E60,'LISTADO ATM'!$A$2:$C$899,3,0)</f>
        <v>DISTRITO NACIONAL</v>
      </c>
      <c r="B60" s="113" t="s">
        <v>2549</v>
      </c>
      <c r="C60" s="127">
        <v>44250.864479166667</v>
      </c>
      <c r="D60" s="98" t="s">
        <v>2473</v>
      </c>
      <c r="E60" s="103">
        <v>20</v>
      </c>
      <c r="F60" s="98" t="str">
        <f>VLOOKUP(E60,VIP!$A$2:$O11661,2,0)</f>
        <v>DRBR049</v>
      </c>
      <c r="G60" s="98" t="str">
        <f>VLOOKUP(E60,'LISTADO ATM'!$A$2:$B$898,2,0)</f>
        <v>ATM S/M Aprezio Las Palmas</v>
      </c>
      <c r="H60" s="98" t="str">
        <f>VLOOKUP(E60,VIP!$A$2:$O16378,7,FALSE)</f>
        <v>Si</v>
      </c>
      <c r="I60" s="98" t="str">
        <f>VLOOKUP(E60,VIP!$A$2:$O8343,8,FALSE)</f>
        <v>Si</v>
      </c>
      <c r="J60" s="98" t="str">
        <f>VLOOKUP(E60,VIP!$A$2:$O8293,8,FALSE)</f>
        <v>Si</v>
      </c>
      <c r="K60" s="98" t="str">
        <f>VLOOKUP(E60,VIP!$A$2:$O11867,6,0)</f>
        <v>NO</v>
      </c>
      <c r="L60" s="128" t="s">
        <v>2430</v>
      </c>
      <c r="M60" s="129" t="s">
        <v>2470</v>
      </c>
      <c r="N60" s="130" t="s">
        <v>2477</v>
      </c>
      <c r="O60" s="98" t="s">
        <v>2478</v>
      </c>
      <c r="P60" s="131"/>
      <c r="Q60" s="87" t="s">
        <v>2430</v>
      </c>
    </row>
    <row r="61" spans="1:17" s="99" customFormat="1" ht="18" x14ac:dyDescent="0.25">
      <c r="A61" s="98" t="str">
        <f>VLOOKUP(E61,'LISTADO ATM'!$A$2:$C$899,3,0)</f>
        <v>DISTRITO NACIONAL</v>
      </c>
      <c r="B61" s="113" t="s">
        <v>2548</v>
      </c>
      <c r="C61" s="127">
        <v>44250.866863425923</v>
      </c>
      <c r="D61" s="98" t="s">
        <v>2473</v>
      </c>
      <c r="E61" s="103">
        <v>980</v>
      </c>
      <c r="F61" s="98" t="str">
        <f>VLOOKUP(E61,VIP!$A$2:$O11660,2,0)</f>
        <v>DRBR980</v>
      </c>
      <c r="G61" s="98" t="str">
        <f>VLOOKUP(E61,'LISTADO ATM'!$A$2:$B$898,2,0)</f>
        <v xml:space="preserve">ATM Oficina Bella Vista Mall II </v>
      </c>
      <c r="H61" s="98" t="str">
        <f>VLOOKUP(E61,VIP!$A$2:$O16377,7,FALSE)</f>
        <v>Si</v>
      </c>
      <c r="I61" s="98" t="str">
        <f>VLOOKUP(E61,VIP!$A$2:$O8342,8,FALSE)</f>
        <v>Si</v>
      </c>
      <c r="J61" s="98" t="str">
        <f>VLOOKUP(E61,VIP!$A$2:$O8292,8,FALSE)</f>
        <v>Si</v>
      </c>
      <c r="K61" s="98" t="str">
        <f>VLOOKUP(E61,VIP!$A$2:$O11866,6,0)</f>
        <v>NO</v>
      </c>
      <c r="L61" s="128" t="s">
        <v>2430</v>
      </c>
      <c r="M61" s="129" t="s">
        <v>2470</v>
      </c>
      <c r="N61" s="130" t="s">
        <v>2477</v>
      </c>
      <c r="O61" s="98" t="s">
        <v>2478</v>
      </c>
      <c r="P61" s="131"/>
      <c r="Q61" s="87" t="s">
        <v>2430</v>
      </c>
    </row>
    <row r="62" spans="1:17" s="99" customFormat="1" ht="18" x14ac:dyDescent="0.25">
      <c r="A62" s="98" t="str">
        <f>VLOOKUP(E62,'LISTADO ATM'!$A$2:$C$899,3,0)</f>
        <v>SUR</v>
      </c>
      <c r="B62" s="113" t="s">
        <v>2547</v>
      </c>
      <c r="C62" s="127">
        <v>44250.923020833332</v>
      </c>
      <c r="D62" s="98" t="s">
        <v>2189</v>
      </c>
      <c r="E62" s="103">
        <v>885</v>
      </c>
      <c r="F62" s="98" t="str">
        <f>VLOOKUP(E62,VIP!$A$2:$O11659,2,0)</f>
        <v>DRBR885</v>
      </c>
      <c r="G62" s="98" t="str">
        <f>VLOOKUP(E62,'LISTADO ATM'!$A$2:$B$898,2,0)</f>
        <v xml:space="preserve">ATM UNP Rancho Arriba </v>
      </c>
      <c r="H62" s="98" t="str">
        <f>VLOOKUP(E62,VIP!$A$2:$O16376,7,FALSE)</f>
        <v>Si</v>
      </c>
      <c r="I62" s="98" t="str">
        <f>VLOOKUP(E62,VIP!$A$2:$O8341,8,FALSE)</f>
        <v>Si</v>
      </c>
      <c r="J62" s="98" t="str">
        <f>VLOOKUP(E62,VIP!$A$2:$O8291,8,FALSE)</f>
        <v>Si</v>
      </c>
      <c r="K62" s="98" t="str">
        <f>VLOOKUP(E62,VIP!$A$2:$O11865,6,0)</f>
        <v>NO</v>
      </c>
      <c r="L62" s="128" t="s">
        <v>2254</v>
      </c>
      <c r="M62" s="129" t="s">
        <v>2470</v>
      </c>
      <c r="N62" s="130" t="s">
        <v>2477</v>
      </c>
      <c r="O62" s="98" t="s">
        <v>2479</v>
      </c>
      <c r="P62" s="131"/>
      <c r="Q62" s="87" t="s">
        <v>2254</v>
      </c>
    </row>
    <row r="63" spans="1:17" s="99" customFormat="1" ht="18" x14ac:dyDescent="0.25">
      <c r="A63" s="98" t="str">
        <f>VLOOKUP(E63,'LISTADO ATM'!$A$2:$C$899,3,0)</f>
        <v>DISTRITO NACIONAL</v>
      </c>
      <c r="B63" s="113" t="s">
        <v>2546</v>
      </c>
      <c r="C63" s="127">
        <v>44250.92392361111</v>
      </c>
      <c r="D63" s="98" t="s">
        <v>2189</v>
      </c>
      <c r="E63" s="103">
        <v>641</v>
      </c>
      <c r="F63" s="98" t="str">
        <f>VLOOKUP(E63,VIP!$A$2:$O11658,2,0)</f>
        <v>DRBR176</v>
      </c>
      <c r="G63" s="98" t="str">
        <f>VLOOKUP(E63,'LISTADO ATM'!$A$2:$B$898,2,0)</f>
        <v xml:space="preserve">ATM Farmacia Rimac </v>
      </c>
      <c r="H63" s="98" t="str">
        <f>VLOOKUP(E63,VIP!$A$2:$O16375,7,FALSE)</f>
        <v>Si</v>
      </c>
      <c r="I63" s="98" t="str">
        <f>VLOOKUP(E63,VIP!$A$2:$O8340,8,FALSE)</f>
        <v>Si</v>
      </c>
      <c r="J63" s="98" t="str">
        <f>VLOOKUP(E63,VIP!$A$2:$O8290,8,FALSE)</f>
        <v>Si</v>
      </c>
      <c r="K63" s="98" t="str">
        <f>VLOOKUP(E63,VIP!$A$2:$O11864,6,0)</f>
        <v>NO</v>
      </c>
      <c r="L63" s="128" t="s">
        <v>2254</v>
      </c>
      <c r="M63" s="131" t="s">
        <v>2572</v>
      </c>
      <c r="N63" s="130" t="s">
        <v>2477</v>
      </c>
      <c r="O63" s="98" t="s">
        <v>2479</v>
      </c>
      <c r="P63" s="131"/>
      <c r="Q63" s="172">
        <v>44251.318055555559</v>
      </c>
    </row>
    <row r="64" spans="1:17" s="99" customFormat="1" ht="18" x14ac:dyDescent="0.25">
      <c r="A64" s="98" t="str">
        <f>VLOOKUP(E64,'LISTADO ATM'!$A$2:$C$899,3,0)</f>
        <v>SUR</v>
      </c>
      <c r="B64" s="113" t="s">
        <v>2545</v>
      </c>
      <c r="C64" s="127">
        <v>44250.925879629627</v>
      </c>
      <c r="D64" s="98" t="s">
        <v>2189</v>
      </c>
      <c r="E64" s="103">
        <v>615</v>
      </c>
      <c r="F64" s="98" t="str">
        <f>VLOOKUP(E64,VIP!$A$2:$O11657,2,0)</f>
        <v>DRBR418</v>
      </c>
      <c r="G64" s="98" t="str">
        <f>VLOOKUP(E64,'LISTADO ATM'!$A$2:$B$898,2,0)</f>
        <v xml:space="preserve">ATM Estación Sunix Cabral (Barahona) </v>
      </c>
      <c r="H64" s="98" t="str">
        <f>VLOOKUP(E64,VIP!$A$2:$O16374,7,FALSE)</f>
        <v>Si</v>
      </c>
      <c r="I64" s="98" t="str">
        <f>VLOOKUP(E64,VIP!$A$2:$O8339,8,FALSE)</f>
        <v>Si</v>
      </c>
      <c r="J64" s="98" t="str">
        <f>VLOOKUP(E64,VIP!$A$2:$O8289,8,FALSE)</f>
        <v>Si</v>
      </c>
      <c r="K64" s="98" t="str">
        <f>VLOOKUP(E64,VIP!$A$2:$O11863,6,0)</f>
        <v>NO</v>
      </c>
      <c r="L64" s="128" t="s">
        <v>2228</v>
      </c>
      <c r="M64" s="129" t="s">
        <v>2470</v>
      </c>
      <c r="N64" s="130" t="s">
        <v>2477</v>
      </c>
      <c r="O64" s="98" t="s">
        <v>2479</v>
      </c>
      <c r="P64" s="131"/>
      <c r="Q64" s="87" t="s">
        <v>2228</v>
      </c>
    </row>
    <row r="65" spans="1:17" ht="18" x14ac:dyDescent="0.25">
      <c r="A65" s="98" t="str">
        <f>VLOOKUP(E65,'LISTADO ATM'!$A$2:$C$899,3,0)</f>
        <v>SUR</v>
      </c>
      <c r="B65" s="113" t="s">
        <v>2571</v>
      </c>
      <c r="C65" s="127">
        <v>44251.026458333334</v>
      </c>
      <c r="D65" s="98" t="s">
        <v>2189</v>
      </c>
      <c r="E65" s="103">
        <v>765</v>
      </c>
      <c r="F65" s="98" t="str">
        <f>VLOOKUP(E65,VIP!$A$2:$O11671,2,0)</f>
        <v>DRBR191</v>
      </c>
      <c r="G65" s="98" t="str">
        <f>VLOOKUP(E65,'LISTADO ATM'!$A$2:$B$898,2,0)</f>
        <v xml:space="preserve">ATM Oficina Azua I </v>
      </c>
      <c r="H65" s="98" t="str">
        <f>VLOOKUP(E65,VIP!$A$2:$O16388,7,FALSE)</f>
        <v>Si</v>
      </c>
      <c r="I65" s="98" t="str">
        <f>VLOOKUP(E65,VIP!$A$2:$O8353,8,FALSE)</f>
        <v>Si</v>
      </c>
      <c r="J65" s="98" t="str">
        <f>VLOOKUP(E65,VIP!$A$2:$O8303,8,FALSE)</f>
        <v>Si</v>
      </c>
      <c r="K65" s="98" t="str">
        <f>VLOOKUP(E65,VIP!$A$2:$O11877,6,0)</f>
        <v>NO</v>
      </c>
      <c r="L65" s="128" t="s">
        <v>2254</v>
      </c>
      <c r="M65" s="129" t="s">
        <v>2470</v>
      </c>
      <c r="N65" s="130" t="s">
        <v>2477</v>
      </c>
      <c r="O65" s="98" t="s">
        <v>2479</v>
      </c>
      <c r="P65" s="131"/>
      <c r="Q65" s="87" t="s">
        <v>2254</v>
      </c>
    </row>
    <row r="66" spans="1:17" ht="18" x14ac:dyDescent="0.25">
      <c r="A66" s="98" t="str">
        <f>VLOOKUP(E66,'LISTADO ATM'!$A$2:$C$899,3,0)</f>
        <v>SUR</v>
      </c>
      <c r="B66" s="113" t="s">
        <v>2570</v>
      </c>
      <c r="C66" s="127">
        <v>44251.02753472222</v>
      </c>
      <c r="D66" s="98" t="s">
        <v>2189</v>
      </c>
      <c r="E66" s="103">
        <v>766</v>
      </c>
      <c r="F66" s="98" t="str">
        <f>VLOOKUP(E66,VIP!$A$2:$O11670,2,0)</f>
        <v>DRBR440</v>
      </c>
      <c r="G66" s="98" t="str">
        <f>VLOOKUP(E66,'LISTADO ATM'!$A$2:$B$898,2,0)</f>
        <v xml:space="preserve">ATM Oficina Azua II </v>
      </c>
      <c r="H66" s="98" t="str">
        <f>VLOOKUP(E66,VIP!$A$2:$O16387,7,FALSE)</f>
        <v>Si</v>
      </c>
      <c r="I66" s="98" t="str">
        <f>VLOOKUP(E66,VIP!$A$2:$O8352,8,FALSE)</f>
        <v>Si</v>
      </c>
      <c r="J66" s="98" t="str">
        <f>VLOOKUP(E66,VIP!$A$2:$O8302,8,FALSE)</f>
        <v>Si</v>
      </c>
      <c r="K66" s="98" t="str">
        <f>VLOOKUP(E66,VIP!$A$2:$O11876,6,0)</f>
        <v>SI</v>
      </c>
      <c r="L66" s="128" t="s">
        <v>2254</v>
      </c>
      <c r="M66" s="131" t="s">
        <v>2572</v>
      </c>
      <c r="N66" s="130" t="s">
        <v>2477</v>
      </c>
      <c r="O66" s="98" t="s">
        <v>2479</v>
      </c>
      <c r="P66" s="131"/>
      <c r="Q66" s="172">
        <v>44251.320138888892</v>
      </c>
    </row>
    <row r="67" spans="1:17" ht="18" x14ac:dyDescent="0.25">
      <c r="A67" s="98" t="str">
        <f>VLOOKUP(E67,'LISTADO ATM'!$A$2:$C$899,3,0)</f>
        <v>DISTRITO NACIONAL</v>
      </c>
      <c r="B67" s="113" t="s">
        <v>2569</v>
      </c>
      <c r="C67" s="127">
        <v>44251.235949074071</v>
      </c>
      <c r="D67" s="98" t="s">
        <v>2473</v>
      </c>
      <c r="E67" s="103">
        <v>336</v>
      </c>
      <c r="F67" s="98" t="str">
        <f>VLOOKUP(E67,VIP!$A$2:$O11669,2,0)</f>
        <v>DRBR336</v>
      </c>
      <c r="G67" s="98" t="str">
        <f>VLOOKUP(E67,'LISTADO ATM'!$A$2:$B$898,2,0)</f>
        <v>ATM Instituto Nacional de Cancer (incart)</v>
      </c>
      <c r="H67" s="98" t="str">
        <f>VLOOKUP(E67,VIP!$A$2:$O16386,7,FALSE)</f>
        <v>Si</v>
      </c>
      <c r="I67" s="98" t="str">
        <f>VLOOKUP(E67,VIP!$A$2:$O8351,8,FALSE)</f>
        <v>Si</v>
      </c>
      <c r="J67" s="98" t="str">
        <f>VLOOKUP(E67,VIP!$A$2:$O8301,8,FALSE)</f>
        <v>Si</v>
      </c>
      <c r="K67" s="98" t="str">
        <f>VLOOKUP(E67,VIP!$A$2:$O11875,6,0)</f>
        <v>NO</v>
      </c>
      <c r="L67" s="128" t="s">
        <v>2463</v>
      </c>
      <c r="M67" s="129" t="s">
        <v>2470</v>
      </c>
      <c r="N67" s="130" t="s">
        <v>2477</v>
      </c>
      <c r="O67" s="98" t="s">
        <v>2478</v>
      </c>
      <c r="P67" s="131"/>
      <c r="Q67" s="87" t="s">
        <v>2463</v>
      </c>
    </row>
    <row r="68" spans="1:17" ht="18" x14ac:dyDescent="0.25">
      <c r="A68" s="98" t="str">
        <f>VLOOKUP(E68,'LISTADO ATM'!$A$2:$C$899,3,0)</f>
        <v>DISTRITO NACIONAL</v>
      </c>
      <c r="B68" s="113" t="s">
        <v>2568</v>
      </c>
      <c r="C68" s="127">
        <v>44251.243368055555</v>
      </c>
      <c r="D68" s="98" t="s">
        <v>2473</v>
      </c>
      <c r="E68" s="103">
        <v>446</v>
      </c>
      <c r="F68" s="98" t="str">
        <f>VLOOKUP(E68,VIP!$A$2:$O11668,2,0)</f>
        <v>DRBR446</v>
      </c>
      <c r="G68" s="98" t="str">
        <f>VLOOKUP(E68,'LISTADO ATM'!$A$2:$B$898,2,0)</f>
        <v>ATM Hipodromo V Centenario</v>
      </c>
      <c r="H68" s="98" t="str">
        <f>VLOOKUP(E68,VIP!$A$2:$O16385,7,FALSE)</f>
        <v>Si</v>
      </c>
      <c r="I68" s="98" t="str">
        <f>VLOOKUP(E68,VIP!$A$2:$O8350,8,FALSE)</f>
        <v>Si</v>
      </c>
      <c r="J68" s="98" t="str">
        <f>VLOOKUP(E68,VIP!$A$2:$O8300,8,FALSE)</f>
        <v>Si</v>
      </c>
      <c r="K68" s="98" t="str">
        <f>VLOOKUP(E68,VIP!$A$2:$O11874,6,0)</f>
        <v>NO</v>
      </c>
      <c r="L68" s="128" t="s">
        <v>2463</v>
      </c>
      <c r="M68" s="129" t="s">
        <v>2470</v>
      </c>
      <c r="N68" s="130" t="s">
        <v>2477</v>
      </c>
      <c r="O68" s="98" t="s">
        <v>2478</v>
      </c>
      <c r="P68" s="131"/>
      <c r="Q68" s="87" t="s">
        <v>2463</v>
      </c>
    </row>
    <row r="69" spans="1:17" ht="18" x14ac:dyDescent="0.25">
      <c r="A69" s="98" t="str">
        <f>VLOOKUP(E69,'LISTADO ATM'!$A$2:$C$899,3,0)</f>
        <v>DISTRITO NACIONAL</v>
      </c>
      <c r="B69" s="113" t="s">
        <v>2567</v>
      </c>
      <c r="C69" s="127">
        <v>44251.249745370369</v>
      </c>
      <c r="D69" s="98" t="s">
        <v>2473</v>
      </c>
      <c r="E69" s="103">
        <v>624</v>
      </c>
      <c r="F69" s="98" t="str">
        <f>VLOOKUP(E69,VIP!$A$2:$O11667,2,0)</f>
        <v>DRBR624</v>
      </c>
      <c r="G69" s="98" t="str">
        <f>VLOOKUP(E69,'LISTADO ATM'!$A$2:$B$898,2,0)</f>
        <v xml:space="preserve">ATM Policía Nacional I </v>
      </c>
      <c r="H69" s="98" t="str">
        <f>VLOOKUP(E69,VIP!$A$2:$O16384,7,FALSE)</f>
        <v>Si</v>
      </c>
      <c r="I69" s="98" t="str">
        <f>VLOOKUP(E69,VIP!$A$2:$O8349,8,FALSE)</f>
        <v>Si</v>
      </c>
      <c r="J69" s="98" t="str">
        <f>VLOOKUP(E69,VIP!$A$2:$O8299,8,FALSE)</f>
        <v>Si</v>
      </c>
      <c r="K69" s="98" t="str">
        <f>VLOOKUP(E69,VIP!$A$2:$O11873,6,0)</f>
        <v>NO</v>
      </c>
      <c r="L69" s="128" t="s">
        <v>2463</v>
      </c>
      <c r="M69" s="129" t="s">
        <v>2470</v>
      </c>
      <c r="N69" s="130" t="s">
        <v>2477</v>
      </c>
      <c r="O69" s="98" t="s">
        <v>2478</v>
      </c>
      <c r="P69" s="131"/>
      <c r="Q69" s="87" t="s">
        <v>2463</v>
      </c>
    </row>
    <row r="70" spans="1:17" ht="18" x14ac:dyDescent="0.25">
      <c r="A70" s="98" t="str">
        <f>VLOOKUP(E70,'LISTADO ATM'!$A$2:$C$899,3,0)</f>
        <v>DISTRITO NACIONAL</v>
      </c>
      <c r="B70" s="113" t="s">
        <v>2566</v>
      </c>
      <c r="C70" s="127">
        <v>44251.251134259262</v>
      </c>
      <c r="D70" s="98" t="s">
        <v>2473</v>
      </c>
      <c r="E70" s="103">
        <v>672</v>
      </c>
      <c r="F70" s="98" t="str">
        <f>VLOOKUP(E70,VIP!$A$2:$O11666,2,0)</f>
        <v>DRBR672</v>
      </c>
      <c r="G70" s="98" t="str">
        <f>VLOOKUP(E70,'LISTADO ATM'!$A$2:$B$898,2,0)</f>
        <v>ATM Destacamento Policía Nacional La Victoria</v>
      </c>
      <c r="H70" s="98" t="str">
        <f>VLOOKUP(E70,VIP!$A$2:$O16383,7,FALSE)</f>
        <v>Si</v>
      </c>
      <c r="I70" s="98" t="str">
        <f>VLOOKUP(E70,VIP!$A$2:$O8348,8,FALSE)</f>
        <v>Si</v>
      </c>
      <c r="J70" s="98" t="str">
        <f>VLOOKUP(E70,VIP!$A$2:$O8298,8,FALSE)</f>
        <v>Si</v>
      </c>
      <c r="K70" s="98" t="str">
        <f>VLOOKUP(E70,VIP!$A$2:$O11872,6,0)</f>
        <v>SI</v>
      </c>
      <c r="L70" s="128" t="s">
        <v>2430</v>
      </c>
      <c r="M70" s="129" t="s">
        <v>2470</v>
      </c>
      <c r="N70" s="130" t="s">
        <v>2477</v>
      </c>
      <c r="O70" s="98" t="s">
        <v>2478</v>
      </c>
      <c r="P70" s="131"/>
      <c r="Q70" s="87" t="s">
        <v>2430</v>
      </c>
    </row>
    <row r="71" spans="1:17" ht="18" x14ac:dyDescent="0.25">
      <c r="A71" s="98" t="str">
        <f>VLOOKUP(E71,'LISTADO ATM'!$A$2:$C$899,3,0)</f>
        <v>DISTRITO NACIONAL</v>
      </c>
      <c r="B71" s="113" t="s">
        <v>2565</v>
      </c>
      <c r="C71" s="127">
        <v>44251.253796296296</v>
      </c>
      <c r="D71" s="98" t="s">
        <v>2473</v>
      </c>
      <c r="E71" s="103">
        <v>790</v>
      </c>
      <c r="F71" s="98" t="str">
        <f>VLOOKUP(E71,VIP!$A$2:$O11665,2,0)</f>
        <v>DRBR16I</v>
      </c>
      <c r="G71" s="98" t="str">
        <f>VLOOKUP(E71,'LISTADO ATM'!$A$2:$B$898,2,0)</f>
        <v xml:space="preserve">ATM Oficina Bella Vista Mall I </v>
      </c>
      <c r="H71" s="98" t="str">
        <f>VLOOKUP(E71,VIP!$A$2:$O16382,7,FALSE)</f>
        <v>Si</v>
      </c>
      <c r="I71" s="98" t="str">
        <f>VLOOKUP(E71,VIP!$A$2:$O8347,8,FALSE)</f>
        <v>Si</v>
      </c>
      <c r="J71" s="98" t="str">
        <f>VLOOKUP(E71,VIP!$A$2:$O8297,8,FALSE)</f>
        <v>Si</v>
      </c>
      <c r="K71" s="98" t="str">
        <f>VLOOKUP(E71,VIP!$A$2:$O11871,6,0)</f>
        <v>SI</v>
      </c>
      <c r="L71" s="128" t="s">
        <v>2463</v>
      </c>
      <c r="M71" s="129" t="s">
        <v>2470</v>
      </c>
      <c r="N71" s="130" t="s">
        <v>2477</v>
      </c>
      <c r="O71" s="98" t="s">
        <v>2478</v>
      </c>
      <c r="P71" s="131"/>
      <c r="Q71" s="87" t="s">
        <v>2463</v>
      </c>
    </row>
    <row r="72" spans="1:17" ht="18" x14ac:dyDescent="0.25">
      <c r="A72" s="98" t="str">
        <f>VLOOKUP(E72,'LISTADO ATM'!$A$2:$C$899,3,0)</f>
        <v>NORTE</v>
      </c>
      <c r="B72" s="113" t="s">
        <v>2564</v>
      </c>
      <c r="C72" s="127">
        <v>44251.255520833336</v>
      </c>
      <c r="D72" s="98" t="s">
        <v>2488</v>
      </c>
      <c r="E72" s="103">
        <v>857</v>
      </c>
      <c r="F72" s="98" t="str">
        <f>VLOOKUP(E72,VIP!$A$2:$O11664,2,0)</f>
        <v>DRBR857</v>
      </c>
      <c r="G72" s="98" t="str">
        <f>VLOOKUP(E72,'LISTADO ATM'!$A$2:$B$898,2,0)</f>
        <v xml:space="preserve">ATM Oficina Los Alamos </v>
      </c>
      <c r="H72" s="98" t="str">
        <f>VLOOKUP(E72,VIP!$A$2:$O16381,7,FALSE)</f>
        <v>Si</v>
      </c>
      <c r="I72" s="98" t="str">
        <f>VLOOKUP(E72,VIP!$A$2:$O8346,8,FALSE)</f>
        <v>Si</v>
      </c>
      <c r="J72" s="98" t="str">
        <f>VLOOKUP(E72,VIP!$A$2:$O8296,8,FALSE)</f>
        <v>Si</v>
      </c>
      <c r="K72" s="98" t="str">
        <f>VLOOKUP(E72,VIP!$A$2:$O11870,6,0)</f>
        <v>NO</v>
      </c>
      <c r="L72" s="128" t="s">
        <v>2430</v>
      </c>
      <c r="M72" s="129" t="s">
        <v>2470</v>
      </c>
      <c r="N72" s="130" t="s">
        <v>2477</v>
      </c>
      <c r="O72" s="98" t="s">
        <v>2491</v>
      </c>
      <c r="P72" s="131"/>
      <c r="Q72" s="87" t="s">
        <v>2430</v>
      </c>
    </row>
    <row r="73" spans="1:17" ht="18" x14ac:dyDescent="0.25">
      <c r="A73" s="98" t="str">
        <f>VLOOKUP(E73,'LISTADO ATM'!$A$2:$C$899,3,0)</f>
        <v>NORTE</v>
      </c>
      <c r="B73" s="113" t="s">
        <v>2563</v>
      </c>
      <c r="C73" s="127">
        <v>44251.257256944446</v>
      </c>
      <c r="D73" s="98" t="s">
        <v>2488</v>
      </c>
      <c r="E73" s="103">
        <v>903</v>
      </c>
      <c r="F73" s="98" t="str">
        <f>VLOOKUP(E73,VIP!$A$2:$O11663,2,0)</f>
        <v>DRBR903</v>
      </c>
      <c r="G73" s="98" t="str">
        <f>VLOOKUP(E73,'LISTADO ATM'!$A$2:$B$898,2,0)</f>
        <v xml:space="preserve">ATM Oficina La Vega Real I </v>
      </c>
      <c r="H73" s="98" t="str">
        <f>VLOOKUP(E73,VIP!$A$2:$O16380,7,FALSE)</f>
        <v>Si</v>
      </c>
      <c r="I73" s="98" t="str">
        <f>VLOOKUP(E73,VIP!$A$2:$O8345,8,FALSE)</f>
        <v>Si</v>
      </c>
      <c r="J73" s="98" t="str">
        <f>VLOOKUP(E73,VIP!$A$2:$O8295,8,FALSE)</f>
        <v>Si</v>
      </c>
      <c r="K73" s="98" t="str">
        <f>VLOOKUP(E73,VIP!$A$2:$O11869,6,0)</f>
        <v>NO</v>
      </c>
      <c r="L73" s="128" t="s">
        <v>2463</v>
      </c>
      <c r="M73" s="129" t="s">
        <v>2470</v>
      </c>
      <c r="N73" s="130" t="s">
        <v>2477</v>
      </c>
      <c r="O73" s="98" t="s">
        <v>2491</v>
      </c>
      <c r="P73" s="131"/>
      <c r="Q73" s="87" t="s">
        <v>2463</v>
      </c>
    </row>
    <row r="74" spans="1:17" ht="18" x14ac:dyDescent="0.25">
      <c r="A74" s="98" t="str">
        <f>VLOOKUP(E74,'LISTADO ATM'!$A$2:$C$899,3,0)</f>
        <v>DISTRITO NACIONAL</v>
      </c>
      <c r="B74" s="113" t="s">
        <v>2562</v>
      </c>
      <c r="C74" s="127">
        <v>44251.268310185187</v>
      </c>
      <c r="D74" s="98" t="s">
        <v>2189</v>
      </c>
      <c r="E74" s="103">
        <v>408</v>
      </c>
      <c r="F74" s="98" t="str">
        <f>VLOOKUP(E74,VIP!$A$2:$O11662,2,0)</f>
        <v>DRBR408</v>
      </c>
      <c r="G74" s="98" t="str">
        <f>VLOOKUP(E74,'LISTADO ATM'!$A$2:$B$898,2,0)</f>
        <v xml:space="preserve">ATM Autobanco Las Palmas de Herrera </v>
      </c>
      <c r="H74" s="98" t="str">
        <f>VLOOKUP(E74,VIP!$A$2:$O16379,7,FALSE)</f>
        <v>Si</v>
      </c>
      <c r="I74" s="98" t="str">
        <f>VLOOKUP(E74,VIP!$A$2:$O8344,8,FALSE)</f>
        <v>Si</v>
      </c>
      <c r="J74" s="98" t="str">
        <f>VLOOKUP(E74,VIP!$A$2:$O8294,8,FALSE)</f>
        <v>Si</v>
      </c>
      <c r="K74" s="98" t="str">
        <f>VLOOKUP(E74,VIP!$A$2:$O11868,6,0)</f>
        <v>NO</v>
      </c>
      <c r="L74" s="128" t="s">
        <v>2497</v>
      </c>
      <c r="M74" s="129" t="s">
        <v>2470</v>
      </c>
      <c r="N74" s="130" t="s">
        <v>2477</v>
      </c>
      <c r="O74" s="98" t="s">
        <v>2479</v>
      </c>
      <c r="P74" s="131"/>
      <c r="Q74" s="87" t="s">
        <v>2497</v>
      </c>
    </row>
    <row r="75" spans="1:17" ht="18" x14ac:dyDescent="0.25">
      <c r="A75" s="98" t="str">
        <f>VLOOKUP(E75,'LISTADO ATM'!$A$2:$C$899,3,0)</f>
        <v>NORTE</v>
      </c>
      <c r="B75" s="113" t="s">
        <v>2561</v>
      </c>
      <c r="C75" s="127">
        <v>44251.269537037035</v>
      </c>
      <c r="D75" s="98" t="s">
        <v>2189</v>
      </c>
      <c r="E75" s="103">
        <v>482</v>
      </c>
      <c r="F75" s="98" t="str">
        <f>VLOOKUP(E75,VIP!$A$2:$O11661,2,0)</f>
        <v>DRBR482</v>
      </c>
      <c r="G75" s="98" t="str">
        <f>VLOOKUP(E75,'LISTADO ATM'!$A$2:$B$898,2,0)</f>
        <v xml:space="preserve">ATM Centro de Caja Plaza Lama (Santiago) </v>
      </c>
      <c r="H75" s="98" t="str">
        <f>VLOOKUP(E75,VIP!$A$2:$O16378,7,FALSE)</f>
        <v>Si</v>
      </c>
      <c r="I75" s="98" t="str">
        <f>VLOOKUP(E75,VIP!$A$2:$O8343,8,FALSE)</f>
        <v>Si</v>
      </c>
      <c r="J75" s="98" t="str">
        <f>VLOOKUP(E75,VIP!$A$2:$O8293,8,FALSE)</f>
        <v>Si</v>
      </c>
      <c r="K75" s="98" t="str">
        <f>VLOOKUP(E75,VIP!$A$2:$O11867,6,0)</f>
        <v>NO</v>
      </c>
      <c r="L75" s="128" t="s">
        <v>2254</v>
      </c>
      <c r="M75" s="129" t="s">
        <v>2470</v>
      </c>
      <c r="N75" s="130" t="s">
        <v>2477</v>
      </c>
      <c r="O75" s="98" t="s">
        <v>2479</v>
      </c>
      <c r="P75" s="131"/>
      <c r="Q75" s="129" t="s">
        <v>2254</v>
      </c>
    </row>
    <row r="76" spans="1:17" ht="18" x14ac:dyDescent="0.25">
      <c r="A76" s="98" t="str">
        <f>VLOOKUP(E76,'LISTADO ATM'!$A$2:$C$899,3,0)</f>
        <v>NORTE</v>
      </c>
      <c r="B76" s="113" t="s">
        <v>2560</v>
      </c>
      <c r="C76" s="127">
        <v>44251.271620370368</v>
      </c>
      <c r="D76" s="98" t="s">
        <v>2190</v>
      </c>
      <c r="E76" s="103">
        <v>854</v>
      </c>
      <c r="F76" s="98" t="str">
        <f>VLOOKUP(E76,VIP!$A$2:$O11660,2,0)</f>
        <v>DRBR854</v>
      </c>
      <c r="G76" s="98" t="str">
        <f>VLOOKUP(E76,'LISTADO ATM'!$A$2:$B$898,2,0)</f>
        <v xml:space="preserve">ATM Centro Comercial Blanco Batista </v>
      </c>
      <c r="H76" s="98" t="str">
        <f>VLOOKUP(E76,VIP!$A$2:$O16377,7,FALSE)</f>
        <v>Si</v>
      </c>
      <c r="I76" s="98" t="str">
        <f>VLOOKUP(E76,VIP!$A$2:$O8342,8,FALSE)</f>
        <v>Si</v>
      </c>
      <c r="J76" s="98" t="str">
        <f>VLOOKUP(E76,VIP!$A$2:$O8292,8,FALSE)</f>
        <v>Si</v>
      </c>
      <c r="K76" s="98" t="str">
        <f>VLOOKUP(E76,VIP!$A$2:$O11866,6,0)</f>
        <v>NO</v>
      </c>
      <c r="L76" s="128" t="s">
        <v>2228</v>
      </c>
      <c r="M76" s="129" t="s">
        <v>2470</v>
      </c>
      <c r="N76" s="130" t="s">
        <v>2477</v>
      </c>
      <c r="O76" s="98" t="s">
        <v>2499</v>
      </c>
      <c r="P76" s="131"/>
      <c r="Q76" s="87" t="s">
        <v>2228</v>
      </c>
    </row>
    <row r="77" spans="1:17" ht="18" x14ac:dyDescent="0.25">
      <c r="A77" s="98" t="str">
        <f>VLOOKUP(E77,'LISTADO ATM'!$A$2:$C$899,3,0)</f>
        <v>ESTE</v>
      </c>
      <c r="B77" s="113" t="s">
        <v>2559</v>
      </c>
      <c r="C77" s="127">
        <v>44251.273032407407</v>
      </c>
      <c r="D77" s="98" t="s">
        <v>2189</v>
      </c>
      <c r="E77" s="103">
        <v>630</v>
      </c>
      <c r="F77" s="98" t="str">
        <f>VLOOKUP(E77,VIP!$A$2:$O11659,2,0)</f>
        <v>DRBR112</v>
      </c>
      <c r="G77" s="98" t="str">
        <f>VLOOKUP(E77,'LISTADO ATM'!$A$2:$B$898,2,0)</f>
        <v xml:space="preserve">ATM Oficina Plaza Zaglul (SPM) </v>
      </c>
      <c r="H77" s="98" t="str">
        <f>VLOOKUP(E77,VIP!$A$2:$O16376,7,FALSE)</f>
        <v>Si</v>
      </c>
      <c r="I77" s="98" t="str">
        <f>VLOOKUP(E77,VIP!$A$2:$O8341,8,FALSE)</f>
        <v>Si</v>
      </c>
      <c r="J77" s="98" t="str">
        <f>VLOOKUP(E77,VIP!$A$2:$O8291,8,FALSE)</f>
        <v>Si</v>
      </c>
      <c r="K77" s="98" t="str">
        <f>VLOOKUP(E77,VIP!$A$2:$O11865,6,0)</f>
        <v>NO</v>
      </c>
      <c r="L77" s="128" t="s">
        <v>2254</v>
      </c>
      <c r="M77" s="131" t="s">
        <v>2572</v>
      </c>
      <c r="N77" s="130" t="s">
        <v>2477</v>
      </c>
      <c r="O77" s="98" t="s">
        <v>2479</v>
      </c>
      <c r="P77" s="131"/>
      <c r="Q77" s="172">
        <v>44251.320833333331</v>
      </c>
    </row>
    <row r="78" spans="1:17" ht="18" x14ac:dyDescent="0.25">
      <c r="A78" s="98" t="str">
        <f>VLOOKUP(E78,'LISTADO ATM'!$A$2:$C$899,3,0)</f>
        <v>DISTRITO NACIONAL</v>
      </c>
      <c r="B78" s="113" t="s">
        <v>2558</v>
      </c>
      <c r="C78" s="127">
        <v>44251.274375000001</v>
      </c>
      <c r="D78" s="98" t="s">
        <v>2189</v>
      </c>
      <c r="E78" s="103">
        <v>678</v>
      </c>
      <c r="F78" s="98" t="str">
        <f>VLOOKUP(E78,VIP!$A$2:$O11658,2,0)</f>
        <v>DRBR678</v>
      </c>
      <c r="G78" s="98" t="str">
        <f>VLOOKUP(E78,'LISTADO ATM'!$A$2:$B$898,2,0)</f>
        <v>ATM Eco Petroleo San Isidro</v>
      </c>
      <c r="H78" s="98" t="str">
        <f>VLOOKUP(E78,VIP!$A$2:$O16375,7,FALSE)</f>
        <v>Si</v>
      </c>
      <c r="I78" s="98" t="str">
        <f>VLOOKUP(E78,VIP!$A$2:$O8340,8,FALSE)</f>
        <v>Si</v>
      </c>
      <c r="J78" s="98" t="str">
        <f>VLOOKUP(E78,VIP!$A$2:$O8290,8,FALSE)</f>
        <v>Si</v>
      </c>
      <c r="K78" s="98" t="str">
        <f>VLOOKUP(E78,VIP!$A$2:$O11864,6,0)</f>
        <v>NO</v>
      </c>
      <c r="L78" s="128" t="s">
        <v>2254</v>
      </c>
      <c r="M78" s="129" t="s">
        <v>2470</v>
      </c>
      <c r="N78" s="130" t="s">
        <v>2477</v>
      </c>
      <c r="O78" s="98" t="s">
        <v>2479</v>
      </c>
      <c r="P78" s="131"/>
      <c r="Q78" s="87" t="s">
        <v>2254</v>
      </c>
    </row>
    <row r="79" spans="1:17" ht="18" x14ac:dyDescent="0.25">
      <c r="A79" s="98" t="str">
        <f>VLOOKUP(E79,'LISTADO ATM'!$A$2:$C$899,3,0)</f>
        <v>DISTRITO NACIONAL</v>
      </c>
      <c r="B79" s="113">
        <v>335801920</v>
      </c>
      <c r="C79" s="127">
        <v>44251.326388888891</v>
      </c>
      <c r="D79" s="98" t="s">
        <v>2189</v>
      </c>
      <c r="E79" s="103">
        <v>498</v>
      </c>
      <c r="F79" s="98" t="str">
        <f>VLOOKUP(E79,VIP!$A$2:$O11659,2,0)</f>
        <v>DRBR498</v>
      </c>
      <c r="G79" s="98" t="str">
        <f>VLOOKUP(E79,'LISTADO ATM'!$A$2:$B$898,2,0)</f>
        <v xml:space="preserve">ATM Estación Sunix 27 de Febrero </v>
      </c>
      <c r="H79" s="98" t="str">
        <f>VLOOKUP(E79,VIP!$A$2:$O16376,7,FALSE)</f>
        <v>Si</v>
      </c>
      <c r="I79" s="98" t="str">
        <f>VLOOKUP(E79,VIP!$A$2:$O8341,8,FALSE)</f>
        <v>Si</v>
      </c>
      <c r="J79" s="98" t="str">
        <f>VLOOKUP(E79,VIP!$A$2:$O8291,8,FALSE)</f>
        <v>Si</v>
      </c>
      <c r="K79" s="98" t="str">
        <f>VLOOKUP(E79,VIP!$A$2:$O11865,6,0)</f>
        <v>NO</v>
      </c>
      <c r="L79" s="128" t="s">
        <v>2228</v>
      </c>
      <c r="M79" s="129" t="s">
        <v>2470</v>
      </c>
      <c r="N79" s="130" t="s">
        <v>2477</v>
      </c>
      <c r="O79" s="98" t="s">
        <v>2479</v>
      </c>
      <c r="P79" s="131"/>
      <c r="Q79" s="87" t="s">
        <v>2228</v>
      </c>
    </row>
  </sheetData>
  <autoFilter ref="A4:Q4">
    <sortState ref="A5:Q78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0:B1048576 B1:B39">
    <cfRule type="duplicateValues" dxfId="204" priority="374693"/>
  </conditionalFormatting>
  <conditionalFormatting sqref="B80:B1048576 B5:B39">
    <cfRule type="duplicateValues" dxfId="203" priority="374697"/>
  </conditionalFormatting>
  <conditionalFormatting sqref="B80:B1048576 B1:B39">
    <cfRule type="duplicateValues" dxfId="202" priority="374701"/>
    <cfRule type="duplicateValues" dxfId="201" priority="374702"/>
    <cfRule type="duplicateValues" dxfId="200" priority="374703"/>
  </conditionalFormatting>
  <conditionalFormatting sqref="B80:B1048576 B1:B39">
    <cfRule type="duplicateValues" dxfId="199" priority="374713"/>
    <cfRule type="duplicateValues" dxfId="198" priority="374714"/>
  </conditionalFormatting>
  <conditionalFormatting sqref="B80:B1048576 B5:B39">
    <cfRule type="duplicateValues" dxfId="197" priority="374721"/>
    <cfRule type="duplicateValues" dxfId="196" priority="374722"/>
    <cfRule type="duplicateValues" dxfId="195" priority="374723"/>
  </conditionalFormatting>
  <conditionalFormatting sqref="B80:B1048576 B5:B39">
    <cfRule type="duplicateValues" dxfId="194" priority="374733"/>
    <cfRule type="duplicateValues" dxfId="193" priority="374734"/>
  </conditionalFormatting>
  <conditionalFormatting sqref="E79:E1048576 E1:E39">
    <cfRule type="duplicateValues" dxfId="192" priority="268"/>
  </conditionalFormatting>
  <conditionalFormatting sqref="E79:E1048576 E5:E39">
    <cfRule type="duplicateValues" dxfId="191" priority="227"/>
  </conditionalFormatting>
  <conditionalFormatting sqref="B6:B18">
    <cfRule type="duplicateValues" dxfId="190" priority="110"/>
  </conditionalFormatting>
  <conditionalFormatting sqref="B6:B18">
    <cfRule type="duplicateValues" dxfId="189" priority="107"/>
    <cfRule type="duplicateValues" dxfId="188" priority="108"/>
    <cfRule type="duplicateValues" dxfId="187" priority="109"/>
  </conditionalFormatting>
  <conditionalFormatting sqref="B6:B18">
    <cfRule type="duplicateValues" dxfId="186" priority="105"/>
    <cfRule type="duplicateValues" dxfId="185" priority="106"/>
  </conditionalFormatting>
  <conditionalFormatting sqref="B19:B22">
    <cfRule type="duplicateValues" dxfId="184" priority="104"/>
  </conditionalFormatting>
  <conditionalFormatting sqref="B19:B22">
    <cfRule type="duplicateValues" dxfId="183" priority="101"/>
    <cfRule type="duplicateValues" dxfId="182" priority="102"/>
    <cfRule type="duplicateValues" dxfId="181" priority="103"/>
  </conditionalFormatting>
  <conditionalFormatting sqref="B19:B22">
    <cfRule type="duplicateValues" dxfId="180" priority="99"/>
    <cfRule type="duplicateValues" dxfId="179" priority="100"/>
  </conditionalFormatting>
  <conditionalFormatting sqref="E19:E39">
    <cfRule type="duplicateValues" dxfId="178" priority="98"/>
  </conditionalFormatting>
  <conditionalFormatting sqref="B23:B38">
    <cfRule type="duplicateValues" dxfId="177" priority="97"/>
  </conditionalFormatting>
  <conditionalFormatting sqref="B23:B38">
    <cfRule type="duplicateValues" dxfId="176" priority="94"/>
    <cfRule type="duplicateValues" dxfId="175" priority="95"/>
    <cfRule type="duplicateValues" dxfId="174" priority="96"/>
  </conditionalFormatting>
  <conditionalFormatting sqref="B23:B38">
    <cfRule type="duplicateValues" dxfId="173" priority="92"/>
    <cfRule type="duplicateValues" dxfId="172" priority="93"/>
  </conditionalFormatting>
  <conditionalFormatting sqref="B39">
    <cfRule type="duplicateValues" dxfId="171" priority="91"/>
  </conditionalFormatting>
  <conditionalFormatting sqref="B39">
    <cfRule type="duplicateValues" dxfId="170" priority="88"/>
    <cfRule type="duplicateValues" dxfId="169" priority="89"/>
    <cfRule type="duplicateValues" dxfId="168" priority="90"/>
  </conditionalFormatting>
  <conditionalFormatting sqref="B39">
    <cfRule type="duplicateValues" dxfId="167" priority="86"/>
    <cfRule type="duplicateValues" dxfId="166" priority="87"/>
  </conditionalFormatting>
  <conditionalFormatting sqref="B50:B52">
    <cfRule type="duplicateValues" dxfId="165" priority="64"/>
  </conditionalFormatting>
  <conditionalFormatting sqref="B50:B52">
    <cfRule type="duplicateValues" dxfId="164" priority="63"/>
  </conditionalFormatting>
  <conditionalFormatting sqref="B50:B52">
    <cfRule type="duplicateValues" dxfId="163" priority="60"/>
    <cfRule type="duplicateValues" dxfId="162" priority="61"/>
    <cfRule type="duplicateValues" dxfId="161" priority="62"/>
  </conditionalFormatting>
  <conditionalFormatting sqref="B50:B52">
    <cfRule type="duplicateValues" dxfId="160" priority="58"/>
    <cfRule type="duplicateValues" dxfId="159" priority="59"/>
  </conditionalFormatting>
  <conditionalFormatting sqref="B50:B52">
    <cfRule type="duplicateValues" dxfId="158" priority="55"/>
    <cfRule type="duplicateValues" dxfId="157" priority="56"/>
    <cfRule type="duplicateValues" dxfId="156" priority="57"/>
  </conditionalFormatting>
  <conditionalFormatting sqref="B50:B52">
    <cfRule type="duplicateValues" dxfId="155" priority="53"/>
    <cfRule type="duplicateValues" dxfId="154" priority="54"/>
  </conditionalFormatting>
  <conditionalFormatting sqref="E50:E52">
    <cfRule type="duplicateValues" dxfId="153" priority="52"/>
  </conditionalFormatting>
  <conditionalFormatting sqref="E50:E52">
    <cfRule type="duplicateValues" dxfId="152" priority="51"/>
  </conditionalFormatting>
  <conditionalFormatting sqref="E50:E52">
    <cfRule type="duplicateValues" dxfId="151" priority="50"/>
  </conditionalFormatting>
  <conditionalFormatting sqref="B50:B52">
    <cfRule type="duplicateValues" dxfId="150" priority="49"/>
  </conditionalFormatting>
  <conditionalFormatting sqref="B50:B52">
    <cfRule type="duplicateValues" dxfId="149" priority="46"/>
    <cfRule type="duplicateValues" dxfId="148" priority="47"/>
    <cfRule type="duplicateValues" dxfId="147" priority="48"/>
  </conditionalFormatting>
  <conditionalFormatting sqref="B50:B52">
    <cfRule type="duplicateValues" dxfId="146" priority="44"/>
    <cfRule type="duplicateValues" dxfId="145" priority="45"/>
  </conditionalFormatting>
  <conditionalFormatting sqref="E5:E18">
    <cfRule type="duplicateValues" dxfId="144" priority="376923"/>
  </conditionalFormatting>
  <conditionalFormatting sqref="B5">
    <cfRule type="duplicateValues" dxfId="143" priority="376924"/>
  </conditionalFormatting>
  <conditionalFormatting sqref="B5">
    <cfRule type="duplicateValues" dxfId="142" priority="376925"/>
    <cfRule type="duplicateValues" dxfId="141" priority="376926"/>
    <cfRule type="duplicateValues" dxfId="140" priority="376927"/>
  </conditionalFormatting>
  <conditionalFormatting sqref="B5">
    <cfRule type="duplicateValues" dxfId="139" priority="376928"/>
    <cfRule type="duplicateValues" dxfId="138" priority="376929"/>
  </conditionalFormatting>
  <conditionalFormatting sqref="B40:B49">
    <cfRule type="duplicateValues" dxfId="137" priority="376944"/>
  </conditionalFormatting>
  <conditionalFormatting sqref="B40:B49">
    <cfRule type="duplicateValues" dxfId="136" priority="376948"/>
    <cfRule type="duplicateValues" dxfId="135" priority="376949"/>
    <cfRule type="duplicateValues" dxfId="134" priority="376950"/>
  </conditionalFormatting>
  <conditionalFormatting sqref="B40:B49">
    <cfRule type="duplicateValues" dxfId="133" priority="376954"/>
    <cfRule type="duplicateValues" dxfId="132" priority="376955"/>
  </conditionalFormatting>
  <conditionalFormatting sqref="E40:E49">
    <cfRule type="duplicateValues" dxfId="131" priority="376968"/>
  </conditionalFormatting>
  <conditionalFormatting sqref="B65:B79">
    <cfRule type="duplicateValues" dxfId="130" priority="22"/>
  </conditionalFormatting>
  <conditionalFormatting sqref="B65:B79">
    <cfRule type="duplicateValues" dxfId="129" priority="21"/>
  </conditionalFormatting>
  <conditionalFormatting sqref="B65:B79">
    <cfRule type="duplicateValues" dxfId="128" priority="18"/>
    <cfRule type="duplicateValues" dxfId="127" priority="19"/>
    <cfRule type="duplicateValues" dxfId="126" priority="20"/>
  </conditionalFormatting>
  <conditionalFormatting sqref="B65:B79">
    <cfRule type="duplicateValues" dxfId="125" priority="16"/>
    <cfRule type="duplicateValues" dxfId="124" priority="17"/>
  </conditionalFormatting>
  <conditionalFormatting sqref="B65:B79">
    <cfRule type="duplicateValues" dxfId="123" priority="13"/>
    <cfRule type="duplicateValues" dxfId="122" priority="14"/>
    <cfRule type="duplicateValues" dxfId="121" priority="15"/>
  </conditionalFormatting>
  <conditionalFormatting sqref="B65:B79">
    <cfRule type="duplicateValues" dxfId="120" priority="11"/>
    <cfRule type="duplicateValues" dxfId="119" priority="12"/>
  </conditionalFormatting>
  <conditionalFormatting sqref="E65:E79">
    <cfRule type="duplicateValues" dxfId="118" priority="10"/>
  </conditionalFormatting>
  <conditionalFormatting sqref="E65:E79">
    <cfRule type="duplicateValues" dxfId="117" priority="9"/>
  </conditionalFormatting>
  <conditionalFormatting sqref="E65:E79">
    <cfRule type="duplicateValues" dxfId="116" priority="8"/>
  </conditionalFormatting>
  <conditionalFormatting sqref="B65:B79">
    <cfRule type="duplicateValues" dxfId="115" priority="7"/>
  </conditionalFormatting>
  <conditionalFormatting sqref="B65:B79">
    <cfRule type="duplicateValues" dxfId="114" priority="4"/>
    <cfRule type="duplicateValues" dxfId="113" priority="5"/>
    <cfRule type="duplicateValues" dxfId="112" priority="6"/>
  </conditionalFormatting>
  <conditionalFormatting sqref="B65:B79">
    <cfRule type="duplicateValues" dxfId="111" priority="2"/>
    <cfRule type="duplicateValues" dxfId="110" priority="3"/>
  </conditionalFormatting>
  <conditionalFormatting sqref="B53:B64">
    <cfRule type="duplicateValues" dxfId="109" priority="376983"/>
  </conditionalFormatting>
  <conditionalFormatting sqref="B53:B64">
    <cfRule type="duplicateValues" dxfId="108" priority="376987"/>
    <cfRule type="duplicateValues" dxfId="107" priority="376988"/>
    <cfRule type="duplicateValues" dxfId="106" priority="376989"/>
  </conditionalFormatting>
  <conditionalFormatting sqref="B53:B64">
    <cfRule type="duplicateValues" dxfId="105" priority="376993"/>
    <cfRule type="duplicateValues" dxfId="104" priority="376994"/>
  </conditionalFormatting>
  <conditionalFormatting sqref="E53:E64">
    <cfRule type="duplicateValues" dxfId="103" priority="377007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8" zoomScale="80" zoomScaleNormal="80" workbookViewId="0">
      <selection activeCell="F32" sqref="F32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44" t="s">
        <v>2158</v>
      </c>
      <c r="B1" s="145"/>
      <c r="C1" s="145"/>
      <c r="D1" s="145"/>
      <c r="E1" s="146"/>
    </row>
    <row r="2" spans="1:5" ht="25.5" x14ac:dyDescent="0.25">
      <c r="A2" s="148" t="s">
        <v>2475</v>
      </c>
      <c r="B2" s="149"/>
      <c r="C2" s="149"/>
      <c r="D2" s="149"/>
      <c r="E2" s="150"/>
    </row>
    <row r="3" spans="1:5" ht="18" x14ac:dyDescent="0.25">
      <c r="A3" s="99"/>
      <c r="B3" s="100"/>
      <c r="C3" s="100"/>
      <c r="D3" s="100"/>
      <c r="E3" s="120"/>
    </row>
    <row r="4" spans="1:5" ht="18.75" thickBot="1" x14ac:dyDescent="0.3">
      <c r="A4" s="117" t="s">
        <v>2423</v>
      </c>
      <c r="B4" s="119">
        <v>44249.708333333336</v>
      </c>
      <c r="C4" s="118"/>
      <c r="D4" s="100"/>
      <c r="E4" s="121"/>
    </row>
    <row r="5" spans="1:5" ht="18.75" thickBot="1" x14ac:dyDescent="0.3">
      <c r="A5" s="117" t="s">
        <v>2424</v>
      </c>
      <c r="B5" s="119">
        <v>44250.25</v>
      </c>
      <c r="C5" s="118"/>
      <c r="D5" s="100"/>
      <c r="E5" s="121"/>
    </row>
    <row r="6" spans="1:5" ht="18" x14ac:dyDescent="0.25">
      <c r="A6" s="99"/>
      <c r="B6" s="100"/>
      <c r="C6" s="100"/>
      <c r="D6" s="100"/>
      <c r="E6" s="123"/>
    </row>
    <row r="7" spans="1:5" ht="18" x14ac:dyDescent="0.25">
      <c r="A7" s="147" t="s">
        <v>2425</v>
      </c>
      <c r="B7" s="147"/>
      <c r="C7" s="147"/>
      <c r="D7" s="147"/>
      <c r="E7" s="147"/>
    </row>
    <row r="8" spans="1:5" ht="18" x14ac:dyDescent="0.25">
      <c r="A8" s="101" t="s">
        <v>15</v>
      </c>
      <c r="B8" s="101" t="s">
        <v>2426</v>
      </c>
      <c r="C8" s="102" t="s">
        <v>46</v>
      </c>
      <c r="D8" s="122" t="s">
        <v>2433</v>
      </c>
      <c r="E8" s="122" t="s">
        <v>2427</v>
      </c>
    </row>
    <row r="9" spans="1:5" ht="18" x14ac:dyDescent="0.25">
      <c r="A9" s="109" t="e">
        <f>VLOOKUP(B9,'[2]LISTADO ATM'!$A$2:$C$817,3,0)</f>
        <v>#N/A</v>
      </c>
      <c r="B9" s="103"/>
      <c r="C9" s="103" t="e">
        <f>VLOOKUP(B9,'[2]LISTADO ATM'!$A$2:$B$916,2,0)</f>
        <v>#N/A</v>
      </c>
      <c r="D9" s="115" t="s">
        <v>2505</v>
      </c>
      <c r="E9" s="126"/>
    </row>
    <row r="10" spans="1:5" ht="18.75" thickBot="1" x14ac:dyDescent="0.3">
      <c r="A10" s="106" t="s">
        <v>2428</v>
      </c>
      <c r="B10" s="114">
        <f>COUNT(B9:B9)</f>
        <v>0</v>
      </c>
      <c r="C10" s="151"/>
      <c r="D10" s="152"/>
      <c r="E10" s="153"/>
    </row>
    <row r="11" spans="1:5" ht="15.75" thickBot="1" x14ac:dyDescent="0.3">
      <c r="A11" s="99"/>
      <c r="B11" s="108"/>
      <c r="C11" s="99"/>
      <c r="D11" s="99"/>
      <c r="E11" s="108"/>
    </row>
    <row r="12" spans="1:5" ht="18.75" customHeight="1" thickBot="1" x14ac:dyDescent="0.3">
      <c r="A12" s="141" t="s">
        <v>2430</v>
      </c>
      <c r="B12" s="142"/>
      <c r="C12" s="142"/>
      <c r="D12" s="142"/>
      <c r="E12" s="143"/>
    </row>
    <row r="13" spans="1:5" ht="18" x14ac:dyDescent="0.25">
      <c r="A13" s="101" t="s">
        <v>15</v>
      </c>
      <c r="B13" s="101" t="s">
        <v>2426</v>
      </c>
      <c r="C13" s="102" t="s">
        <v>46</v>
      </c>
      <c r="D13" s="102" t="s">
        <v>2433</v>
      </c>
      <c r="E13" s="102" t="s">
        <v>2427</v>
      </c>
    </row>
    <row r="14" spans="1:5" ht="18" x14ac:dyDescent="0.25">
      <c r="A14" s="109" t="str">
        <f>VLOOKUP(B14,'[2]LISTADO ATM'!$A$2:$C$817,3,0)</f>
        <v>DISTRITO NACIONAL</v>
      </c>
      <c r="B14" s="103">
        <v>658</v>
      </c>
      <c r="C14" s="109" t="str">
        <f>VLOOKUP(B14,'[2]LISTADO ATM'!$A$2:$B$816,2,0)</f>
        <v>ATM Cámara de Cuentas</v>
      </c>
      <c r="D14" s="110" t="s">
        <v>2455</v>
      </c>
      <c r="E14" s="113">
        <v>335797917</v>
      </c>
    </row>
    <row r="15" spans="1:5" ht="18" x14ac:dyDescent="0.25">
      <c r="A15" s="109" t="str">
        <f>VLOOKUP(B15,'[2]LISTADO ATM'!$A$2:$C$817,3,0)</f>
        <v>DISTRITO NACIONAL</v>
      </c>
      <c r="B15" s="103">
        <v>938</v>
      </c>
      <c r="C15" s="109" t="str">
        <f>VLOOKUP(B15,'[2]LISTADO ATM'!$A$2:$B$816,2,0)</f>
        <v xml:space="preserve">ATM Autobanco Oficina Filadelfia Plaza </v>
      </c>
      <c r="D15" s="110" t="s">
        <v>2455</v>
      </c>
      <c r="E15" s="113">
        <v>335798760</v>
      </c>
    </row>
    <row r="16" spans="1:5" ht="18" x14ac:dyDescent="0.25">
      <c r="A16" s="109" t="str">
        <f>VLOOKUP(B16,'[2]LISTADO ATM'!$A$2:$C$817,3,0)</f>
        <v>DISTRITO NACIONAL</v>
      </c>
      <c r="B16" s="103">
        <v>755</v>
      </c>
      <c r="C16" s="109" t="str">
        <f>VLOOKUP(B16,'[2]LISTADO ATM'!$A$2:$B$816,2,0)</f>
        <v xml:space="preserve">ATM Oficina Galería del Este (Plaza) </v>
      </c>
      <c r="D16" s="110" t="s">
        <v>2455</v>
      </c>
      <c r="E16" s="113">
        <v>335798761</v>
      </c>
    </row>
    <row r="17" spans="1:6" ht="18" x14ac:dyDescent="0.25">
      <c r="A17" s="109" t="str">
        <f>VLOOKUP(B17,'[2]LISTADO ATM'!$A$2:$C$817,3,0)</f>
        <v>SUR</v>
      </c>
      <c r="B17" s="103">
        <v>249</v>
      </c>
      <c r="C17" s="109" t="str">
        <f>VLOOKUP(B17,'[2]LISTADO ATM'!$A$2:$B$816,2,0)</f>
        <v xml:space="preserve">ATM Banco Agrícola Neiba </v>
      </c>
      <c r="D17" s="110" t="s">
        <v>2455</v>
      </c>
      <c r="E17" s="113">
        <v>335798801</v>
      </c>
      <c r="F17" s="135"/>
    </row>
    <row r="18" spans="1:6" ht="18" x14ac:dyDescent="0.25">
      <c r="A18" s="109" t="str">
        <f>VLOOKUP(B18,'[2]LISTADO ATM'!$A$2:$C$817,3,0)</f>
        <v>DISTRITO NACIONAL</v>
      </c>
      <c r="B18" s="103">
        <v>527</v>
      </c>
      <c r="C18" s="109" t="str">
        <f>VLOOKUP(B18,'[2]LISTADO ATM'!$A$2:$B$816,2,0)</f>
        <v>ATM Oficina Zona Oriental II</v>
      </c>
      <c r="D18" s="110" t="s">
        <v>2455</v>
      </c>
      <c r="E18" s="113">
        <v>335798819</v>
      </c>
      <c r="F18" s="135"/>
    </row>
    <row r="19" spans="1:6" ht="18" x14ac:dyDescent="0.25">
      <c r="A19" s="109" t="str">
        <f>VLOOKUP(B19,'[2]LISTADO ATM'!$A$2:$C$817,3,0)</f>
        <v>SUR</v>
      </c>
      <c r="B19" s="103">
        <v>677</v>
      </c>
      <c r="C19" s="109" t="str">
        <f>VLOOKUP(B19,'[2]LISTADO ATM'!$A$2:$B$816,2,0)</f>
        <v>ATM PBG Villa Jaragua</v>
      </c>
      <c r="D19" s="110" t="s">
        <v>2455</v>
      </c>
      <c r="E19" s="113">
        <v>335798832</v>
      </c>
      <c r="F19" s="135"/>
    </row>
    <row r="20" spans="1:6" ht="18" x14ac:dyDescent="0.25">
      <c r="A20" s="109" t="str">
        <f>VLOOKUP(B20,'[2]LISTADO ATM'!$A$2:$C$817,3,0)</f>
        <v>DISTRITO NACIONAL</v>
      </c>
      <c r="B20" s="103">
        <v>540</v>
      </c>
      <c r="C20" s="109" t="str">
        <f>VLOOKUP(B20,'[2]LISTADO ATM'!$A$2:$B$816,2,0)</f>
        <v xml:space="preserve">ATM Autoservicio Sambil I </v>
      </c>
      <c r="D20" s="110" t="s">
        <v>2455</v>
      </c>
      <c r="E20" s="113">
        <v>335799634</v>
      </c>
      <c r="F20" s="135"/>
    </row>
    <row r="21" spans="1:6" ht="18" x14ac:dyDescent="0.25">
      <c r="A21" s="109" t="str">
        <f>VLOOKUP(B21,'[2]LISTADO ATM'!$A$2:$C$817,3,0)</f>
        <v>DISTRITO NACIONAL</v>
      </c>
      <c r="B21" s="103">
        <v>896</v>
      </c>
      <c r="C21" s="109" t="str">
        <f>VLOOKUP(B21,'[2]LISTADO ATM'!$A$2:$B$816,2,0)</f>
        <v xml:space="preserve">ATM Campamento Militar 16 de Agosto I </v>
      </c>
      <c r="D21" s="110" t="s">
        <v>2455</v>
      </c>
      <c r="E21" s="113">
        <v>335799670</v>
      </c>
      <c r="F21" s="135"/>
    </row>
    <row r="22" spans="1:6" ht="18" x14ac:dyDescent="0.25">
      <c r="A22" s="109" t="str">
        <f>VLOOKUP(B22,'[2]LISTADO ATM'!$A$2:$C$817,3,0)</f>
        <v>DISTRITO NACIONAL</v>
      </c>
      <c r="B22" s="103">
        <v>416</v>
      </c>
      <c r="C22" s="109" t="str">
        <f>VLOOKUP(B22,'[2]LISTADO ATM'!$A$2:$B$816,2,0)</f>
        <v xml:space="preserve">ATM Autobanco San Martín II </v>
      </c>
      <c r="D22" s="110" t="s">
        <v>2455</v>
      </c>
      <c r="E22" s="113">
        <v>335799723</v>
      </c>
      <c r="F22" s="135"/>
    </row>
    <row r="23" spans="1:6" ht="18" x14ac:dyDescent="0.25">
      <c r="A23" s="109" t="str">
        <f>VLOOKUP(B23,'[2]LISTADO ATM'!$A$2:$C$817,3,0)</f>
        <v>ESTE</v>
      </c>
      <c r="B23" s="103">
        <v>630</v>
      </c>
      <c r="C23" s="109" t="str">
        <f>VLOOKUP(B23,'[2]LISTADO ATM'!$A$2:$B$816,2,0)</f>
        <v xml:space="preserve">ATM Oficina Plaza Zaglul (SPM) </v>
      </c>
      <c r="D23" s="110" t="s">
        <v>2455</v>
      </c>
      <c r="E23" s="113">
        <v>335799809</v>
      </c>
      <c r="F23" s="135"/>
    </row>
    <row r="24" spans="1:6" ht="18" x14ac:dyDescent="0.25">
      <c r="A24" s="109" t="str">
        <f>VLOOKUP(B24,'[2]LISTADO ATM'!$A$2:$C$817,3,0)</f>
        <v>NORTE</v>
      </c>
      <c r="B24" s="103">
        <v>732</v>
      </c>
      <c r="C24" s="109" t="str">
        <f>VLOOKUP(B24,'[2]LISTADO ATM'!$A$2:$B$816,2,0)</f>
        <v xml:space="preserve">ATM Molino del Valle (Santiago) </v>
      </c>
      <c r="D24" s="110" t="s">
        <v>2455</v>
      </c>
      <c r="E24" s="113">
        <v>335799819</v>
      </c>
      <c r="F24" s="135"/>
    </row>
    <row r="25" spans="1:6" ht="18" x14ac:dyDescent="0.25">
      <c r="A25" s="109" t="str">
        <f>VLOOKUP(B25,'[2]LISTADO ATM'!$A$2:$C$817,3,0)</f>
        <v>DISTRITO NACIONAL</v>
      </c>
      <c r="B25" s="103">
        <v>629</v>
      </c>
      <c r="C25" s="109" t="str">
        <f>VLOOKUP(B25,'[2]LISTADO ATM'!$A$2:$B$816,2,0)</f>
        <v xml:space="preserve">ATM Oficina Americana Independencia I </v>
      </c>
      <c r="D25" s="110" t="s">
        <v>2455</v>
      </c>
      <c r="E25" s="113">
        <v>335799849</v>
      </c>
      <c r="F25" s="135"/>
    </row>
    <row r="26" spans="1:6" ht="18" x14ac:dyDescent="0.25">
      <c r="A26" s="109" t="str">
        <f>VLOOKUP(B26,'[2]LISTADO ATM'!$A$2:$C$817,3,0)</f>
        <v>DISTRITO NACIONAL</v>
      </c>
      <c r="B26" s="103">
        <v>574</v>
      </c>
      <c r="C26" s="109" t="str">
        <f>VLOOKUP(B26,'[2]LISTADO ATM'!$A$2:$B$816,2,0)</f>
        <v xml:space="preserve">ATM Club Obras Públicas </v>
      </c>
      <c r="D26" s="110" t="s">
        <v>2455</v>
      </c>
      <c r="E26" s="113">
        <v>335799882</v>
      </c>
      <c r="F26" s="135"/>
    </row>
    <row r="27" spans="1:6" ht="18" x14ac:dyDescent="0.25">
      <c r="A27" s="109" t="str">
        <f>VLOOKUP(B27,'[2]LISTADO ATM'!$A$2:$C$817,3,0)</f>
        <v>ESTE</v>
      </c>
      <c r="B27" s="103">
        <v>429</v>
      </c>
      <c r="C27" s="109" t="str">
        <f>VLOOKUP(B27,'[2]LISTADO ATM'!$A$2:$B$816,2,0)</f>
        <v xml:space="preserve">ATM Oficina Jumbo La Romana </v>
      </c>
      <c r="D27" s="110" t="s">
        <v>2455</v>
      </c>
      <c r="E27" s="113">
        <v>335799937</v>
      </c>
      <c r="F27" s="135"/>
    </row>
    <row r="28" spans="1:6" ht="18" x14ac:dyDescent="0.25">
      <c r="A28" s="109" t="str">
        <f>VLOOKUP(B28,'[2]LISTADO ATM'!$A$2:$C$817,3,0)</f>
        <v>DISTRITO NACIONAL</v>
      </c>
      <c r="B28" s="103">
        <v>618</v>
      </c>
      <c r="C28" s="109" t="str">
        <f>VLOOKUP(B28,'[2]LISTADO ATM'!$A$2:$B$816,2,0)</f>
        <v xml:space="preserve">ATM Bienes Nacionales </v>
      </c>
      <c r="D28" s="110" t="s">
        <v>2455</v>
      </c>
      <c r="E28" s="113">
        <v>335800065</v>
      </c>
      <c r="F28" s="135"/>
    </row>
    <row r="29" spans="1:6" s="99" customFormat="1" ht="18" x14ac:dyDescent="0.25">
      <c r="A29" s="109" t="str">
        <f>VLOOKUP(B29,'[2]LISTADO ATM'!$A$2:$C$817,3,0)</f>
        <v>DISTRITO NACIONAL</v>
      </c>
      <c r="B29" s="103">
        <v>734</v>
      </c>
      <c r="C29" s="109" t="str">
        <f>VLOOKUP(B29,'[2]LISTADO ATM'!$A$2:$B$816,2,0)</f>
        <v xml:space="preserve">ATM Oficina Independencia I </v>
      </c>
      <c r="D29" s="110" t="s">
        <v>2455</v>
      </c>
      <c r="E29" s="113">
        <v>335800056</v>
      </c>
      <c r="F29" s="135"/>
    </row>
    <row r="30" spans="1:6" s="99" customFormat="1" ht="18" x14ac:dyDescent="0.25">
      <c r="A30" s="109" t="str">
        <f>VLOOKUP(B30,'[2]LISTADO ATM'!$A$2:$C$817,3,0)</f>
        <v>DISTRITO NACIONAL</v>
      </c>
      <c r="B30" s="103">
        <v>549</v>
      </c>
      <c r="C30" s="109" t="str">
        <f>VLOOKUP(B30,'[2]LISTADO ATM'!$A$2:$B$816,2,0)</f>
        <v xml:space="preserve">ATM Ministerio de Turismo (Oficinas Gubernamentales) </v>
      </c>
      <c r="D30" s="110" t="s">
        <v>2455</v>
      </c>
      <c r="E30" s="113">
        <v>335800085</v>
      </c>
      <c r="F30" s="135"/>
    </row>
    <row r="31" spans="1:6" ht="18" x14ac:dyDescent="0.25">
      <c r="A31" s="109" t="str">
        <f>VLOOKUP(B31,'[2]LISTADO ATM'!$A$2:$C$817,3,0)</f>
        <v>DISTRITO NACIONAL</v>
      </c>
      <c r="B31" s="103">
        <v>993</v>
      </c>
      <c r="C31" s="109" t="str">
        <f>VLOOKUP(B31,'[2]LISTADO ATM'!$A$2:$B$816,2,0)</f>
        <v xml:space="preserve">ATM Centro Medico Integral II </v>
      </c>
      <c r="D31" s="110" t="s">
        <v>2455</v>
      </c>
      <c r="E31" s="113">
        <v>335800092</v>
      </c>
      <c r="F31" s="135"/>
    </row>
    <row r="32" spans="1:6" s="99" customFormat="1" ht="18" x14ac:dyDescent="0.25">
      <c r="A32" s="109" t="str">
        <f>VLOOKUP(B32,'[2]LISTADO ATM'!$A$2:$C$817,3,0)</f>
        <v>DISTRITO NACIONAL</v>
      </c>
      <c r="B32" s="103">
        <v>887</v>
      </c>
      <c r="C32" s="109" t="str">
        <f>VLOOKUP(B32,'[2]LISTADO ATM'!$A$2:$B$816,2,0)</f>
        <v>ATM S/M Bravo Los Proceres</v>
      </c>
      <c r="D32" s="110" t="s">
        <v>2455</v>
      </c>
      <c r="E32" s="113">
        <v>335800414</v>
      </c>
      <c r="F32" s="135"/>
    </row>
    <row r="33" spans="1:6" s="99" customFormat="1" ht="18" x14ac:dyDescent="0.25">
      <c r="A33" s="109" t="str">
        <f>VLOOKUP(B33,'[2]LISTADO ATM'!$A$2:$C$817,3,0)</f>
        <v>DISTRITO NACIONAL</v>
      </c>
      <c r="B33" s="103">
        <v>974</v>
      </c>
      <c r="C33" s="109" t="str">
        <f>VLOOKUP(B33,'[2]LISTADO ATM'!$A$2:$B$816,2,0)</f>
        <v xml:space="preserve">ATM S/M Nacional Ave. Lope de Vega </v>
      </c>
      <c r="D33" s="110" t="s">
        <v>2455</v>
      </c>
      <c r="E33" s="113">
        <v>335800413</v>
      </c>
      <c r="F33" s="135"/>
    </row>
    <row r="34" spans="1:6" s="99" customFormat="1" ht="18" x14ac:dyDescent="0.25">
      <c r="A34" s="109" t="str">
        <f>VLOOKUP(B34,'[2]LISTADO ATM'!$A$2:$C$817,3,0)</f>
        <v>DISTRITO NACIONAL</v>
      </c>
      <c r="B34" s="103">
        <v>390</v>
      </c>
      <c r="C34" s="109" t="str">
        <f>VLOOKUP(B34,'[2]LISTADO ATM'!$A$2:$B$816,2,0)</f>
        <v xml:space="preserve">ATM Oficina Boca Chica II </v>
      </c>
      <c r="D34" s="110" t="s">
        <v>2455</v>
      </c>
      <c r="E34" s="113">
        <v>335800412</v>
      </c>
      <c r="F34" s="135"/>
    </row>
    <row r="35" spans="1:6" s="99" customFormat="1" ht="18" x14ac:dyDescent="0.25">
      <c r="A35" s="109" t="str">
        <f>VLOOKUP(B35,'[2]LISTADO ATM'!$A$2:$C$817,3,0)</f>
        <v>NORTE</v>
      </c>
      <c r="B35" s="103">
        <v>151</v>
      </c>
      <c r="C35" s="109" t="str">
        <f>VLOOKUP(B35,'[2]LISTADO ATM'!$A$2:$B$816,2,0)</f>
        <v xml:space="preserve">ATM Oficina Nagua </v>
      </c>
      <c r="D35" s="110" t="s">
        <v>2455</v>
      </c>
      <c r="E35" s="113">
        <v>335800411</v>
      </c>
      <c r="F35" s="135"/>
    </row>
    <row r="36" spans="1:6" s="99" customFormat="1" ht="18" x14ac:dyDescent="0.25">
      <c r="A36" s="109" t="str">
        <f>VLOOKUP(B36,'[2]LISTADO ATM'!$A$2:$C$817,3,0)</f>
        <v>DISTRITO NACIONAL</v>
      </c>
      <c r="B36" s="103">
        <v>793</v>
      </c>
      <c r="C36" s="109" t="str">
        <f>VLOOKUP(B36,'[2]LISTADO ATM'!$A$2:$B$816,2,0)</f>
        <v xml:space="preserve">ATM Centro de Caja Agora Mall </v>
      </c>
      <c r="D36" s="110" t="s">
        <v>2455</v>
      </c>
      <c r="E36" s="113">
        <v>335800410</v>
      </c>
    </row>
    <row r="37" spans="1:6" s="99" customFormat="1" ht="18" x14ac:dyDescent="0.25">
      <c r="A37" s="109" t="str">
        <f>VLOOKUP(B37,'[2]LISTADO ATM'!$A$2:$C$817,3,0)</f>
        <v>ESTE</v>
      </c>
      <c r="B37" s="103">
        <v>963</v>
      </c>
      <c r="C37" s="109" t="str">
        <f>VLOOKUP(B37,'[2]LISTADO ATM'!$A$2:$B$816,2,0)</f>
        <v xml:space="preserve">ATM Multiplaza La Romana </v>
      </c>
      <c r="D37" s="110" t="s">
        <v>2455</v>
      </c>
      <c r="E37" s="113">
        <v>335799258</v>
      </c>
    </row>
    <row r="38" spans="1:6" s="99" customFormat="1" ht="18" x14ac:dyDescent="0.25">
      <c r="A38" s="109" t="str">
        <f>VLOOKUP(B38,'[2]LISTADO ATM'!$A$2:$C$817,3,0)</f>
        <v>DISTRITO NACIONAL</v>
      </c>
      <c r="B38" s="103">
        <v>659</v>
      </c>
      <c r="C38" s="109" t="str">
        <f>VLOOKUP(B38,'[2]LISTADO ATM'!$A$2:$B$816,2,0)</f>
        <v>ATM Down Town Center</v>
      </c>
      <c r="D38" s="110" t="s">
        <v>2455</v>
      </c>
      <c r="E38" s="113">
        <v>335799855</v>
      </c>
    </row>
    <row r="39" spans="1:6" s="99" customFormat="1" ht="18" x14ac:dyDescent="0.25">
      <c r="A39" s="109" t="str">
        <f>VLOOKUP(B39,'[2]LISTADO ATM'!$A$2:$C$817,3,0)</f>
        <v>DISTRITO NACIONAL</v>
      </c>
      <c r="B39" s="103">
        <v>583</v>
      </c>
      <c r="C39" s="109" t="str">
        <f>VLOOKUP(B39,'[2]LISTADO ATM'!$A$2:$B$816,2,0)</f>
        <v xml:space="preserve">ATM Ministerio Fuerzas Armadas I </v>
      </c>
      <c r="D39" s="110" t="s">
        <v>2455</v>
      </c>
      <c r="E39" s="113">
        <v>335800419</v>
      </c>
    </row>
    <row r="40" spans="1:6" s="99" customFormat="1" ht="18" x14ac:dyDescent="0.25">
      <c r="A40" s="109" t="str">
        <f>VLOOKUP(B40,'[2]LISTADO ATM'!$A$2:$C$817,3,0)</f>
        <v>DISTRITO NACIONAL</v>
      </c>
      <c r="B40" s="103">
        <v>391</v>
      </c>
      <c r="C40" s="109" t="str">
        <f>VLOOKUP(B40,'[2]LISTADO ATM'!$A$2:$B$816,2,0)</f>
        <v xml:space="preserve">ATM S/M Jumbo Luperón </v>
      </c>
      <c r="D40" s="110" t="s">
        <v>2455</v>
      </c>
      <c r="E40" s="113">
        <v>335800429</v>
      </c>
    </row>
    <row r="41" spans="1:6" s="99" customFormat="1" ht="18" x14ac:dyDescent="0.25">
      <c r="A41" s="109" t="e">
        <f>VLOOKUP(B41,'[2]LISTADO ATM'!$A$2:$C$817,3,0)</f>
        <v>#N/A</v>
      </c>
      <c r="B41" s="103"/>
      <c r="C41" s="109" t="e">
        <f>VLOOKUP(B41,'[2]LISTADO ATM'!$A$2:$B$816,2,0)</f>
        <v>#N/A</v>
      </c>
      <c r="D41" s="110" t="s">
        <v>2455</v>
      </c>
      <c r="E41" s="113"/>
    </row>
    <row r="42" spans="1:6" s="99" customFormat="1" ht="18" x14ac:dyDescent="0.25">
      <c r="A42" s="109" t="e">
        <f>VLOOKUP(B42,'[2]LISTADO ATM'!$A$2:$C$817,3,0)</f>
        <v>#N/A</v>
      </c>
      <c r="B42" s="103"/>
      <c r="C42" s="109" t="e">
        <f>VLOOKUP(B42,'[2]LISTADO ATM'!$A$2:$B$816,2,0)</f>
        <v>#N/A</v>
      </c>
      <c r="D42" s="110" t="s">
        <v>2455</v>
      </c>
      <c r="E42" s="113"/>
    </row>
    <row r="43" spans="1:6" s="99" customFormat="1" ht="18" x14ac:dyDescent="0.25">
      <c r="A43" s="109" t="e">
        <f>VLOOKUP(B43,'[2]LISTADO ATM'!$A$2:$C$817,3,0)</f>
        <v>#N/A</v>
      </c>
      <c r="B43" s="103"/>
      <c r="C43" s="109" t="e">
        <f>VLOOKUP(B43,'[2]LISTADO ATM'!$A$2:$B$816,2,0)</f>
        <v>#N/A</v>
      </c>
      <c r="D43" s="110" t="s">
        <v>2455</v>
      </c>
      <c r="E43" s="113"/>
    </row>
    <row r="44" spans="1:6" s="99" customFormat="1" ht="18" x14ac:dyDescent="0.25">
      <c r="A44" s="109" t="e">
        <f>VLOOKUP(B44,'[2]LISTADO ATM'!$A$2:$C$817,3,0)</f>
        <v>#N/A</v>
      </c>
      <c r="B44" s="103"/>
      <c r="C44" s="109" t="e">
        <f>VLOOKUP(B44,'[2]LISTADO ATM'!$A$2:$B$816,2,0)</f>
        <v>#N/A</v>
      </c>
      <c r="D44" s="110" t="s">
        <v>2455</v>
      </c>
      <c r="E44" s="113"/>
    </row>
    <row r="45" spans="1:6" s="99" customFormat="1" ht="18" x14ac:dyDescent="0.25">
      <c r="A45" s="109" t="e">
        <f>VLOOKUP(B45,'[2]LISTADO ATM'!$A$2:$C$817,3,0)</f>
        <v>#N/A</v>
      </c>
      <c r="B45" s="103"/>
      <c r="C45" s="77"/>
      <c r="D45" s="110"/>
      <c r="E45" s="113"/>
    </row>
    <row r="46" spans="1:6" s="99" customFormat="1" ht="18.75" thickBot="1" x14ac:dyDescent="0.3">
      <c r="A46" s="111" t="s">
        <v>2428</v>
      </c>
      <c r="B46" s="114">
        <f>COUNT(B14:B45)</f>
        <v>27</v>
      </c>
      <c r="C46" s="124"/>
      <c r="D46" s="112"/>
      <c r="E46" s="112"/>
    </row>
    <row r="47" spans="1:6" s="99" customFormat="1" ht="15.75" thickBot="1" x14ac:dyDescent="0.3">
      <c r="B47" s="108"/>
      <c r="E47" s="108"/>
    </row>
    <row r="48" spans="1:6" s="99" customFormat="1" ht="18.75" thickBot="1" x14ac:dyDescent="0.3">
      <c r="A48" s="141" t="s">
        <v>2431</v>
      </c>
      <c r="B48" s="142"/>
      <c r="C48" s="142"/>
      <c r="D48" s="142"/>
      <c r="E48" s="143"/>
    </row>
    <row r="49" spans="1:5" ht="18" x14ac:dyDescent="0.25">
      <c r="A49" s="101" t="s">
        <v>15</v>
      </c>
      <c r="B49" s="101" t="s">
        <v>2426</v>
      </c>
      <c r="C49" s="102" t="s">
        <v>46</v>
      </c>
      <c r="D49" s="102" t="s">
        <v>2433</v>
      </c>
      <c r="E49" s="102" t="s">
        <v>2427</v>
      </c>
    </row>
    <row r="50" spans="1:5" ht="18" x14ac:dyDescent="0.25">
      <c r="A50" s="109" t="str">
        <f>VLOOKUP(B50,'[2]LISTADO ATM'!$A$2:$C$817,3,0)</f>
        <v>DISTRITO NACIONAL</v>
      </c>
      <c r="B50" s="103">
        <v>314</v>
      </c>
      <c r="C50" s="109" t="str">
        <f>VLOOKUP(B50,'[2]LISTADO ATM'!$A$2:$B$816,2,0)</f>
        <v xml:space="preserve">ATM UNP Cambita Garabito (San Cristóbal) </v>
      </c>
      <c r="D50" s="103" t="s">
        <v>2500</v>
      </c>
      <c r="E50" s="125">
        <v>335798826</v>
      </c>
    </row>
    <row r="51" spans="1:5" ht="18" x14ac:dyDescent="0.25">
      <c r="A51" s="109" t="str">
        <f>VLOOKUP(B51,'[2]LISTADO ATM'!$A$2:$C$817,3,0)</f>
        <v>DISTRITO NACIONAL</v>
      </c>
      <c r="B51" s="103">
        <v>725</v>
      </c>
      <c r="C51" s="109" t="str">
        <f>VLOOKUP(B51,'[2]LISTADO ATM'!$A$2:$B$816,2,0)</f>
        <v xml:space="preserve">ATM El Huacal II  </v>
      </c>
      <c r="D51" s="134" t="s">
        <v>2500</v>
      </c>
      <c r="E51" s="113">
        <v>335799257</v>
      </c>
    </row>
    <row r="52" spans="1:5" ht="18" x14ac:dyDescent="0.25">
      <c r="A52" s="109" t="str">
        <f>VLOOKUP(B52,'[2]LISTADO ATM'!$A$2:$C$817,3,0)</f>
        <v>DISTRITO NACIONAL</v>
      </c>
      <c r="B52" s="103">
        <v>971</v>
      </c>
      <c r="C52" s="109" t="str">
        <f>VLOOKUP(B52,'[2]LISTADO ATM'!$A$2:$B$816,2,0)</f>
        <v xml:space="preserve">ATM Club Banreservas I </v>
      </c>
      <c r="D52" s="134" t="s">
        <v>2500</v>
      </c>
      <c r="E52" s="113">
        <v>335799837</v>
      </c>
    </row>
    <row r="53" spans="1:5" ht="18" x14ac:dyDescent="0.25">
      <c r="A53" s="109" t="str">
        <f>VLOOKUP(B53,'[2]LISTADO ATM'!$A$2:$C$817,3,0)</f>
        <v>DISTRITO NACIONAL</v>
      </c>
      <c r="B53" s="103">
        <v>724</v>
      </c>
      <c r="C53" s="109" t="str">
        <f>VLOOKUP(B53,'[2]LISTADO ATM'!$A$2:$B$816,2,0)</f>
        <v xml:space="preserve">ATM El Huacal I </v>
      </c>
      <c r="D53" s="134" t="s">
        <v>2500</v>
      </c>
      <c r="E53" s="113">
        <v>335799917</v>
      </c>
    </row>
    <row r="54" spans="1:5" ht="18" x14ac:dyDescent="0.25">
      <c r="A54" s="109" t="str">
        <f>VLOOKUP(B54,'[2]LISTADO ATM'!$A$2:$C$817,3,0)</f>
        <v>NORTE</v>
      </c>
      <c r="B54" s="103">
        <v>282</v>
      </c>
      <c r="C54" s="109" t="str">
        <f>VLOOKUP(B54,'[2]LISTADO ATM'!$A$2:$B$816,2,0)</f>
        <v xml:space="preserve">ATM Autobanco Nibaje </v>
      </c>
      <c r="D54" s="134" t="s">
        <v>2500</v>
      </c>
      <c r="E54" s="113">
        <v>335799928</v>
      </c>
    </row>
    <row r="55" spans="1:5" ht="18" x14ac:dyDescent="0.25">
      <c r="A55" s="109" t="str">
        <f>VLOOKUP(B55,'[2]LISTADO ATM'!$A$2:$C$817,3,0)</f>
        <v>SUR</v>
      </c>
      <c r="B55" s="103">
        <v>356</v>
      </c>
      <c r="C55" s="109" t="str">
        <f>VLOOKUP(B55,'[2]LISTADO ATM'!$A$2:$B$816,2,0)</f>
        <v xml:space="preserve">ATM Estación Sigma (San Cristóbal) </v>
      </c>
      <c r="D55" s="134" t="s">
        <v>2500</v>
      </c>
      <c r="E55" s="113">
        <v>335800062</v>
      </c>
    </row>
    <row r="56" spans="1:5" s="99" customFormat="1" ht="18" x14ac:dyDescent="0.25">
      <c r="A56" s="109" t="str">
        <f>VLOOKUP(B56,'[2]LISTADO ATM'!$A$2:$C$817,3,0)</f>
        <v>NORTE</v>
      </c>
      <c r="B56" s="103">
        <v>712</v>
      </c>
      <c r="C56" s="109" t="str">
        <f>VLOOKUP(B56,'[2]LISTADO ATM'!$A$2:$B$816,2,0)</f>
        <v xml:space="preserve">ATM Oficina Imbert </v>
      </c>
      <c r="D56" s="134" t="s">
        <v>2500</v>
      </c>
      <c r="E56" s="113">
        <v>335798755</v>
      </c>
    </row>
    <row r="57" spans="1:5" s="99" customFormat="1" ht="18" x14ac:dyDescent="0.25">
      <c r="A57" s="109" t="str">
        <f>VLOOKUP(B57,'[2]LISTADO ATM'!$A$2:$C$817,3,0)</f>
        <v>DISTRITO NACIONAL</v>
      </c>
      <c r="B57" s="103">
        <v>906</v>
      </c>
      <c r="C57" s="109" t="str">
        <f>VLOOKUP(B57,'[2]LISTADO ATM'!$A$2:$B$816,2,0)</f>
        <v xml:space="preserve">ATM MESCYT  </v>
      </c>
      <c r="D57" s="134" t="s">
        <v>2500</v>
      </c>
      <c r="E57" s="113">
        <v>335800422</v>
      </c>
    </row>
    <row r="58" spans="1:5" s="99" customFormat="1" ht="18" x14ac:dyDescent="0.25">
      <c r="A58" s="109" t="str">
        <f>VLOOKUP(B58,'[2]LISTADO ATM'!$A$2:$C$817,3,0)</f>
        <v>DISTRITO NACIONAL</v>
      </c>
      <c r="B58" s="103">
        <v>816</v>
      </c>
      <c r="C58" s="109" t="str">
        <f>VLOOKUP(B58,'[2]LISTADO ATM'!$A$2:$B$816,2,0)</f>
        <v xml:space="preserve">ATM Oficina Pedro Brand </v>
      </c>
      <c r="D58" s="134" t="s">
        <v>2500</v>
      </c>
      <c r="E58" s="113">
        <v>335800423</v>
      </c>
    </row>
    <row r="59" spans="1:5" s="99" customFormat="1" ht="18" x14ac:dyDescent="0.25">
      <c r="A59" s="109" t="str">
        <f>VLOOKUP(B59,'[2]LISTADO ATM'!$A$2:$C$817,3,0)</f>
        <v>DISTRITO NACIONAL</v>
      </c>
      <c r="B59" s="103">
        <v>593</v>
      </c>
      <c r="C59" s="109" t="str">
        <f>VLOOKUP(B59,'[2]LISTADO ATM'!$A$2:$B$816,2,0)</f>
        <v xml:space="preserve">ATM Ministerio Fuerzas Armadas II </v>
      </c>
      <c r="D59" s="134" t="s">
        <v>2500</v>
      </c>
      <c r="E59" s="113">
        <v>335800424</v>
      </c>
    </row>
    <row r="60" spans="1:5" s="99" customFormat="1" ht="18" x14ac:dyDescent="0.25">
      <c r="A60" s="109" t="str">
        <f>VLOOKUP(B60,'[2]LISTADO ATM'!$A$2:$C$817,3,0)</f>
        <v>DISTRITO NACIONAL</v>
      </c>
      <c r="B60" s="103">
        <v>415</v>
      </c>
      <c r="C60" s="109" t="str">
        <f>VLOOKUP(B60,'[2]LISTADO ATM'!$A$2:$B$816,2,0)</f>
        <v xml:space="preserve">ATM Autobanco San Martín I </v>
      </c>
      <c r="D60" s="134" t="s">
        <v>2500</v>
      </c>
      <c r="E60" s="113">
        <v>335800428</v>
      </c>
    </row>
    <row r="61" spans="1:5" s="99" customFormat="1" ht="18" x14ac:dyDescent="0.25">
      <c r="A61" s="109" t="str">
        <f>VLOOKUP(B61,'[2]LISTADO ATM'!$A$2:$C$817,3,0)</f>
        <v>ESTE</v>
      </c>
      <c r="B61" s="103">
        <v>293</v>
      </c>
      <c r="C61" s="109" t="str">
        <f>VLOOKUP(B61,'[2]LISTADO ATM'!$A$2:$B$816,2,0)</f>
        <v xml:space="preserve">ATM S/M Nueva Visión (San Pedro) </v>
      </c>
      <c r="D61" s="134" t="s">
        <v>2500</v>
      </c>
      <c r="E61" s="113">
        <v>335800430</v>
      </c>
    </row>
    <row r="62" spans="1:5" s="99" customFormat="1" ht="18" x14ac:dyDescent="0.25">
      <c r="A62" s="109" t="e">
        <f>VLOOKUP(B62,'[2]LISTADO ATM'!$A$2:$C$817,3,0)</f>
        <v>#N/A</v>
      </c>
      <c r="B62" s="103"/>
      <c r="C62" s="109" t="e">
        <f>VLOOKUP(B62,'[2]LISTADO ATM'!$A$2:$B$816,2,0)</f>
        <v>#N/A</v>
      </c>
      <c r="D62" s="134" t="s">
        <v>2500</v>
      </c>
      <c r="E62" s="113"/>
    </row>
    <row r="63" spans="1:5" s="99" customFormat="1" ht="18" x14ac:dyDescent="0.25">
      <c r="A63" s="109" t="e">
        <f>VLOOKUP(B63,'[2]LISTADO ATM'!$A$2:$C$817,3,0)</f>
        <v>#N/A</v>
      </c>
      <c r="B63" s="103"/>
      <c r="C63" s="109" t="e">
        <f>VLOOKUP(B63,'[2]LISTADO ATM'!$A$2:$B$816,2,0)</f>
        <v>#N/A</v>
      </c>
      <c r="D63" s="134" t="s">
        <v>2500</v>
      </c>
      <c r="E63" s="113"/>
    </row>
    <row r="64" spans="1:5" s="99" customFormat="1" ht="18" x14ac:dyDescent="0.25">
      <c r="A64" s="109" t="e">
        <f>VLOOKUP(B64,'[2]LISTADO ATM'!$A$2:$C$817,3,0)</f>
        <v>#N/A</v>
      </c>
      <c r="B64" s="103"/>
      <c r="C64" s="109" t="e">
        <f>VLOOKUP(B64,'[2]LISTADO ATM'!$A$2:$B$816,2,0)</f>
        <v>#N/A</v>
      </c>
      <c r="D64" s="134" t="s">
        <v>2500</v>
      </c>
      <c r="E64" s="113"/>
    </row>
    <row r="65" spans="1:5" s="99" customFormat="1" ht="18" x14ac:dyDescent="0.25">
      <c r="A65" s="109" t="e">
        <f>VLOOKUP(B65,'[2]LISTADO ATM'!$A$2:$C$817,3,0)</f>
        <v>#N/A</v>
      </c>
      <c r="B65" s="103"/>
      <c r="C65" s="109" t="e">
        <f>VLOOKUP(B65,'[2]LISTADO ATM'!$A$2:$B$816,2,0)</f>
        <v>#N/A</v>
      </c>
      <c r="D65" s="134" t="s">
        <v>2500</v>
      </c>
      <c r="E65" s="113"/>
    </row>
    <row r="66" spans="1:5" s="99" customFormat="1" ht="18" x14ac:dyDescent="0.25">
      <c r="A66" s="109" t="e">
        <f>VLOOKUP(B66,'[2]LISTADO ATM'!$A$2:$C$817,3,0)</f>
        <v>#N/A</v>
      </c>
      <c r="B66" s="103"/>
      <c r="C66" s="109" t="e">
        <f>VLOOKUP(B66,'[2]LISTADO ATM'!$A$2:$B$816,2,0)</f>
        <v>#N/A</v>
      </c>
      <c r="D66" s="134" t="s">
        <v>2500</v>
      </c>
      <c r="E66" s="113"/>
    </row>
    <row r="67" spans="1:5" ht="18.75" thickBot="1" x14ac:dyDescent="0.3">
      <c r="A67" s="106" t="s">
        <v>2428</v>
      </c>
      <c r="B67" s="114">
        <f>COUNT(B50:B66)</f>
        <v>12</v>
      </c>
      <c r="C67" s="124"/>
      <c r="D67" s="104"/>
      <c r="E67" s="105"/>
    </row>
    <row r="68" spans="1:5" ht="15.75" thickBot="1" x14ac:dyDescent="0.3">
      <c r="A68" s="99"/>
      <c r="B68" s="108"/>
      <c r="C68" s="99"/>
      <c r="D68" s="99"/>
      <c r="E68" s="108"/>
    </row>
    <row r="69" spans="1:5" ht="18.75" thickBot="1" x14ac:dyDescent="0.3">
      <c r="A69" s="154" t="s">
        <v>2429</v>
      </c>
      <c r="B69" s="155"/>
      <c r="C69" s="99"/>
      <c r="D69" s="99"/>
      <c r="E69" s="108"/>
    </row>
    <row r="70" spans="1:5" ht="18.75" thickBot="1" x14ac:dyDescent="0.3">
      <c r="A70" s="156">
        <f>+B46+B67</f>
        <v>39</v>
      </c>
      <c r="B70" s="157"/>
      <c r="C70" s="99"/>
      <c r="D70" s="99"/>
      <c r="E70" s="108"/>
    </row>
    <row r="71" spans="1:5" ht="15.75" thickBot="1" x14ac:dyDescent="0.3">
      <c r="A71" s="99"/>
      <c r="B71" s="108"/>
      <c r="C71" s="99"/>
      <c r="D71" s="99"/>
      <c r="E71" s="108"/>
    </row>
    <row r="72" spans="1:5" ht="18.75" thickBot="1" x14ac:dyDescent="0.3">
      <c r="A72" s="141" t="s">
        <v>2432</v>
      </c>
      <c r="B72" s="142"/>
      <c r="C72" s="142"/>
      <c r="D72" s="142"/>
      <c r="E72" s="143"/>
    </row>
    <row r="73" spans="1:5" ht="18" x14ac:dyDescent="0.25">
      <c r="A73" s="116" t="s">
        <v>15</v>
      </c>
      <c r="B73" s="116" t="s">
        <v>2426</v>
      </c>
      <c r="C73" s="107" t="s">
        <v>46</v>
      </c>
      <c r="D73" s="158" t="s">
        <v>2433</v>
      </c>
      <c r="E73" s="159"/>
    </row>
    <row r="74" spans="1:5" ht="18" x14ac:dyDescent="0.25">
      <c r="A74" s="103" t="str">
        <f>VLOOKUP(B74,'[2]LISTADO ATM'!$A$2:$C$817,3,0)</f>
        <v>DISTRITO NACIONAL</v>
      </c>
      <c r="B74" s="103">
        <v>355</v>
      </c>
      <c r="C74" s="109" t="str">
        <f>VLOOKUP(B74,'[2]LISTADO ATM'!$A$2:$B$816,2,0)</f>
        <v xml:space="preserve">ATM UNP Metro II </v>
      </c>
      <c r="D74" s="139" t="s">
        <v>2495</v>
      </c>
      <c r="E74" s="140"/>
    </row>
    <row r="75" spans="1:5" ht="18" x14ac:dyDescent="0.25">
      <c r="A75" s="103" t="str">
        <f>VLOOKUP(B75,'[2]LISTADO ATM'!$A$2:$C$817,3,0)</f>
        <v>NORTE</v>
      </c>
      <c r="B75" s="103">
        <v>154</v>
      </c>
      <c r="C75" s="109" t="str">
        <f>VLOOKUP(B75,'[2]LISTADO ATM'!$A$2:$B$816,2,0)</f>
        <v xml:space="preserve">ATM Oficina Sánchez </v>
      </c>
      <c r="D75" s="139" t="s">
        <v>2495</v>
      </c>
      <c r="E75" s="140"/>
    </row>
    <row r="76" spans="1:5" ht="18" x14ac:dyDescent="0.25">
      <c r="A76" s="103" t="str">
        <f>VLOOKUP(B76,'[2]LISTADO ATM'!$A$2:$C$817,3,0)</f>
        <v>ESTE</v>
      </c>
      <c r="B76" s="103">
        <v>651</v>
      </c>
      <c r="C76" s="109" t="str">
        <f>VLOOKUP(B76,'[2]LISTADO ATM'!$A$2:$B$816,2,0)</f>
        <v>ATM Eco Petroleo Romana</v>
      </c>
      <c r="D76" s="139" t="s">
        <v>2501</v>
      </c>
      <c r="E76" s="140"/>
    </row>
    <row r="77" spans="1:5" ht="18" x14ac:dyDescent="0.25">
      <c r="A77" s="103" t="str">
        <f>VLOOKUP(B77,'[2]LISTADO ATM'!$A$2:$C$817,3,0)</f>
        <v>DISTRITO NACIONAL</v>
      </c>
      <c r="B77" s="103">
        <v>471</v>
      </c>
      <c r="C77" s="109" t="str">
        <f>VLOOKUP(B77,'[2]LISTADO ATM'!$A$2:$B$816,2,0)</f>
        <v>ATM Autoservicio DGT I</v>
      </c>
      <c r="D77" s="139" t="s">
        <v>2495</v>
      </c>
      <c r="E77" s="140"/>
    </row>
    <row r="78" spans="1:5" ht="18" x14ac:dyDescent="0.25">
      <c r="A78" s="103" t="str">
        <f>VLOOKUP(B78,'[2]LISTADO ATM'!$A$2:$C$817,3,0)</f>
        <v>DISTRITO NACIONAL</v>
      </c>
      <c r="B78" s="103">
        <v>559</v>
      </c>
      <c r="C78" s="109" t="str">
        <f>VLOOKUP(B78,'[2]LISTADO ATM'!$A$2:$B$816,2,0)</f>
        <v xml:space="preserve">ATM UNP Metro I </v>
      </c>
      <c r="D78" s="139" t="s">
        <v>2495</v>
      </c>
      <c r="E78" s="140"/>
    </row>
    <row r="79" spans="1:5" ht="18" x14ac:dyDescent="0.25">
      <c r="A79" s="103" t="str">
        <f>VLOOKUP(B79,'[2]LISTADO ATM'!$A$2:$C$817,3,0)</f>
        <v>NORTE</v>
      </c>
      <c r="B79" s="103">
        <v>837</v>
      </c>
      <c r="C79" s="109" t="str">
        <f>VLOOKUP(B79,'[2]LISTADO ATM'!$A$2:$B$816,2,0)</f>
        <v>ATM Estación Next Canabacoa</v>
      </c>
      <c r="D79" s="139" t="s">
        <v>2495</v>
      </c>
      <c r="E79" s="140"/>
    </row>
    <row r="80" spans="1:5" ht="18" x14ac:dyDescent="0.25">
      <c r="A80" s="103" t="str">
        <f>VLOOKUP(B80,'[2]LISTADO ATM'!$A$2:$C$817,3,0)</f>
        <v>ESTE</v>
      </c>
      <c r="B80" s="103">
        <v>1</v>
      </c>
      <c r="C80" s="109" t="str">
        <f>VLOOKUP(B80,'[2]LISTADO ATM'!$A$2:$B$816,2,0)</f>
        <v>ATM S/M San Rafael del Yuma</v>
      </c>
      <c r="D80" s="139" t="s">
        <v>2495</v>
      </c>
      <c r="E80" s="140"/>
    </row>
    <row r="81" spans="1:5" s="99" customFormat="1" ht="18" x14ac:dyDescent="0.25">
      <c r="A81" s="103" t="str">
        <f>VLOOKUP(B81,'[2]LISTADO ATM'!$A$2:$C$817,3,0)</f>
        <v>NORTE</v>
      </c>
      <c r="B81" s="103">
        <v>903</v>
      </c>
      <c r="C81" s="109" t="str">
        <f>VLOOKUP(B81,'[2]LISTADO ATM'!$A$2:$B$816,2,0)</f>
        <v xml:space="preserve">ATM Oficina La Vega Real I </v>
      </c>
      <c r="D81" s="139" t="s">
        <v>2495</v>
      </c>
      <c r="E81" s="140"/>
    </row>
    <row r="82" spans="1:5" s="99" customFormat="1" ht="18" x14ac:dyDescent="0.25">
      <c r="A82" s="103" t="str">
        <f>VLOOKUP(B82,'[2]LISTADO ATM'!$A$2:$C$817,3,0)</f>
        <v>SUR</v>
      </c>
      <c r="B82" s="103">
        <v>995</v>
      </c>
      <c r="C82" s="109" t="e">
        <f>VLOOKUP(B82,'[2]LISTADO ATM'!$A$2:$B$816,2,0)</f>
        <v>#N/A</v>
      </c>
      <c r="D82" s="139" t="s">
        <v>2501</v>
      </c>
      <c r="E82" s="140"/>
    </row>
    <row r="83" spans="1:5" s="99" customFormat="1" ht="18" x14ac:dyDescent="0.25">
      <c r="A83" s="103" t="str">
        <f>VLOOKUP(B83,'[2]LISTADO ATM'!$A$2:$C$817,3,0)</f>
        <v>DISTRITO NACIONAL</v>
      </c>
      <c r="B83" s="103">
        <v>580</v>
      </c>
      <c r="C83" s="109" t="str">
        <f>VLOOKUP(B83,'[2]LISTADO ATM'!$A$2:$B$816,2,0)</f>
        <v xml:space="preserve">ATM Edificio Propagas </v>
      </c>
      <c r="D83" s="139" t="s">
        <v>2507</v>
      </c>
      <c r="E83" s="140"/>
    </row>
    <row r="84" spans="1:5" s="99" customFormat="1" ht="18" x14ac:dyDescent="0.25">
      <c r="A84" s="103" t="str">
        <f>VLOOKUP(B84,'[2]LISTADO ATM'!$A$2:$C$817,3,0)</f>
        <v>SUR</v>
      </c>
      <c r="B84" s="103">
        <v>984</v>
      </c>
      <c r="C84" s="109" t="str">
        <f>VLOOKUP(B84,'[2]LISTADO ATM'!$A$2:$B$816,2,0)</f>
        <v xml:space="preserve">ATM Oficina Neiba II </v>
      </c>
      <c r="D84" s="139" t="s">
        <v>2495</v>
      </c>
      <c r="E84" s="140"/>
    </row>
    <row r="85" spans="1:5" s="99" customFormat="1" ht="18" x14ac:dyDescent="0.25">
      <c r="A85" s="103" t="str">
        <f>VLOOKUP(B85,'[2]LISTADO ATM'!$A$2:$C$817,3,0)</f>
        <v>NORTE</v>
      </c>
      <c r="B85" s="103">
        <v>894</v>
      </c>
      <c r="C85" s="109" t="str">
        <f>VLOOKUP(B85,'[2]LISTADO ATM'!$A$2:$B$816,2,0)</f>
        <v>ATM Eco Petroleo Estero Hondo</v>
      </c>
      <c r="D85" s="139" t="s">
        <v>2501</v>
      </c>
      <c r="E85" s="140"/>
    </row>
    <row r="86" spans="1:5" s="99" customFormat="1" ht="18" x14ac:dyDescent="0.25">
      <c r="A86" s="103" t="str">
        <f>VLOOKUP(B86,'[2]LISTADO ATM'!$A$2:$C$817,3,0)</f>
        <v>SUR</v>
      </c>
      <c r="B86" s="103">
        <v>783</v>
      </c>
      <c r="C86" s="109" t="str">
        <f>VLOOKUP(B86,'[2]LISTADO ATM'!$A$2:$B$816,2,0)</f>
        <v xml:space="preserve">ATM Autobanco Alfa y Omega (Barahona) </v>
      </c>
      <c r="D86" s="139" t="s">
        <v>2495</v>
      </c>
      <c r="E86" s="140"/>
    </row>
    <row r="87" spans="1:5" s="99" customFormat="1" ht="18" x14ac:dyDescent="0.25">
      <c r="A87" s="103" t="str">
        <f>VLOOKUP(B87,'[2]LISTADO ATM'!$A$2:$C$817,3,0)</f>
        <v>DISTRITO NACIONAL</v>
      </c>
      <c r="B87" s="103">
        <v>745</v>
      </c>
      <c r="C87" s="109" t="str">
        <f>VLOOKUP(B87,'[2]LISTADO ATM'!$A$2:$B$816,2,0)</f>
        <v xml:space="preserve">ATM Oficina Ave. Duarte </v>
      </c>
      <c r="D87" s="139" t="s">
        <v>2501</v>
      </c>
      <c r="E87" s="140"/>
    </row>
    <row r="88" spans="1:5" s="99" customFormat="1" ht="18" x14ac:dyDescent="0.25">
      <c r="A88" s="103" t="str">
        <f>VLOOKUP(B88,'[2]LISTADO ATM'!$A$2:$C$817,3,0)</f>
        <v>DISTRITO NACIONAL</v>
      </c>
      <c r="B88" s="103">
        <v>671</v>
      </c>
      <c r="C88" s="109" t="str">
        <f>VLOOKUP(B88,'[2]LISTADO ATM'!$A$2:$B$816,2,0)</f>
        <v>ATM Ayuntamiento Sto. Dgo. Norte</v>
      </c>
      <c r="D88" s="139" t="s">
        <v>2495</v>
      </c>
      <c r="E88" s="140"/>
    </row>
    <row r="89" spans="1:5" s="99" customFormat="1" ht="18" x14ac:dyDescent="0.25">
      <c r="A89" s="103" t="str">
        <f>VLOOKUP(B89,'[2]LISTADO ATM'!$A$2:$C$817,3,0)</f>
        <v>SUR</v>
      </c>
      <c r="B89" s="103">
        <v>584</v>
      </c>
      <c r="C89" s="109" t="str">
        <f>VLOOKUP(B89,'[2]LISTADO ATM'!$A$2:$B$816,2,0)</f>
        <v xml:space="preserve">ATM Oficina San Cristóbal I </v>
      </c>
      <c r="D89" s="139" t="s">
        <v>2495</v>
      </c>
      <c r="E89" s="140"/>
    </row>
    <row r="90" spans="1:5" s="99" customFormat="1" ht="18" x14ac:dyDescent="0.25">
      <c r="A90" s="103" t="str">
        <f>VLOOKUP(B90,'[2]LISTADO ATM'!$A$2:$C$817,3,0)</f>
        <v>DISTRITO NACIONAL</v>
      </c>
      <c r="B90" s="103">
        <v>557</v>
      </c>
      <c r="C90" s="109" t="str">
        <f>VLOOKUP(B90,'[2]LISTADO ATM'!$A$2:$B$816,2,0)</f>
        <v xml:space="preserve">ATM Multicentro La Sirena Ave. Mella </v>
      </c>
      <c r="D90" s="139" t="s">
        <v>2501</v>
      </c>
      <c r="E90" s="140"/>
    </row>
    <row r="91" spans="1:5" s="99" customFormat="1" ht="18" x14ac:dyDescent="0.25">
      <c r="A91" s="103" t="str">
        <f>VLOOKUP(B91,'[2]LISTADO ATM'!$A$2:$C$817,3,0)</f>
        <v>DISTRITO NACIONAL</v>
      </c>
      <c r="B91" s="103">
        <v>541</v>
      </c>
      <c r="C91" s="109" t="str">
        <f>VLOOKUP(B91,'[2]LISTADO ATM'!$A$2:$B$816,2,0)</f>
        <v xml:space="preserve">ATM Oficina Sambil II </v>
      </c>
      <c r="D91" s="139" t="s">
        <v>2495</v>
      </c>
      <c r="E91" s="140"/>
    </row>
    <row r="92" spans="1:5" s="99" customFormat="1" ht="18" x14ac:dyDescent="0.25">
      <c r="A92" s="103" t="str">
        <f>VLOOKUP(B92,'[2]LISTADO ATM'!$A$2:$C$817,3,0)</f>
        <v>DISTRITO NACIONAL</v>
      </c>
      <c r="B92" s="103">
        <v>525</v>
      </c>
      <c r="C92" s="109" t="str">
        <f>VLOOKUP(B92,'[2]LISTADO ATM'!$A$2:$B$816,2,0)</f>
        <v>ATM S/M Bravo Las Americas</v>
      </c>
      <c r="D92" s="139" t="s">
        <v>2495</v>
      </c>
      <c r="E92" s="140"/>
    </row>
    <row r="93" spans="1:5" s="99" customFormat="1" ht="18" x14ac:dyDescent="0.25">
      <c r="A93" s="103" t="str">
        <f>VLOOKUP(B93,'[2]LISTADO ATM'!$A$2:$C$817,3,0)</f>
        <v>DISTRITO NACIONAL</v>
      </c>
      <c r="B93" s="103">
        <v>437</v>
      </c>
      <c r="C93" s="109" t="str">
        <f>VLOOKUP(B93,'[2]LISTADO ATM'!$A$2:$B$816,2,0)</f>
        <v xml:space="preserve">ATM Autobanco Torre III </v>
      </c>
      <c r="D93" s="139" t="s">
        <v>2501</v>
      </c>
      <c r="E93" s="140"/>
    </row>
    <row r="94" spans="1:5" s="99" customFormat="1" ht="18" x14ac:dyDescent="0.25">
      <c r="A94" s="103" t="str">
        <f>VLOOKUP(B94,'[2]LISTADO ATM'!$A$2:$C$817,3,0)</f>
        <v>DISTRITO NACIONAL</v>
      </c>
      <c r="B94" s="103">
        <v>410</v>
      </c>
      <c r="C94" s="109" t="str">
        <f>VLOOKUP(B94,'[2]LISTADO ATM'!$A$2:$B$816,2,0)</f>
        <v xml:space="preserve">ATM Oficina Las Palmas de Herrera II </v>
      </c>
      <c r="D94" s="139" t="s">
        <v>2495</v>
      </c>
      <c r="E94" s="140"/>
    </row>
    <row r="95" spans="1:5" s="99" customFormat="1" ht="18" x14ac:dyDescent="0.25">
      <c r="A95" s="103" t="str">
        <f>VLOOKUP(B95,'[2]LISTADO ATM'!$A$2:$C$817,3,0)</f>
        <v>DISTRITO NACIONAL</v>
      </c>
      <c r="B95" s="103">
        <v>302</v>
      </c>
      <c r="C95" s="109" t="str">
        <f>VLOOKUP(B95,'[2]LISTADO ATM'!$A$2:$B$816,2,0)</f>
        <v xml:space="preserve">ATM S/M Aprezio Los Mameyes  </v>
      </c>
      <c r="D95" s="139" t="s">
        <v>2501</v>
      </c>
      <c r="E95" s="140"/>
    </row>
    <row r="96" spans="1:5" s="99" customFormat="1" ht="18" x14ac:dyDescent="0.25">
      <c r="A96" s="103" t="str">
        <f>VLOOKUP(B96,'[2]LISTADO ATM'!$A$2:$C$817,3,0)</f>
        <v>NORTE</v>
      </c>
      <c r="B96" s="103">
        <v>138</v>
      </c>
      <c r="C96" s="109" t="str">
        <f>VLOOKUP(B96,'[2]LISTADO ATM'!$A$2:$B$816,2,0)</f>
        <v xml:space="preserve">ATM UNP Fantino </v>
      </c>
      <c r="D96" s="139" t="s">
        <v>2495</v>
      </c>
      <c r="E96" s="140"/>
    </row>
    <row r="97" spans="1:5" s="99" customFormat="1" ht="18" x14ac:dyDescent="0.25">
      <c r="A97" s="103" t="str">
        <f>VLOOKUP(B97,'[2]LISTADO ATM'!$A$2:$C$817,3,0)</f>
        <v>DISTRITO NACIONAL</v>
      </c>
      <c r="B97" s="103">
        <v>60</v>
      </c>
      <c r="C97" s="109" t="str">
        <f>VLOOKUP(B97,'[2]LISTADO ATM'!$A$2:$B$816,2,0)</f>
        <v xml:space="preserve">ATM Autobanco 27 de Febrero </v>
      </c>
      <c r="D97" s="139" t="s">
        <v>2495</v>
      </c>
      <c r="E97" s="140"/>
    </row>
    <row r="98" spans="1:5" s="99" customFormat="1" ht="18" x14ac:dyDescent="0.25">
      <c r="A98" s="103" t="str">
        <f>VLOOKUP(B98,'[2]LISTADO ATM'!$A$2:$C$817,3,0)</f>
        <v>DISTRITO NACIONAL</v>
      </c>
      <c r="B98" s="103">
        <v>39</v>
      </c>
      <c r="C98" s="109" t="str">
        <f>VLOOKUP(B98,'[2]LISTADO ATM'!$A$2:$B$816,2,0)</f>
        <v xml:space="preserve">ATM Oficina Ovando </v>
      </c>
      <c r="D98" s="139" t="s">
        <v>2495</v>
      </c>
      <c r="E98" s="140"/>
    </row>
    <row r="99" spans="1:5" s="99" customFormat="1" ht="18" x14ac:dyDescent="0.25">
      <c r="A99" s="103" t="e">
        <f>VLOOKUP(B99,'[2]LISTADO ATM'!$A$2:$C$817,3,0)</f>
        <v>#N/A</v>
      </c>
      <c r="B99" s="103"/>
      <c r="C99" s="109" t="e">
        <f>VLOOKUP(B99,'[2]LISTADO ATM'!$A$2:$B$816,2,0)</f>
        <v>#N/A</v>
      </c>
      <c r="D99" s="132"/>
      <c r="E99" s="133"/>
    </row>
    <row r="100" spans="1:5" s="99" customFormat="1" ht="18" x14ac:dyDescent="0.25">
      <c r="A100" s="103" t="e">
        <f>VLOOKUP(B100,'[2]LISTADO ATM'!$A$2:$C$817,3,0)</f>
        <v>#N/A</v>
      </c>
      <c r="B100" s="103"/>
      <c r="C100" s="109" t="e">
        <f>VLOOKUP(B100,'[2]LISTADO ATM'!$A$2:$B$816,2,0)</f>
        <v>#N/A</v>
      </c>
      <c r="D100" s="132"/>
      <c r="E100" s="133"/>
    </row>
    <row r="101" spans="1:5" s="99" customFormat="1" ht="18" x14ac:dyDescent="0.25">
      <c r="A101" s="103" t="e">
        <f>VLOOKUP(B101,'[2]LISTADO ATM'!$A$2:$C$817,3,0)</f>
        <v>#N/A</v>
      </c>
      <c r="B101" s="103"/>
      <c r="C101" s="109" t="e">
        <f>VLOOKUP(B101,'[2]LISTADO ATM'!$A$2:$B$816,2,0)</f>
        <v>#N/A</v>
      </c>
      <c r="D101" s="132"/>
      <c r="E101" s="133"/>
    </row>
    <row r="102" spans="1:5" s="99" customFormat="1" ht="18" x14ac:dyDescent="0.25">
      <c r="A102" s="103" t="e">
        <f>VLOOKUP(B102,'[2]LISTADO ATM'!$A$2:$C$817,3,0)</f>
        <v>#N/A</v>
      </c>
      <c r="B102" s="103"/>
      <c r="C102" s="109" t="e">
        <f>VLOOKUP(B102,'[2]LISTADO ATM'!$A$2:$B$816,2,0)</f>
        <v>#N/A</v>
      </c>
      <c r="D102" s="132"/>
      <c r="E102" s="133"/>
    </row>
    <row r="103" spans="1:5" ht="18.75" thickBot="1" x14ac:dyDescent="0.3">
      <c r="A103" s="106" t="s">
        <v>2428</v>
      </c>
      <c r="B103" s="114">
        <f>COUNT(B74:B102)</f>
        <v>25</v>
      </c>
      <c r="C103" s="124"/>
      <c r="D103" s="160"/>
      <c r="E103" s="153"/>
    </row>
  </sheetData>
  <mergeCells count="36">
    <mergeCell ref="D75:E75"/>
    <mergeCell ref="D76:E76"/>
    <mergeCell ref="D80:E80"/>
    <mergeCell ref="D103:E103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A69:B69"/>
    <mergeCell ref="A70:B70"/>
    <mergeCell ref="A72:E72"/>
    <mergeCell ref="D73:E73"/>
    <mergeCell ref="D74:E74"/>
    <mergeCell ref="A48:E48"/>
    <mergeCell ref="A1:E1"/>
    <mergeCell ref="A7:E7"/>
    <mergeCell ref="A2:E2"/>
    <mergeCell ref="A12:E12"/>
    <mergeCell ref="C10:E10"/>
    <mergeCell ref="D90:E90"/>
    <mergeCell ref="D91:E91"/>
    <mergeCell ref="D92:E92"/>
    <mergeCell ref="D93:E93"/>
    <mergeCell ref="D98:E98"/>
    <mergeCell ref="D94:E94"/>
    <mergeCell ref="D95:E95"/>
    <mergeCell ref="D96:E96"/>
    <mergeCell ref="D97:E97"/>
  </mergeCells>
  <phoneticPr fontId="47" type="noConversion"/>
  <conditionalFormatting sqref="B103 B53:B67 B46:B49 B69:B74 B1:B4 B6:B16">
    <cfRule type="duplicateValues" dxfId="345" priority="111"/>
    <cfRule type="duplicateValues" dxfId="344" priority="112"/>
  </conditionalFormatting>
  <conditionalFormatting sqref="B103 B69:B74 B1:B4 B6:B16 B46:B67">
    <cfRule type="duplicateValues" dxfId="343" priority="110"/>
  </conditionalFormatting>
  <conditionalFormatting sqref="B103 B69:B74 B1:B4 B6:B67">
    <cfRule type="duplicateValues" dxfId="342" priority="109"/>
  </conditionalFormatting>
  <conditionalFormatting sqref="B103 B69:B75 B1:B4 B6:B67">
    <cfRule type="duplicateValues" dxfId="341" priority="100"/>
  </conditionalFormatting>
  <conditionalFormatting sqref="E76">
    <cfRule type="duplicateValues" dxfId="340" priority="98"/>
  </conditionalFormatting>
  <conditionalFormatting sqref="B75">
    <cfRule type="duplicateValues" dxfId="339" priority="121"/>
    <cfRule type="duplicateValues" dxfId="338" priority="122"/>
  </conditionalFormatting>
  <conditionalFormatting sqref="B75">
    <cfRule type="duplicateValues" dxfId="337" priority="123"/>
  </conditionalFormatting>
  <conditionalFormatting sqref="E75">
    <cfRule type="duplicateValues" dxfId="336" priority="124"/>
  </conditionalFormatting>
  <conditionalFormatting sqref="E20:E22">
    <cfRule type="duplicateValues" dxfId="335" priority="125"/>
  </conditionalFormatting>
  <conditionalFormatting sqref="E23:E27">
    <cfRule type="duplicateValues" dxfId="334" priority="126"/>
  </conditionalFormatting>
  <conditionalFormatting sqref="E103 E67:E74 E46:E50 E1:E16">
    <cfRule type="duplicateValues" dxfId="333" priority="127"/>
  </conditionalFormatting>
  <conditionalFormatting sqref="E51">
    <cfRule type="duplicateValues" dxfId="332" priority="128"/>
  </conditionalFormatting>
  <conditionalFormatting sqref="B50">
    <cfRule type="duplicateValues" dxfId="331" priority="131"/>
    <cfRule type="duplicateValues" dxfId="330" priority="132"/>
  </conditionalFormatting>
  <conditionalFormatting sqref="E102 E77:E80">
    <cfRule type="duplicateValues" dxfId="329" priority="133"/>
  </conditionalFormatting>
  <conditionalFormatting sqref="E17:E19">
    <cfRule type="duplicateValues" dxfId="328" priority="134"/>
  </conditionalFormatting>
  <conditionalFormatting sqref="B5">
    <cfRule type="duplicateValues" dxfId="327" priority="43"/>
    <cfRule type="duplicateValues" dxfId="326" priority="44"/>
  </conditionalFormatting>
  <conditionalFormatting sqref="B5">
    <cfRule type="duplicateValues" dxfId="325" priority="42"/>
  </conditionalFormatting>
  <conditionalFormatting sqref="B5">
    <cfRule type="duplicateValues" dxfId="324" priority="41"/>
  </conditionalFormatting>
  <conditionalFormatting sqref="B5">
    <cfRule type="duplicateValues" dxfId="323" priority="40"/>
  </conditionalFormatting>
  <conditionalFormatting sqref="B5">
    <cfRule type="duplicateValues" dxfId="322" priority="39"/>
  </conditionalFormatting>
  <conditionalFormatting sqref="B1:B1048576">
    <cfRule type="duplicateValues" dxfId="321" priority="38"/>
  </conditionalFormatting>
  <conditionalFormatting sqref="E102:E1048576 E1:E80">
    <cfRule type="duplicateValues" dxfId="320" priority="37"/>
  </conditionalFormatting>
  <conditionalFormatting sqref="E52:E66">
    <cfRule type="duplicateValues" dxfId="319" priority="376010"/>
  </conditionalFormatting>
  <conditionalFormatting sqref="E81">
    <cfRule type="duplicateValues" dxfId="318" priority="36"/>
  </conditionalFormatting>
  <conditionalFormatting sqref="E81">
    <cfRule type="duplicateValues" dxfId="317" priority="35"/>
  </conditionalFormatting>
  <conditionalFormatting sqref="E82">
    <cfRule type="duplicateValues" dxfId="316" priority="34"/>
  </conditionalFormatting>
  <conditionalFormatting sqref="E82">
    <cfRule type="duplicateValues" dxfId="315" priority="33"/>
  </conditionalFormatting>
  <conditionalFormatting sqref="E83">
    <cfRule type="duplicateValues" dxfId="314" priority="32"/>
  </conditionalFormatting>
  <conditionalFormatting sqref="E83">
    <cfRule type="duplicateValues" dxfId="313" priority="31"/>
  </conditionalFormatting>
  <conditionalFormatting sqref="B32:B45">
    <cfRule type="duplicateValues" dxfId="312" priority="376236"/>
  </conditionalFormatting>
  <conditionalFormatting sqref="E32:E45">
    <cfRule type="duplicateValues" dxfId="311" priority="376246"/>
    <cfRule type="duplicateValues" dxfId="310" priority="376247"/>
  </conditionalFormatting>
  <conditionalFormatting sqref="E32:E45">
    <cfRule type="duplicateValues" dxfId="309" priority="376250"/>
  </conditionalFormatting>
  <conditionalFormatting sqref="E32:E45">
    <cfRule type="duplicateValues" dxfId="308" priority="376254"/>
    <cfRule type="duplicateValues" dxfId="307" priority="376255"/>
    <cfRule type="duplicateValues" dxfId="306" priority="376256"/>
  </conditionalFormatting>
  <conditionalFormatting sqref="E55:E66">
    <cfRule type="duplicateValues" dxfId="305" priority="376305"/>
  </conditionalFormatting>
  <conditionalFormatting sqref="B53:B66">
    <cfRule type="duplicateValues" dxfId="304" priority="376307"/>
    <cfRule type="duplicateValues" dxfId="303" priority="376308"/>
  </conditionalFormatting>
  <conditionalFormatting sqref="B51:B66">
    <cfRule type="duplicateValues" dxfId="302" priority="376316"/>
    <cfRule type="duplicateValues" dxfId="301" priority="376317"/>
  </conditionalFormatting>
  <conditionalFormatting sqref="B76:B102">
    <cfRule type="duplicateValues" dxfId="300" priority="376512"/>
  </conditionalFormatting>
  <conditionalFormatting sqref="B76:B102">
    <cfRule type="duplicateValues" dxfId="299" priority="376514"/>
    <cfRule type="duplicateValues" dxfId="298" priority="376515"/>
  </conditionalFormatting>
  <conditionalFormatting sqref="B69:B103 B1:B4 B6:B67">
    <cfRule type="duplicateValues" dxfId="297" priority="376518"/>
  </conditionalFormatting>
  <conditionalFormatting sqref="E84">
    <cfRule type="duplicateValues" dxfId="296" priority="30"/>
  </conditionalFormatting>
  <conditionalFormatting sqref="E84">
    <cfRule type="duplicateValues" dxfId="295" priority="29"/>
  </conditionalFormatting>
  <conditionalFormatting sqref="E85">
    <cfRule type="duplicateValues" dxfId="294" priority="28"/>
  </conditionalFormatting>
  <conditionalFormatting sqref="E85">
    <cfRule type="duplicateValues" dxfId="293" priority="27"/>
  </conditionalFormatting>
  <conditionalFormatting sqref="E86">
    <cfRule type="duplicateValues" dxfId="292" priority="26"/>
  </conditionalFormatting>
  <conditionalFormatting sqref="E86">
    <cfRule type="duplicateValues" dxfId="291" priority="25"/>
  </conditionalFormatting>
  <conditionalFormatting sqref="E87">
    <cfRule type="duplicateValues" dxfId="290" priority="24"/>
  </conditionalFormatting>
  <conditionalFormatting sqref="E87">
    <cfRule type="duplicateValues" dxfId="289" priority="23"/>
  </conditionalFormatting>
  <conditionalFormatting sqref="E88">
    <cfRule type="duplicateValues" dxfId="288" priority="22"/>
  </conditionalFormatting>
  <conditionalFormatting sqref="E88">
    <cfRule type="duplicateValues" dxfId="287" priority="21"/>
  </conditionalFormatting>
  <conditionalFormatting sqref="E89">
    <cfRule type="duplicateValues" dxfId="286" priority="20"/>
  </conditionalFormatting>
  <conditionalFormatting sqref="E89">
    <cfRule type="duplicateValues" dxfId="285" priority="19"/>
  </conditionalFormatting>
  <conditionalFormatting sqref="E90">
    <cfRule type="duplicateValues" dxfId="284" priority="18"/>
  </conditionalFormatting>
  <conditionalFormatting sqref="E90">
    <cfRule type="duplicateValues" dxfId="283" priority="17"/>
  </conditionalFormatting>
  <conditionalFormatting sqref="E91">
    <cfRule type="duplicateValues" dxfId="282" priority="16"/>
  </conditionalFormatting>
  <conditionalFormatting sqref="E91">
    <cfRule type="duplicateValues" dxfId="281" priority="15"/>
  </conditionalFormatting>
  <conditionalFormatting sqref="E92">
    <cfRule type="duplicateValues" dxfId="280" priority="14"/>
  </conditionalFormatting>
  <conditionalFormatting sqref="E92">
    <cfRule type="duplicateValues" dxfId="279" priority="13"/>
  </conditionalFormatting>
  <conditionalFormatting sqref="E93">
    <cfRule type="duplicateValues" dxfId="278" priority="12"/>
  </conditionalFormatting>
  <conditionalFormatting sqref="E93">
    <cfRule type="duplicateValues" dxfId="277" priority="11"/>
  </conditionalFormatting>
  <conditionalFormatting sqref="E94">
    <cfRule type="duplicateValues" dxfId="276" priority="10"/>
  </conditionalFormatting>
  <conditionalFormatting sqref="E94">
    <cfRule type="duplicateValues" dxfId="275" priority="9"/>
  </conditionalFormatting>
  <conditionalFormatting sqref="E95">
    <cfRule type="duplicateValues" dxfId="274" priority="8"/>
  </conditionalFormatting>
  <conditionalFormatting sqref="E95">
    <cfRule type="duplicateValues" dxfId="273" priority="7"/>
  </conditionalFormatting>
  <conditionalFormatting sqref="E96 E99:E101">
    <cfRule type="duplicateValues" dxfId="272" priority="6"/>
  </conditionalFormatting>
  <conditionalFormatting sqref="E96">
    <cfRule type="duplicateValues" dxfId="271" priority="5"/>
  </conditionalFormatting>
  <conditionalFormatting sqref="E97">
    <cfRule type="duplicateValues" dxfId="270" priority="4"/>
  </conditionalFormatting>
  <conditionalFormatting sqref="E97">
    <cfRule type="duplicateValues" dxfId="269" priority="3"/>
  </conditionalFormatting>
  <conditionalFormatting sqref="E98">
    <cfRule type="duplicateValues" dxfId="268" priority="2"/>
  </conditionalFormatting>
  <conditionalFormatting sqref="E98">
    <cfRule type="duplicateValues" dxfId="267" priority="1"/>
  </conditionalFormatting>
  <conditionalFormatting sqref="E28:E31">
    <cfRule type="duplicateValues" dxfId="266" priority="376545"/>
  </conditionalFormatting>
  <conditionalFormatting sqref="B20:B45">
    <cfRule type="duplicateValues" dxfId="265" priority="376551"/>
    <cfRule type="duplicateValues" dxfId="264" priority="376552"/>
  </conditionalFormatting>
  <conditionalFormatting sqref="B20:B45">
    <cfRule type="duplicateValues" dxfId="263" priority="376555"/>
  </conditionalFormatting>
  <conditionalFormatting sqref="B17:B45">
    <cfRule type="duplicateValues" dxfId="262" priority="376557"/>
    <cfRule type="duplicateValues" dxfId="261" priority="376558"/>
  </conditionalFormatting>
  <conditionalFormatting sqref="B17:B45">
    <cfRule type="duplicateValues" dxfId="260" priority="3765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2504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2461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2489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2472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2474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2467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2485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2481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2490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2496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2493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2437</v>
      </c>
      <c r="B1" s="162"/>
      <c r="C1" s="162"/>
      <c r="D1" s="16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2447</v>
      </c>
      <c r="B25" s="162"/>
      <c r="C25" s="162"/>
      <c r="D25" s="16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59" priority="119152"/>
  </conditionalFormatting>
  <conditionalFormatting sqref="A7:A11">
    <cfRule type="duplicateValues" dxfId="258" priority="119156"/>
    <cfRule type="duplicateValues" dxfId="257" priority="119157"/>
  </conditionalFormatting>
  <conditionalFormatting sqref="A7:A11">
    <cfRule type="duplicateValues" dxfId="256" priority="119160"/>
    <cfRule type="duplicateValues" dxfId="255" priority="119161"/>
  </conditionalFormatting>
  <conditionalFormatting sqref="B37:B39">
    <cfRule type="duplicateValues" dxfId="254" priority="219"/>
    <cfRule type="duplicateValues" dxfId="253" priority="220"/>
  </conditionalFormatting>
  <conditionalFormatting sqref="B37:B39">
    <cfRule type="duplicateValues" dxfId="252" priority="218"/>
  </conditionalFormatting>
  <conditionalFormatting sqref="B37:B39">
    <cfRule type="duplicateValues" dxfId="251" priority="217"/>
  </conditionalFormatting>
  <conditionalFormatting sqref="B37:B39">
    <cfRule type="duplicateValues" dxfId="250" priority="215"/>
    <cfRule type="duplicateValues" dxfId="249" priority="216"/>
  </conditionalFormatting>
  <conditionalFormatting sqref="B3">
    <cfRule type="duplicateValues" dxfId="248" priority="193"/>
    <cfRule type="duplicateValues" dxfId="247" priority="194"/>
  </conditionalFormatting>
  <conditionalFormatting sqref="B3">
    <cfRule type="duplicateValues" dxfId="246" priority="192"/>
  </conditionalFormatting>
  <conditionalFormatting sqref="B3">
    <cfRule type="duplicateValues" dxfId="245" priority="191"/>
  </conditionalFormatting>
  <conditionalFormatting sqref="B3">
    <cfRule type="duplicateValues" dxfId="244" priority="189"/>
    <cfRule type="duplicateValues" dxfId="243" priority="190"/>
  </conditionalFormatting>
  <conditionalFormatting sqref="A4:A6">
    <cfRule type="duplicateValues" dxfId="242" priority="188"/>
  </conditionalFormatting>
  <conditionalFormatting sqref="A4:A6">
    <cfRule type="duplicateValues" dxfId="241" priority="186"/>
    <cfRule type="duplicateValues" dxfId="240" priority="187"/>
  </conditionalFormatting>
  <conditionalFormatting sqref="A4:A6">
    <cfRule type="duplicateValues" dxfId="239" priority="184"/>
    <cfRule type="duplicateValues" dxfId="238" priority="185"/>
  </conditionalFormatting>
  <conditionalFormatting sqref="A3:A6">
    <cfRule type="duplicateValues" dxfId="237" priority="165"/>
  </conditionalFormatting>
  <conditionalFormatting sqref="A3:A6">
    <cfRule type="duplicateValues" dxfId="236" priority="163"/>
    <cfRule type="duplicateValues" dxfId="235" priority="164"/>
  </conditionalFormatting>
  <conditionalFormatting sqref="A3:A6">
    <cfRule type="duplicateValues" dxfId="234" priority="161"/>
    <cfRule type="duplicateValues" dxfId="233" priority="162"/>
  </conditionalFormatting>
  <conditionalFormatting sqref="B4:B6">
    <cfRule type="duplicateValues" dxfId="232" priority="158"/>
    <cfRule type="duplicateValues" dxfId="231" priority="159"/>
  </conditionalFormatting>
  <conditionalFormatting sqref="B4:B6">
    <cfRule type="duplicateValues" dxfId="230" priority="157"/>
  </conditionalFormatting>
  <conditionalFormatting sqref="B4:B6">
    <cfRule type="duplicateValues" dxfId="229" priority="156"/>
  </conditionalFormatting>
  <conditionalFormatting sqref="B4:B6">
    <cfRule type="duplicateValues" dxfId="228" priority="154"/>
    <cfRule type="duplicateValues" dxfId="22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97.5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96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96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102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26" priority="51"/>
  </conditionalFormatting>
  <conditionalFormatting sqref="E9:E1048576 E1:E2">
    <cfRule type="duplicateValues" dxfId="225" priority="99232"/>
  </conditionalFormatting>
  <conditionalFormatting sqref="E4">
    <cfRule type="duplicateValues" dxfId="224" priority="44"/>
  </conditionalFormatting>
  <conditionalFormatting sqref="E5:E8">
    <cfRule type="duplicateValues" dxfId="223" priority="42"/>
  </conditionalFormatting>
  <conditionalFormatting sqref="B12">
    <cfRule type="duplicateValues" dxfId="222" priority="16"/>
    <cfRule type="duplicateValues" dxfId="221" priority="17"/>
    <cfRule type="duplicateValues" dxfId="220" priority="18"/>
  </conditionalFormatting>
  <conditionalFormatting sqref="B12">
    <cfRule type="duplicateValues" dxfId="219" priority="15"/>
  </conditionalFormatting>
  <conditionalFormatting sqref="B12">
    <cfRule type="duplicateValues" dxfId="218" priority="13"/>
    <cfRule type="duplicateValues" dxfId="217" priority="14"/>
  </conditionalFormatting>
  <conditionalFormatting sqref="B12">
    <cfRule type="duplicateValues" dxfId="216" priority="10"/>
    <cfRule type="duplicateValues" dxfId="215" priority="11"/>
    <cfRule type="duplicateValues" dxfId="214" priority="12"/>
  </conditionalFormatting>
  <conditionalFormatting sqref="B12">
    <cfRule type="duplicateValues" dxfId="213" priority="9"/>
  </conditionalFormatting>
  <conditionalFormatting sqref="B12">
    <cfRule type="duplicateValues" dxfId="212" priority="7"/>
    <cfRule type="duplicateValues" dxfId="211" priority="8"/>
  </conditionalFormatting>
  <conditionalFormatting sqref="B12">
    <cfRule type="duplicateValues" dxfId="210" priority="6"/>
  </conditionalFormatting>
  <conditionalFormatting sqref="B12">
    <cfRule type="duplicateValues" dxfId="209" priority="3"/>
    <cfRule type="duplicateValues" dxfId="208" priority="4"/>
    <cfRule type="duplicateValues" dxfId="207" priority="5"/>
  </conditionalFormatting>
  <conditionalFormatting sqref="B12">
    <cfRule type="duplicateValues" dxfId="206" priority="2"/>
  </conditionalFormatting>
  <conditionalFormatting sqref="B12">
    <cfRule type="duplicateValues" dxfId="20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2486</v>
      </c>
      <c r="C407" s="90" t="s">
        <v>2487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2021-02-24T11:54:25Z</dcterms:modified>
</cp:coreProperties>
</file>