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5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2" i="1" l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22" i="1"/>
  <c r="A121" i="1"/>
  <c r="A120" i="1"/>
  <c r="A119" i="1"/>
  <c r="A118" i="1"/>
  <c r="A117" i="1"/>
  <c r="A116" i="1"/>
  <c r="B173" i="16" l="1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4" i="16"/>
  <c r="A130" i="16" s="1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 l="1"/>
  <c r="A25" i="1"/>
  <c r="F26" i="1"/>
  <c r="G26" i="1"/>
  <c r="H26" i="1"/>
  <c r="I26" i="1"/>
  <c r="J26" i="1"/>
  <c r="K26" i="1"/>
  <c r="F25" i="1"/>
  <c r="G25" i="1"/>
  <c r="H25" i="1"/>
  <c r="I25" i="1"/>
  <c r="J25" i="1"/>
  <c r="K25" i="1"/>
  <c r="A24" i="1" l="1"/>
  <c r="A23" i="1"/>
  <c r="A22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 l="1"/>
  <c r="G21" i="1"/>
  <c r="H21" i="1"/>
  <c r="I21" i="1"/>
  <c r="J21" i="1"/>
  <c r="K21" i="1"/>
  <c r="A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9" i="1"/>
  <c r="A18" i="1"/>
  <c r="A17" i="1"/>
  <c r="A16" i="1"/>
  <c r="A15" i="1"/>
  <c r="A14" i="1"/>
  <c r="A13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0" i="1"/>
  <c r="A9" i="1"/>
  <c r="A8" i="1"/>
  <c r="A7" i="1" l="1"/>
  <c r="A6" i="1"/>
  <c r="A5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<sst xmlns="http://schemas.openxmlformats.org/spreadsheetml/2006/main" count="13695" uniqueCount="2630">
  <si>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</si>
  <si>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</si>
  <si>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</si>
  <si>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</si>
  <si>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</si>
  <si>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</si>
  <si>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</si>
  <si>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</si>
  <si>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</si>
  <si>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</si>
  <si>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</si>
  <si>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</si>
  <si>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</si>
  <si>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</si>
  <si>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</si>
  <si>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</si>
  <si>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</si>
  <si>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</si>
  <si>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</si>
  <si>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</si>
  <si>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</si>
  <si>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</si>
  <si>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</si>
  <si>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</si>
  <si>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</si>
  <si>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</si>
  <si>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</si>
  <si>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</si>
  <si>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</si>
  <si>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</si>
  <si>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</si>
  <si>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</si>
  <si>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</si>
  <si>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</si>
  <si>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</si>
  <si>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</si>
  <si>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</si>
  <si>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</si>
  <si>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</si>
  <si>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</si>
  <si>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</si>
  <si>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</si>
  <si>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</si>
  <si>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</si>
  <si>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</si>
  <si>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</si>
  <si>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</si>
  <si>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</si>
  <si>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</si>
  <si>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</si>
  <si>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</si>
  <si>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</si>
  <si>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</si>
  <si>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</si>
  <si>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</si>
  <si>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</si>
  <si>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</si>
  <si>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</si>
  <si>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</si>
  <si>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</si>
  <si>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</si>
  <si>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</si>
  <si>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</si>
  <si>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</si>
  <si>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</si>
  <si>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</si>
  <si>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</si>
  <si>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</si>
  <si>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</si>
  <si>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</si>
  <si>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</si>
  <si>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</si>
  <si>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</si>
  <si>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</si>
  <si>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</si>
  <si>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</si>
  <si>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</si>
  <si>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</si>
  <si>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</si>
  <si>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</si>
  <si>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</si>
  <si>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</si>
  <si>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</si>
  <si>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</si>
  <si>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</si>
  <si>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</si>
  <si>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</si>
  <si>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</si>
  <si>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</si>
  <si>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</si>
  <si>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</si>
  <si>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</si>
  <si>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</si>
  <si>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</si>
  <si>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</si>
  <si>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</si>
  <si>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</si>
  <si>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</si>
  <si>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</si>
  <si>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</si>
  <si>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</si>
  <si>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</si>
  <si>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</si>
  <si>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</si>
  <si>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</si>
  <si>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</si>
  <si>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</si>
  <si>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</si>
  <si>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</si>
  <si>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</si>
  <si>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</si>
  <si>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</si>
  <si>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</si>
  <si>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</si>
  <si>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</si>
  <si>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</si>
  <si>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</si>
  <si>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</si>
  <si>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</si>
  <si>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</si>
  <si>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</si>
  <si>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</si>
  <si>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</si>
  <si>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</si>
  <si>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</si>
  <si>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</si>
  <si>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</si>
  <si>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</si>
  <si>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</si>
  <si>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</si>
  <si>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</si>
  <si>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</si>
  <si>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</si>
  <si>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</si>
  <si>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</si>
  <si>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</si>
  <si>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</si>
  <si>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</si>
  <si>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</si>
  <si>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</si>
  <si>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</si>
  <si>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</si>
  <si>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</si>
  <si>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</si>
  <si>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</si>
  <si>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</si>
  <si>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</si>
  <si>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</si>
  <si>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</si>
  <si>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</si>
  <si>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</si>
  <si>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</si>
  <si>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</si>
  <si>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</si>
  <si>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</si>
  <si>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</si>
  <si>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</si>
  <si>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</si>
  <si>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</si>
  <si>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</si>
  <si>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</si>
  <si>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</si>
  <si>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</si>
  <si>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</si>
  <si>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</si>
  <si>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</si>
  <si>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</si>
  <si>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</si>
  <si>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</si>
  <si>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</si>
  <si>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</si>
  <si>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</si>
  <si>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</si>
  <si>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</si>
  <si>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</si>
  <si>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</si>
  <si>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</si>
  <si>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</si>
  <si>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</si>
  <si>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</si>
  <si>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</si>
  <si>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</si>
  <si>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</si>
  <si>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</si>
  <si>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</si>
  <si>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</si>
  <si>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</si>
  <si>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</si>
  <si>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</si>
  <si>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</si>
  <si>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</si>
  <si>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</si>
  <si>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</si>
  <si>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</si>
  <si>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</si>
  <si>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</si>
  <si>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</si>
  <si>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</si>
  <si>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</si>
  <si>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</si>
  <si>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</si>
  <si>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</si>
  <si>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</si>
  <si>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</si>
  <si>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</si>
  <si>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</si>
  <si>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</si>
  <si>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</si>
  <si>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</si>
  <si>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</si>
  <si>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</si>
  <si>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</si>
  <si>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</si>
  <si>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</si>
  <si>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</si>
  <si>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</si>
  <si>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</si>
  <si>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</si>
  <si>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</si>
  <si>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</si>
  <si>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</si>
  <si>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</si>
  <si>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</si>
  <si>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</si>
  <si>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</si>
  <si>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</si>
  <si>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</si>
  <si>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</si>
  <si>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</si>
  <si>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</si>
  <si>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</si>
  <si>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</si>
  <si>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</si>
  <si>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</si>
  <si>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</si>
  <si>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</si>
  <si>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</si>
  <si>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</si>
  <si>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</si>
  <si>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</si>
  <si>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</si>
  <si>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</si>
  <si>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</si>
  <si>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</si>
  <si>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</si>
  <si>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</si>
  <si>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</si>
  <si>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</si>
  <si>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</si>
  <si>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</si>
  <si>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</si>
  <si>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</si>
  <si>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</si>
  <si>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</si>
  <si>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</si>
  <si>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</si>
  <si>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</si>
  <si>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</si>
  <si>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</si>
  <si>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</si>
  <si>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</si>
  <si>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</si>
  <si>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</si>
  <si>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</si>
  <si>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</si>
  <si>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</si>
  <si>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</si>
  <si>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</si>
  <si>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</si>
  <si>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</si>
  <si>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</si>
  <si>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</si>
  <si>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</si>
  <si>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</si>
  <si>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</si>
  <si>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</si>
  <si>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</si>
  <si>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</si>
  <si>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</si>
  <si>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</si>
  <si>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</si>
  <si>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</si>
  <si>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</si>
  <si>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</si>
  <si>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</si>
  <si>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</si>
  <si>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</si>
  <si>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</si>
  <si>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</si>
  <si>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</si>
  <si>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</si>
  <si>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</si>
  <si>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</si>
  <si>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</si>
  <si>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</si>
  <si>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</si>
  <si>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</si>
  <si>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</si>
  <si>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</si>
  <si>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</si>
  <si>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</si>
  <si>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</si>
  <si>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</si>
  <si>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</si>
  <si>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</si>
  <si>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</si>
  <si>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</si>
  <si>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</si>
  <si>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</si>
  <si>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</si>
  <si>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</si>
  <si>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</si>
  <si>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</si>
  <si>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</si>
  <si>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</si>
  <si>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</si>
  <si>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</si>
  <si>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</si>
  <si>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</si>
  <si>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</si>
  <si>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</si>
  <si>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</si>
  <si>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</si>
  <si>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</si>
  <si>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</si>
  <si>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</si>
  <si>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</si>
  <si>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</si>
  <si>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</si>
  <si>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</si>
  <si>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</si>
  <si>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</si>
  <si>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</si>
  <si>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</si>
  <si>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</si>
  <si>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</si>
  <si>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</si>
  <si>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</si>
  <si>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</si>
  <si>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</si>
  <si>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</si>
  <si>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</si>
  <si>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</si>
  <si>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</si>
  <si>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</si>
  <si>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</si>
  <si>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</si>
  <si>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</si>
  <si>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</si>
  <si>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</si>
  <si>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</si>
  <si>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</si>
  <si>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</si>
  <si>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</si>
  <si>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</si>
  <si>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</si>
  <si>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</si>
  <si>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</si>
  <si>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</si>
  <si>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</si>
  <si>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</si>
  <si>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</si>
  <si>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</si>
  <si>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</si>
  <si>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</si>
  <si>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</si>
  <si>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</si>
  <si>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</si>
  <si>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</si>
  <si>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</si>
  <si>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</si>
  <si>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</si>
  <si>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</si>
  <si>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</si>
  <si>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</si>
  <si>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</si>
  <si>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</si>
  <si>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</si>
  <si>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</si>
  <si>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</si>
  <si>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</si>
  <si>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</si>
  <si>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</si>
  <si>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</si>
  <si>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</si>
  <si>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</si>
  <si>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</si>
  <si>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</si>
  <si>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</si>
  <si>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</si>
  <si>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</si>
  <si>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</si>
  <si>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</si>
  <si>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</si>
  <si>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</si>
  <si>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</si>
  <si>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</si>
  <si>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</si>
  <si>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</si>
  <si>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</si>
  <si>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</si>
  <si>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</si>
  <si>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</si>
  <si>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</si>
  <si>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</si>
  <si>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</si>
  <si>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</si>
  <si>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</si>
  <si>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</si>
  <si>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</si>
  <si>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</si>
  <si>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</si>
  <si>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</si>
  <si>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</si>
  <si>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</si>
  <si>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</si>
  <si>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</si>
  <si>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</si>
  <si>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</si>
  <si>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</si>
  <si>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</si>
  <si>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</si>
  <si>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</si>
  <si>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</si>
  <si>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</si>
  <si>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</si>
  <si>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</si>
  <si>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</si>
  <si>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</si>
  <si>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</si>
  <si>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</si>
  <si>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</si>
  <si>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</si>
  <si>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</si>
  <si>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</si>
  <si>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</si>
  <si>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</si>
  <si>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</si>
  <si>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</si>
  <si>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</si>
  <si>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</si>
  <si>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</si>
  <si>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</si>
  <si>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</si>
  <si>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</si>
  <si>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</si>
  <si>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</si>
  <si>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</si>
  <si>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</si>
  <si>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</si>
  <si>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</si>
  <si>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</si>
  <si>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</si>
  <si>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</si>
  <si>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</si>
  <si>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</si>
  <si>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</si>
  <si>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</si>
  <si>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</si>
  <si>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</si>
  <si>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</si>
  <si>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</si>
  <si>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</si>
  <si>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</si>
  <si>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</si>
  <si>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</si>
  <si>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</si>
  <si>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</si>
  <si>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</si>
  <si>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</si>
  <si>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</si>
  <si>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</si>
  <si>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</si>
  <si>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</si>
  <si>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</si>
  <si>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</si>
  <si>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</si>
  <si>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</si>
  <si>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</si>
  <si>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</si>
  <si>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</si>
  <si>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</si>
  <si>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</si>
  <si>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</si>
  <si>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</si>
  <si>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</si>
  <si>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</si>
  <si>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</si>
  <si>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</si>
  <si>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</si>
  <si>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</si>
  <si>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</si>
  <si>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</si>
  <si>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</si>
  <si>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</si>
  <si>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</si>
  <si>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</si>
  <si>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</si>
  <si>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</si>
  <si>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</si>
  <si>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</si>
  <si>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</si>
  <si>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</si>
  <si>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</si>
  <si>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</si>
  <si>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</si>
  <si>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</si>
  <si>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</si>
  <si>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</si>
  <si>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</si>
  <si>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</si>
  <si>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</si>
  <si>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</si>
  <si>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</si>
  <si>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</si>
  <si>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</si>
  <si>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</si>
  <si>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</si>
  <si>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</si>
  <si>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</si>
  <si>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</si>
  <si>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</si>
  <si>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</si>
  <si>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</si>
  <si>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</si>
  <si>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</si>
  <si>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</si>
  <si>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</si>
  <si>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</si>
  <si>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</si>
  <si>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</si>
  <si>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</si>
  <si>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</si>
  <si>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</si>
  <si>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</si>
  <si>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</si>
  <si>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</si>
  <si>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</si>
  <si>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</si>
  <si>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</si>
  <si>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</si>
  <si>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</si>
  <si>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</si>
  <si>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</si>
  <si>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</si>
  <si>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</si>
  <si>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</si>
  <si>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</si>
  <si>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</si>
  <si>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</si>
  <si>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</si>
  <si>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</si>
  <si>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</si>
  <si>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</si>
  <si>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</si>
  <si>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</si>
  <si>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</si>
  <si>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</si>
  <si>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</si>
  <si>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</si>
  <si>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</si>
  <si>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</si>
  <si>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</si>
  <si>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</si>
  <si>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</si>
  <si>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</si>
  <si>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</si>
  <si>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</si>
  <si>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</si>
  <si>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</si>
  <si>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</si>
  <si>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</si>
  <si>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</si>
  <si>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</si>
  <si>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</si>
  <si>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</si>
  <si>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</si>
  <si>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</si>
  <si>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</si>
  <si>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</si>
  <si>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</si>
  <si>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</si>
  <si>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</si>
  <si>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</si>
  <si>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</si>
  <si>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</si>
  <si>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</si>
  <si>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</si>
  <si>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</si>
  <si>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</si>
  <si>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</si>
  <si>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</si>
  <si>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</si>
  <si>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</si>
  <si>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</si>
  <si>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</si>
  <si>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</si>
  <si>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</si>
  <si>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</si>
  <si>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</si>
  <si>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</si>
  <si>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</si>
  <si>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</si>
  <si>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</si>
  <si>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</si>
  <si>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</si>
  <si>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</si>
  <si>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</si>
  <si>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</si>
  <si>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</si>
  <si>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</si>
  <si>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</si>
  <si>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</si>
  <si>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</si>
  <si>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</si>
  <si>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</si>
  <si>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</si>
  <si>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</si>
  <si>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</si>
  <si>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</si>
  <si>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</si>
  <si>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</si>
  <si>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</si>
  <si>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</si>
  <si>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</si>
  <si>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</si>
  <si>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</si>
  <si>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</si>
  <si>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</si>
  <si>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</si>
  <si>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</si>
  <si>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</si>
  <si>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</si>
  <si>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</si>
  <si>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</si>
  <si>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</si>
  <si>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</si>
  <si>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</si>
  <si>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</si>
  <si>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</si>
  <si>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</si>
  <si>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</si>
  <si>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</si>
  <si>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</si>
  <si>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</si>
  <si>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</si>
  <si>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</si>
  <si>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</si>
  <si>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</si>
  <si>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</si>
  <si>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</si>
  <si>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</si>
  <si>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</si>
  <si>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</si>
  <si>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</si>
  <si>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</si>
  <si>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</si>
  <si>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</si>
  <si>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</si>
  <si>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</si>
  <si>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</si>
  <si>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</si>
  <si>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</si>
  <si>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</si>
  <si>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</si>
  <si>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</si>
  <si>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</si>
  <si>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</si>
  <si>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</si>
  <si>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</si>
  <si>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</si>
  <si>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</si>
  <si>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</si>
  <si>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</si>
  <si>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</si>
  <si>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</si>
  <si>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</si>
  <si>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</si>
  <si>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</si>
  <si>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</si>
  <si>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</si>
  <si>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</si>
  <si>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</si>
  <si>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</si>
  <si>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</si>
  <si>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</si>
  <si>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</si>
  <si>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</si>
  <si>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</si>
  <si>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</si>
  <si>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</si>
  <si>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</si>
  <si>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</si>
  <si>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</si>
  <si>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</si>
  <si>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</si>
  <si>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</si>
  <si>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</si>
  <si>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</si>
  <si>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</si>
  <si>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</si>
  <si>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</si>
  <si>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</si>
  <si>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</si>
  <si>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</si>
  <si>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</si>
  <si>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</si>
  <si>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</si>
  <si>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</si>
  <si>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</si>
  <si>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</si>
  <si>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</si>
  <si>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</si>
  <si>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</si>
  <si>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</si>
  <si>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</si>
  <si>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</si>
  <si>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</si>
  <si>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</si>
  <si>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</si>
  <si>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</si>
  <si>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</si>
  <si>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</si>
  <si>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</si>
  <si>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</si>
  <si>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</si>
  <si>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</si>
  <si>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</si>
  <si>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</si>
  <si>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</si>
  <si>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</si>
  <si>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</si>
  <si>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</si>
  <si>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</si>
  <si>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</si>
  <si>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</si>
  <si>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</si>
  <si>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</si>
  <si>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</si>
  <si>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</si>
  <si>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</si>
  <si>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</si>
  <si>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</si>
  <si>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</si>
  <si>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</si>
  <si>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</si>
  <si>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</si>
  <si>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</si>
  <si>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</si>
  <si>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</si>
  <si>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</si>
  <si>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</si>
  <si>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</si>
  <si>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</si>
  <si>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</si>
  <si>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</si>
  <si>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</si>
  <si>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</si>
  <si>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</si>
  <si>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</si>
  <si>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</si>
  <si>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</si>
  <si>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</si>
  <si>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</si>
  <si>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</si>
  <si>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</si>
  <si>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</si>
  <si>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</si>
  <si>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</si>
  <si>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</si>
  <si>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</si>
  <si>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</si>
  <si>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</si>
  <si>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</si>
  <si>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</si>
  <si>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</si>
  <si>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</si>
  <si>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</si>
  <si>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</si>
  <si>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</si>
  <si>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</si>
  <si>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</si>
  <si>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</si>
  <si>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</si>
  <si>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</si>
  <si>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</si>
  <si>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</si>
  <si>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</si>
  <si>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</si>
  <si>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</si>
  <si>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</si>
  <si>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</si>
  <si>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</si>
  <si>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</si>
  <si>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</si>
  <si>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</si>
  <si>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</si>
  <si>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</si>
  <si>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</si>
  <si>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</si>
  <si>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</si>
  <si>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</si>
  <si>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</si>
  <si>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</si>
  <si>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</si>
  <si>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</si>
  <si>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</si>
  <si>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</si>
  <si>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</si>
  <si>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</si>
  <si>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</si>
  <si>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</si>
  <si>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</si>
  <si>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</si>
  <si>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</si>
  <si>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</si>
  <si>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</si>
  <si>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</si>
  <si>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</si>
  <si>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</si>
  <si>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</si>
  <si>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</si>
  <si>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</si>
  <si>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</si>
  <si>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</si>
  <si>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</si>
  <si>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</si>
  <si>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</si>
  <si>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</si>
  <si>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</si>
  <si>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</si>
  <si>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</si>
  <si>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</si>
  <si>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</si>
  <si>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</si>
  <si>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</si>
  <si>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</si>
  <si>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</si>
  <si>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</si>
  <si>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</si>
  <si>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</si>
  <si>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</si>
  <si>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</si>
  <si>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</si>
  <si>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</si>
  <si>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</si>
  <si>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</si>
  <si>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</si>
  <si>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</si>
  <si>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</si>
  <si>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</si>
  <si>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</si>
  <si>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</si>
  <si>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</si>
  <si>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</si>
  <si>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</si>
  <si>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</si>
  <si>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</si>
  <si>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</si>
  <si>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</si>
  <si>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</si>
  <si>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</si>
  <si>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</si>
  <si>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</si>
  <si>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</si>
  <si>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</si>
  <si>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</si>
  <si>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</si>
  <si>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</si>
  <si>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</si>
  <si>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</si>
  <si>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</si>
  <si>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</si>
  <si>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</si>
  <si>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</si>
  <si>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</si>
  <si>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</si>
  <si>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</si>
  <si>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</si>
  <si>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</si>
  <si>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</si>
  <si>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</si>
  <si>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</si>
  <si>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</si>
  <si>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</si>
  <si>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</si>
  <si>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</si>
  <si>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</si>
  <si>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</si>
  <si>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</si>
  <si>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</si>
  <si>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</si>
  <si>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</si>
  <si>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</si>
  <si>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</si>
  <si>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</si>
  <si>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</si>
  <si>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</si>
  <si>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</si>
  <si>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</si>
  <si>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</si>
  <si>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</si>
  <si>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</si>
  <si>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</si>
  <si>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</si>
  <si>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</si>
  <si>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</si>
  <si>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</si>
  <si>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</si>
  <si>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</si>
  <si>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</si>
  <si>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</si>
  <si>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</si>
  <si>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</si>
  <si>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</si>
  <si>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</si>
  <si>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</si>
  <si>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</si>
  <si>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</si>
  <si>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</si>
  <si>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</si>
  <si>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</si>
  <si>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</si>
  <si>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</si>
  <si>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</si>
  <si>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</si>
  <si>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</si>
  <si>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</si>
  <si>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</si>
  <si>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</si>
  <si>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</si>
  <si>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</si>
  <si>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</si>
  <si>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</si>
  <si>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</si>
  <si>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</si>
  <si>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</si>
  <si>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</si>
  <si>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</si>
  <si>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</si>
  <si>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</si>
  <si>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</si>
  <si>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</si>
  <si>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</si>
  <si>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</si>
  <si>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</si>
  <si>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</si>
  <si>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</si>
  <si>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</si>
  <si>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</si>
  <si>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</si>
  <si>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</si>
  <si>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</si>
  <si>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</si>
  <si>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</si>
  <si>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</si>
  <si>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</si>
  <si>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</si>
  <si>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</si>
  <si>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</si>
  <si>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</si>
  <si>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</si>
  <si>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</si>
  <si>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</si>
  <si>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</si>
  <si>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</si>
  <si>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</si>
  <si>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</si>
  <si>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</si>
  <si>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</si>
  <si>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</si>
  <si>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</si>
  <si>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</si>
  <si>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</si>
  <si>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</si>
  <si>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</si>
  <si>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</si>
  <si>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</si>
  <si>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</si>
  <si>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</si>
  <si>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</si>
  <si>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</si>
  <si>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</si>
  <si>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</si>
  <si>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</si>
  <si>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</si>
  <si>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</si>
  <si>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</si>
  <si>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</si>
  <si>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</si>
  <si>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</si>
  <si>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</si>
  <si>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</si>
  <si>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</si>
  <si>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</si>
  <si>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</si>
  <si>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</si>
  <si>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</si>
  <si>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</si>
  <si>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</si>
  <si>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</si>
  <si>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</si>
  <si>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</si>
  <si>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</si>
  <si>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</si>
  <si>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</si>
  <si>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</si>
  <si>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</si>
  <si>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</si>
  <si>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</si>
  <si>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</si>
  <si>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</si>
  <si>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</si>
  <si>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</si>
  <si>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</si>
  <si>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</si>
  <si>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</si>
  <si>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</si>
  <si>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</si>
  <si>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</si>
  <si>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</si>
  <si>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</si>
  <si>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</si>
  <si>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</si>
  <si>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</si>
  <si>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</si>
  <si>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</si>
  <si>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</si>
  <si>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</si>
  <si>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</si>
  <si>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</si>
  <si>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</si>
  <si>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</si>
  <si>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</si>
  <si>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</si>
  <si>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</si>
  <si>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</si>
  <si>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</si>
  <si>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</si>
  <si>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</si>
  <si>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</si>
  <si>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</si>
  <si>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</si>
  <si>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</si>
  <si>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</si>
  <si>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</si>
  <si>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</si>
  <si>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</si>
  <si>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</si>
  <si>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</si>
  <si>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</si>
  <si>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</si>
  <si>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</si>
  <si>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</si>
  <si>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</si>
  <si>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</si>
  <si>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</si>
  <si>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</si>
  <si>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</si>
  <si>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</si>
  <si>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</si>
  <si>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</si>
  <si>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</si>
  <si>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</si>
  <si>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</si>
  <si>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</si>
  <si>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</si>
  <si>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</si>
  <si>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</si>
  <si>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</si>
  <si>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</si>
  <si>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</si>
  <si>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</si>
  <si>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</si>
  <si>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</si>
  <si>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</si>
  <si>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</si>
  <si>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</si>
  <si>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</si>
  <si>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</si>
  <si>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</si>
  <si>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</si>
  <si>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</si>
  <si>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</si>
  <si>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</si>
  <si>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</si>
  <si>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</si>
  <si>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</si>
  <si>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</si>
  <si>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</si>
  <si>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</si>
  <si>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</si>
  <si>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</si>
  <si>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</si>
  <si>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</si>
  <si>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</si>
  <si>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</si>
  <si>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</si>
  <si>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</si>
  <si>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</si>
  <si>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</si>
  <si>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</si>
  <si>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</si>
  <si>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</si>
  <si>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</si>
  <si>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</si>
  <si>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</si>
  <si>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</si>
  <si>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</si>
  <si>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</si>
  <si>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</si>
  <si>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</si>
  <si>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</si>
  <si>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</si>
  <si>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</si>
  <si>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</si>
  <si>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</si>
  <si>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</si>
  <si>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</si>
  <si>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</si>
  <si>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</si>
  <si>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</si>
  <si>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</si>
  <si>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</si>
  <si>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</si>
  <si>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</si>
  <si>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</si>
  <si>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</si>
  <si>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</si>
  <si>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</si>
  <si>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</si>
  <si>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</si>
  <si>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</si>
  <si>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</si>
  <si>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</si>
  <si>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</si>
  <si>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</si>
  <si>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</si>
  <si>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</si>
  <si>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</si>
  <si>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</si>
  <si>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</si>
  <si>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</si>
  <si>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</si>
  <si>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</si>
  <si>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</si>
  <si>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</si>
  <si>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</si>
  <si>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</si>
  <si>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</si>
  <si>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</si>
  <si>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</si>
  <si>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</si>
  <si>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</si>
  <si>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</si>
  <si>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</si>
  <si>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</si>
  <si>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</si>
  <si>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</si>
  <si>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</si>
  <si>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</si>
  <si>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</si>
  <si>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</si>
  <si>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</si>
  <si>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</si>
  <si>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</si>
  <si>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</si>
  <si>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</si>
  <si>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</si>
  <si>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</si>
  <si>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</si>
  <si>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</si>
  <si>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</si>
  <si>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</si>
  <si>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</si>
  <si>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</si>
  <si>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</si>
  <si>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</si>
  <si>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</si>
  <si>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</si>
  <si>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</si>
  <si>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</si>
  <si>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</si>
  <si>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</si>
  <si>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</si>
  <si>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</si>
  <si>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</si>
  <si>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</si>
  <si>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</si>
  <si>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</si>
  <si>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</si>
  <si>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</si>
  <si>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</si>
  <si>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</si>
  <si>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</si>
  <si>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</si>
  <si>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</si>
  <si>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</si>
  <si>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</si>
  <si>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</si>
  <si>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</si>
  <si>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</si>
  <si>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</si>
  <si>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</si>
  <si>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</si>
  <si>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</si>
  <si>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</si>
  <si>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</si>
  <si>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</si>
  <si>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</si>
  <si>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</si>
  <si>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</si>
  <si>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</si>
  <si>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</si>
  <si>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</si>
  <si>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</si>
  <si>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</si>
  <si>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</si>
  <si>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</si>
  <si>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</si>
  <si>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</si>
  <si>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</si>
  <si>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</si>
  <si>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</si>
  <si>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</si>
  <si>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</si>
  <si>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</si>
  <si>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</si>
  <si>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</si>
  <si>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</si>
  <si>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</si>
  <si>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</si>
  <si>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</si>
  <si>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</si>
  <si>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</si>
  <si>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</si>
  <si>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</si>
  <si>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</si>
  <si>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</si>
  <si>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</si>
  <si>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</si>
  <si>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</si>
  <si>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</si>
  <si>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</si>
  <si>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</si>
  <si>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</si>
  <si>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</si>
  <si>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</si>
  <si>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</si>
  <si>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</si>
  <si>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</si>
  <si>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</si>
  <si>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</si>
  <si>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</si>
  <si>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</si>
  <si>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</si>
  <si>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</si>
  <si>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</si>
  <si>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</si>
  <si>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</si>
  <si>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</si>
  <si>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</si>
  <si>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</si>
  <si>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</si>
  <si>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</si>
  <si>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</si>
  <si>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</si>
  <si>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</si>
  <si>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</si>
  <si>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</si>
  <si>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</si>
  <si>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</si>
  <si>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</si>
  <si>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</si>
  <si>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</si>
  <si>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</si>
  <si>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</si>
  <si>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</si>
  <si>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</si>
  <si>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</si>
  <si>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</si>
  <si>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</si>
  <si>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</si>
  <si>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</si>
  <si>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</si>
  <si>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</si>
  <si>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</si>
  <si>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</si>
  <si>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</si>
  <si>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</si>
  <si>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</si>
  <si>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</si>
  <si>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</si>
  <si>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</si>
  <si>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</si>
  <si>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</si>
  <si>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</si>
  <si>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</si>
  <si>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</si>
  <si>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</si>
  <si>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</si>
  <si>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</si>
  <si>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</si>
  <si>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</si>
  <si>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</si>
  <si>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</si>
  <si>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</si>
  <si>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</si>
  <si>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</si>
  <si>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</si>
  <si>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</si>
  <si>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</si>
  <si>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</si>
  <si>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</si>
  <si>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</si>
  <si>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</si>
  <si>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</si>
  <si>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</si>
  <si>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</si>
  <si>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</si>
  <si>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</si>
  <si>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</si>
  <si>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</si>
  <si>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</si>
  <si>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</si>
  <si>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</si>
  <si>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</si>
  <si>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</si>
  <si>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</si>
  <si>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</si>
  <si>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</si>
  <si>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</si>
  <si>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</si>
  <si>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</si>
  <si>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</si>
  <si>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</si>
  <si>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</si>
  <si>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</si>
  <si>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</si>
  <si>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</si>
  <si>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</si>
  <si>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</si>
  <si>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</si>
  <si>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</si>
  <si>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</si>
  <si>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</si>
  <si>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</si>
  <si>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</si>
  <si>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</si>
  <si>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</si>
  <si>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</si>
  <si>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</si>
  <si>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</si>
  <si>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</si>
  <si>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</si>
  <si>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</si>
  <si>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</si>
  <si>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</si>
  <si>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</si>
  <si>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</si>
  <si>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</si>
  <si>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</si>
  <si>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</si>
  <si>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</si>
  <si>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</si>
  <si>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</si>
  <si>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</si>
  <si>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</si>
  <si>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</si>
  <si>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</si>
  <si>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</si>
  <si>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</si>
  <si>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</si>
  <si>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</si>
  <si>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</si>
  <si>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</si>
  <si>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</si>
  <si>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</si>
  <si>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</si>
  <si>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</si>
  <si>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</si>
  <si>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</si>
  <si>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</si>
  <si>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</si>
  <si>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</si>
  <si>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</si>
  <si>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</si>
  <si>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</si>
  <si>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</si>
  <si>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</si>
  <si>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</si>
  <si>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</si>
  <si>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</si>
  <si>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</si>
  <si>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</si>
  <si>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</si>
  <si>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</si>
  <si>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</si>
  <si>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</si>
  <si>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</si>
  <si>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</si>
  <si>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</si>
  <si>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</si>
  <si>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</si>
  <si>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</si>
  <si>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</si>
  <si>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</si>
  <si>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</si>
  <si>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</si>
  <si>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</si>
  <si>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</si>
  <si>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</si>
  <si>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</si>
  <si>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</si>
  <si>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</si>
  <si>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</si>
  <si>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</si>
  <si>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</si>
  <si>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</si>
  <si>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</si>
  <si>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</si>
  <si>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</si>
  <si>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</si>
  <si>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</si>
  <si>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</si>
  <si>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</si>
  <si>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</si>
  <si>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</si>
  <si>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</si>
  <si>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</si>
  <si>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</si>
  <si>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</si>
  <si>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</si>
  <si>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</si>
  <si>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</si>
  <si>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</si>
  <si>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</si>
  <si>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</si>
  <si>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</si>
  <si>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</si>
  <si>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</si>
  <si>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</si>
  <si>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</si>
  <si>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</si>
  <si>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</si>
  <si>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</si>
  <si>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</si>
  <si>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</si>
  <si>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</si>
  <si>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</si>
  <si>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</si>
  <si>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</si>
  <si>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</si>
  <si>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</si>
  <si>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</si>
  <si>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</si>
  <si>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</si>
  <si>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</si>
  <si>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</si>
  <si>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</si>
  <si>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</si>
  <si>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</si>
  <si>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</si>
  <si>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</si>
  <si>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</si>
  <si>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</si>
  <si>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</si>
  <si>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</si>
  <si>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</si>
  <si>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</si>
  <si>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</si>
  <si>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</si>
  <si>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</si>
  <si>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</si>
  <si>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</si>
  <si>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</si>
  <si>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</si>
  <si>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</si>
  <si>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</si>
  <si>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</si>
  <si>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</si>
  <si>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</si>
  <si>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</si>
  <si>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</si>
  <si>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</si>
  <si>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</si>
  <si>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</si>
  <si>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</si>
  <si>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</si>
  <si>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</si>
  <si>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</si>
  <si>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</si>
  <si>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</si>
  <si>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</si>
  <si>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</si>
  <si>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</si>
  <si>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</si>
  <si>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</si>
  <si>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</si>
  <si>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</si>
  <si>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</si>
  <si>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</si>
  <si>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</si>
  <si>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</si>
  <si>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</si>
  <si>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</si>
  <si>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</si>
  <si>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</si>
  <si>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</si>
  <si>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</si>
  <si>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</si>
  <si>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</si>
  <si>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</si>
  <si>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</si>
  <si>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</si>
  <si>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</si>
  <si>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</si>
  <si>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</si>
  <si>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</si>
  <si>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</si>
  <si>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</si>
  <si>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</si>
  <si>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</si>
  <si>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</si>
  <si>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</si>
  <si>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</si>
  <si>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</si>
  <si>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</si>
  <si>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</si>
  <si>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</si>
  <si>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</si>
  <si>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</si>
  <si>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</si>
  <si>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</si>
  <si>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</si>
  <si>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</si>
  <si>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</si>
  <si>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</si>
  <si>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</si>
  <si>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</si>
  <si>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</si>
  <si>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</si>
  <si>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</si>
  <si>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</si>
  <si>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</si>
  <si>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</si>
  <si>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</si>
  <si>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</si>
  <si>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</si>
  <si>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</si>
  <si>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</si>
  <si>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</si>
  <si>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</si>
  <si>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</si>
  <si>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</si>
  <si>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</si>
  <si>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</si>
  <si>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</si>
  <si>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</si>
  <si>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</si>
  <si>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</si>
  <si>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</si>
  <si>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</si>
  <si>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</si>
  <si>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</si>
  <si>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</si>
  <si>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</si>
  <si>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</si>
  <si>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</si>
  <si>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</si>
  <si>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</si>
  <si>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</si>
  <si>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</si>
  <si>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</si>
  <si>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</si>
  <si>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</si>
  <si>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</si>
  <si>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</si>
  <si>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</si>
  <si>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</si>
  <si>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</si>
  <si>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</si>
  <si>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</si>
  <si>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</si>
  <si>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</si>
  <si>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</si>
  <si>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</si>
  <si>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</si>
  <si>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</si>
  <si>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</si>
  <si>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</si>
  <si>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</si>
  <si>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</si>
  <si>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</si>
  <si>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</si>
  <si>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</si>
  <si>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</si>
  <si>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</si>
  <si>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</si>
  <si>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</si>
  <si>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</si>
  <si>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</si>
  <si>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</si>
  <si>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</si>
  <si>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</si>
  <si>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</si>
  <si>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</si>
  <si>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</si>
  <si>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</si>
  <si>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</si>
  <si>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</si>
  <si>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</si>
  <si>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</si>
  <si>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</si>
  <si>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</si>
  <si>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</si>
  <si>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</si>
  <si>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</si>
  <si>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</si>
  <si>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</si>
  <si>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</si>
  <si>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</si>
  <si>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</si>
  <si>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</si>
  <si>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</si>
  <si>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</si>
  <si>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</si>
  <si>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</si>
  <si>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</si>
  <si>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</si>
  <si>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</si>
  <si>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</si>
  <si>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</si>
  <si>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</si>
  <si>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</si>
  <si>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</si>
  <si>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</si>
  <si>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</si>
  <si>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</si>
  <si>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</si>
  <si>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</si>
  <si>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</si>
  <si>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</si>
  <si>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</si>
  <si>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</si>
  <si>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</si>
  <si>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</si>
  <si>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</si>
  <si>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</si>
  <si>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</si>
  <si>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</si>
  <si>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</si>
  <si>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</si>
  <si>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</si>
  <si>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</si>
  <si>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</si>
  <si>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</si>
  <si>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</si>
  <si>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</si>
  <si>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</si>
  <si>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</si>
  <si>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</si>
  <si>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</si>
  <si>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</si>
  <si>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</si>
  <si>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</si>
  <si>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</si>
  <si>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</si>
  <si>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</si>
  <si>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</si>
  <si>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</si>
  <si>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</si>
  <si>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</si>
  <si>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</si>
  <si>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</si>
  <si>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</si>
  <si>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</si>
  <si>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</si>
  <si>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</si>
  <si>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</si>
  <si>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</si>
  <si>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</si>
  <si>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</si>
  <si>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</si>
  <si>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</si>
  <si>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</si>
  <si>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</si>
  <si>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</si>
  <si>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</si>
  <si>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</si>
  <si>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</si>
  <si>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</si>
  <si>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</si>
  <si>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</si>
  <si>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</si>
  <si>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</si>
  <si>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</si>
  <si>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</si>
  <si>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</si>
  <si>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</si>
  <si>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</si>
  <si>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</si>
  <si>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</si>
  <si>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</si>
  <si>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</si>
  <si>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</si>
  <si>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</si>
  <si>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</si>
  <si>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</si>
  <si>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</si>
  <si>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</si>
  <si>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</si>
  <si>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</si>
  <si>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</si>
  <si>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</si>
  <si>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</si>
  <si>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</si>
  <si>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</si>
  <si>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</si>
  <si>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</si>
  <si>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</si>
  <si>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</si>
  <si>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</si>
  <si>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</si>
  <si>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</si>
  <si>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</si>
  <si>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</si>
  <si>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</si>
  <si>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</si>
  <si>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</si>
  <si>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</si>
  <si>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</si>
  <si>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</si>
  <si>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</si>
  <si>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</si>
  <si>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</si>
  <si>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</si>
  <si>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</si>
  <si>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</si>
  <si>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</si>
  <si>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</si>
  <si>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</si>
  <si>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</si>
  <si>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</si>
  <si>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</si>
  <si>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</si>
  <si>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</si>
  <si>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</si>
  <si>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</si>
  <si>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</si>
  <si>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</si>
  <si>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</si>
  <si>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</si>
  <si>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</si>
  <si>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</si>
  <si>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</si>
  <si>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</si>
  <si>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</si>
  <si>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</si>
  <si>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</si>
  <si>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</si>
  <si>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</si>
  <si>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</si>
  <si>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</si>
  <si>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</si>
  <si>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</si>
  <si>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</si>
  <si>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</si>
  <si>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</si>
  <si>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</si>
  <si>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</si>
  <si>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</si>
  <si>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</si>
  <si>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</si>
  <si>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</si>
  <si>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</si>
  <si>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</si>
  <si>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</si>
  <si>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</si>
  <si>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</si>
  <si>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</si>
  <si>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</si>
  <si>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</si>
  <si>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</si>
  <si>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</si>
  <si>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</si>
  <si>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</si>
  <si>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</si>
  <si>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</si>
  <si>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</si>
  <si>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</si>
  <si>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</si>
  <si>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</si>
  <si>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</si>
  <si>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</si>
  <si>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</si>
  <si>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</si>
  <si>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</si>
  <si>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</si>
  <si>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</si>
  <si>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</si>
  <si>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</si>
  <si>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</si>
  <si>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</si>
  <si>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</si>
  <si>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</si>
  <si>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</si>
  <si>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</si>
  <si>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</si>
  <si>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</si>
  <si>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</si>
  <si>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</si>
  <si>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</si>
  <si>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</si>
  <si>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</si>
  <si>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</si>
  <si>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</si>
  <si>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</si>
  <si>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</si>
  <si>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</si>
  <si>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</si>
  <si>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</si>
  <si>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</si>
  <si>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</si>
  <si>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</si>
  <si>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</si>
  <si>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</si>
  <si>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</si>
  <si>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</si>
  <si>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</si>
  <si>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</si>
  <si>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</si>
  <si>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</si>
  <si>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</si>
  <si>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</si>
  <si>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</si>
  <si>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</si>
  <si>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</si>
  <si>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</si>
  <si>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</si>
  <si>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</si>
  <si>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</si>
  <si>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</si>
  <si>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</si>
  <si>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</si>
  <si>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</si>
  <si>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</si>
  <si>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</si>
  <si>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</si>
  <si>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</si>
  <si>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</si>
  <si>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</si>
  <si>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</si>
  <si>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</si>
  <si>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</si>
  <si>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</si>
  <si>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</si>
  <si>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</si>
  <si>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</si>
  <si>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</si>
  <si>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</si>
  <si>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</si>
  <si>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</si>
  <si>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</si>
  <si>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</si>
  <si>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</si>
  <si>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</si>
  <si>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</si>
  <si>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</si>
  <si>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</si>
  <si>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</si>
  <si>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</si>
  <si>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</si>
  <si>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</si>
  <si>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</si>
  <si>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</si>
  <si>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</si>
  <si>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</si>
  <si>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</si>
  <si>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</si>
  <si>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</si>
  <si>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</si>
  <si>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</si>
  <si>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</si>
  <si>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</si>
  <si>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</si>
  <si>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</si>
  <si>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</si>
  <si>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</si>
  <si>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</si>
  <si>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</si>
  <si>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</si>
  <si>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</si>
  <si>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</si>
  <si>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</si>
  <si>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</si>
  <si>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</si>
  <si>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</si>
  <si>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</si>
  <si>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</si>
  <si>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</si>
  <si>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</si>
  <si>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</si>
  <si>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</si>
  <si>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</si>
  <si>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</si>
  <si>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</si>
  <si>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</si>
  <si>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</si>
  <si>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</si>
  <si>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</si>
  <si>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</si>
  <si>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</si>
  <si>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</si>
  <si>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</si>
  <si>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</si>
  <si>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</si>
  <si>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</si>
  <si>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</si>
  <si>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</si>
  <si>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</si>
  <si>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</si>
  <si>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</si>
  <si>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</si>
  <si>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</si>
  <si>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</si>
  <si>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</si>
  <si>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</si>
  <si>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</si>
  <si>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</si>
  <si>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</si>
  <si>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</si>
  <si>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</si>
  <si>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</si>
  <si>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</si>
  <si>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</si>
  <si>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</si>
  <si>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</si>
  <si>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</si>
  <si>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</si>
  <si>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</si>
  <si>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</si>
  <si>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</si>
  <si>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</si>
  <si>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</si>
  <si>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</si>
  <si>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</si>
  <si>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</si>
  <si>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</si>
  <si>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</si>
  <si>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</si>
  <si>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</si>
  <si>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</si>
  <si>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</si>
  <si>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</si>
  <si>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</si>
  <si>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</si>
  <si>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</si>
  <si>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</si>
  <si>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</si>
  <si>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</si>
  <si>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</si>
  <si>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</si>
  <si>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</si>
  <si>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</si>
  <si>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</si>
  <si>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</si>
  <si>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</si>
  <si>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</si>
  <si>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</si>
  <si>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</si>
  <si>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</si>
  <si>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</si>
  <si>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</si>
  <si>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</si>
  <si>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</si>
  <si>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</si>
  <si>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</si>
  <si>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</si>
  <si>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</si>
  <si>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</si>
  <si>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</si>
  <si>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</si>
  <si>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</si>
  <si>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</si>
  <si>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</si>
  <si>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</si>
  <si>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</si>
  <si>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</si>
  <si>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</si>
  <si>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</si>
  <si>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</si>
  <si>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</si>
  <si>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</si>
  <si>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</si>
  <si>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</si>
  <si>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</si>
  <si>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</si>
  <si>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</si>
  <si>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</si>
  <si>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</si>
  <si>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</si>
  <si>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</si>
  <si>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</si>
  <si>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</si>
  <si>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</si>
  <si>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</si>
  <si>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</si>
  <si>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</si>
  <si>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</si>
  <si>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</si>
  <si>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</si>
  <si>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</si>
  <si>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</si>
  <si>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</si>
  <si>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</si>
  <si>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</si>
  <si>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</si>
  <si>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</si>
  <si>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</si>
  <si>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</si>
  <si>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</si>
  <si>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</si>
  <si>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</si>
  <si>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</si>
  <si>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</si>
  <si>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</si>
  <si>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</si>
  <si>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</si>
  <si>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</si>
  <si>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</si>
  <si>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</si>
  <si>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</si>
  <si>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</si>
  <si>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</si>
  <si>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</si>
  <si>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</si>
  <si>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</si>
  <si>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</si>
  <si>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</si>
  <si>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</si>
  <si>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</si>
  <si>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</si>
  <si>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</si>
  <si>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</si>
  <si>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</si>
  <si>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</si>
  <si>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</si>
  <si>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</si>
  <si>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</si>
  <si>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</si>
  <si>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</si>
  <si>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</si>
  <si>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</si>
  <si>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</si>
  <si>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</si>
  <si>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</si>
  <si>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</si>
  <si>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</si>
  <si>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</si>
  <si>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</si>
  <si>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</si>
  <si>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</si>
  <si>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</si>
  <si>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</si>
  <si>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</si>
  <si>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</si>
  <si>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</si>
  <si>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</si>
  <si>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</si>
  <si>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</si>
  <si>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</si>
  <si>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</si>
  <si>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</si>
  <si>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</si>
  <si>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</si>
  <si>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</si>
  <si>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</si>
  <si>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</si>
  <si>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</si>
  <si>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</si>
  <si>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</si>
  <si>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</si>
  <si>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</si>
  <si>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</si>
  <si>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</si>
  <si>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</si>
  <si>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</si>
  <si>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</si>
  <si>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</si>
  <si>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</si>
  <si>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</si>
  <si>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</si>
  <si>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</si>
  <si>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</si>
  <si>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</si>
  <si>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</si>
  <si>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</si>
  <si>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</si>
  <si>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</si>
  <si>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</si>
  <si>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</si>
  <si>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</si>
  <si>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</si>
  <si>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</si>
  <si>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</si>
  <si>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</si>
  <si>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</si>
  <si>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</si>
  <si>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</si>
  <si>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</si>
  <si>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</si>
  <si>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</si>
  <si>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</si>
  <si>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</si>
  <si>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</si>
  <si>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</si>
  <si>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</si>
  <si>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</si>
  <si>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</si>
  <si>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</si>
  <si>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</si>
  <si>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</si>
  <si>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</si>
  <si>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</si>
  <si>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</si>
  <si>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</si>
  <si>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</si>
  <si>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</si>
  <si>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</si>
  <si>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</si>
  <si>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</si>
  <si>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</si>
  <si>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</si>
  <si>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</si>
  <si>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</si>
  <si>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</si>
  <si>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</si>
  <si>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</si>
  <si>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</si>
  <si>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</si>
  <si>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</si>
  <si>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</si>
  <si>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</si>
  <si>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</si>
  <si>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</si>
  <si>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</si>
  <si>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</si>
  <si>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</si>
  <si>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</si>
  <si>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</si>
  <si>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</si>
  <si>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</si>
  <si>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</si>
  <si>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</si>
  <si>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</si>
  <si>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</si>
  <si>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</si>
  <si>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</si>
  <si>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</si>
  <si>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</si>
  <si>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</si>
  <si>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</si>
  <si>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</si>
  <si>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</si>
  <si>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</si>
  <si>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</si>
  <si>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</si>
  <si>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</si>
  <si>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</si>
  <si>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</si>
  <si>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</si>
  <si>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</si>
  <si>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</si>
  <si>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</si>
  <si>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</si>
  <si>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</si>
  <si>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</si>
  <si>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</si>
  <si>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</si>
  <si>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</si>
  <si>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</si>
  <si>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</si>
  <si>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</si>
  <si>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</si>
  <si>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</si>
  <si>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</si>
  <si>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</si>
  <si>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</si>
  <si>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</si>
  <si>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</si>
  <si>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</si>
  <si>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</si>
  <si>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</si>
  <si>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</si>
  <si>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</si>
  <si>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</si>
  <si>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</si>
  <si>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</si>
  <si>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</si>
  <si>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</si>
  <si>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</si>
  <si>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</si>
  <si>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</si>
  <si>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</si>
  <si>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</si>
  <si>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</si>
  <si>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</si>
  <si>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</si>
  <si>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</si>
  <si>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</si>
  <si>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</si>
  <si>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</si>
  <si>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</si>
  <si>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</si>
  <si>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</si>
  <si>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</si>
  <si>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</si>
  <si>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</si>
  <si>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</si>
  <si>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</si>
  <si>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</si>
  <si>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</si>
  <si>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</si>
  <si>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</si>
  <si>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</si>
  <si>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</si>
  <si>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</si>
  <si>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</si>
  <si>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</si>
  <si>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</si>
  <si>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</si>
  <si>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</si>
  <si>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</si>
  <si>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</si>
  <si>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</si>
  <si>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</si>
  <si>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</si>
  <si>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</si>
  <si>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</si>
  <si>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</si>
  <si>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</si>
  <si>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</si>
  <si>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</si>
  <si>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</si>
  <si>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</si>
  <si>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</si>
  <si>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</si>
  <si>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</si>
  <si>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</si>
  <si>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</si>
  <si>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</si>
  <si>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</si>
  <si>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</si>
  <si>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</si>
  <si>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</si>
  <si>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</si>
  <si>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</si>
  <si>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</si>
  <si>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</si>
  <si>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</si>
  <si>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</si>
  <si>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</si>
  <si>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</si>
  <si>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</si>
  <si>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</si>
  <si>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</si>
  <si>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</si>
  <si>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</si>
  <si>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</si>
  <si>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</si>
  <si>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</si>
  <si>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</si>
  <si>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</si>
  <si>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</si>
  <si>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</si>
  <si>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</si>
  <si>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</si>
  <si>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</si>
  <si>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</si>
  <si>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</si>
  <si>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</si>
  <si>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</si>
  <si>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</si>
  <si>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</si>
  <si>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</si>
  <si>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</si>
  <si>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</si>
  <si>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</si>
  <si>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</si>
  <si>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</si>
  <si>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</si>
  <si>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</si>
  <si>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</si>
  <si>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</si>
  <si>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</si>
  <si>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</si>
  <si>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</si>
  <si>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</si>
  <si>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</si>
  <si>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</si>
  <si>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</si>
  <si>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</si>
  <si>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</si>
  <si>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</si>
  <si>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</si>
  <si>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</si>
  <si>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</si>
  <si>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</si>
  <si>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</si>
  <si>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</si>
  <si>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</si>
  <si>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</si>
  <si>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</si>
  <si>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</si>
  <si>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</si>
  <si>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</si>
  <si>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</si>
  <si>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</si>
  <si>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</si>
  <si>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</si>
  <si>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</si>
  <si>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</si>
  <si>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</si>
  <si>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</si>
  <si>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</si>
  <si>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</si>
  <si>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</si>
  <si>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</si>
  <si>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</si>
  <si>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</si>
  <si>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</si>
  <si>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</si>
  <si>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</si>
  <si>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</si>
  <si>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</si>
  <si>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</si>
  <si>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</si>
  <si>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</si>
  <si>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</si>
  <si>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</si>
  <si>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</si>
  <si>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</si>
  <si>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</si>
  <si>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</si>
  <si>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</si>
  <si>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</si>
  <si>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</si>
  <si>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</si>
  <si>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</si>
  <si>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</si>
  <si>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</si>
  <si>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</si>
  <si>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</si>
  <si>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</si>
  <si>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</si>
  <si>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</si>
  <si>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</si>
  <si>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</si>
  <si>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</si>
  <si>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</si>
  <si>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</si>
  <si>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</si>
  <si>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</si>
  <si>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</si>
  <si>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</si>
  <si>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</si>
  <si>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</si>
  <si>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</si>
  <si>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</si>
  <si>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</si>
  <si>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</si>
  <si>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</si>
  <si>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</si>
  <si>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</si>
  <si>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</si>
  <si>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</si>
  <si>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</si>
  <si>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</si>
  <si>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</si>
  <si>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</si>
  <si>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</si>
  <si>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</si>
  <si>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</si>
  <si>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</si>
  <si>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</si>
  <si>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</si>
  <si>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</si>
  <si>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</si>
  <si>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</si>
  <si>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</si>
  <si>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</si>
  <si>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</si>
  <si>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</si>
  <si>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</si>
  <si>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</si>
  <si>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</si>
  <si>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</si>
  <si>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</si>
  <si>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</si>
  <si>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</si>
  <si>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</si>
  <si>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</si>
  <si>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</si>
  <si>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</si>
  <si>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</si>
  <si>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</si>
  <si>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</si>
  <si>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</si>
  <si>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</si>
  <si>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</si>
  <si>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</si>
  <si>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</si>
  <si>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</si>
  <si>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</si>
  <si>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</si>
  <si>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</si>
  <si>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</si>
  <si>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</si>
  <si>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</si>
  <si>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</si>
  <si>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</si>
  <si>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</si>
  <si>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</si>
  <si>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</si>
  <si>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</si>
  <si>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</si>
  <si>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</si>
  <si>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</si>
  <si>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</si>
  <si>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</si>
  <si>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</si>
  <si>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</si>
  <si>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</si>
  <si>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</si>
  <si>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</si>
  <si>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</si>
  <si>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</si>
  <si>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</si>
  <si>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</si>
  <si>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</si>
  <si>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</si>
  <si>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</si>
  <si>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</si>
  <si>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</si>
  <si>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</si>
  <si>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</si>
  <si>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</si>
  <si>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</si>
  <si>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</si>
  <si>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</si>
  <si>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</si>
  <si>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</si>
  <si>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</si>
  <si>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</si>
  <si>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</si>
  <si>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</si>
  <si>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</si>
  <si>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</si>
  <si>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</si>
  <si>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</si>
  <si>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</si>
  <si>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</si>
  <si>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</si>
  <si>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</si>
  <si>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</si>
  <si>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</si>
  <si>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</si>
  <si>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</si>
  <si>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</si>
  <si>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</si>
  <si>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</si>
  <si>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</si>
  <si>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</si>
  <si>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</si>
  <si>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</si>
  <si>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</si>
  <si>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</si>
  <si>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</si>
  <si>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</si>
  <si>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</si>
  <si>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</si>
  <si>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</si>
  <si>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</si>
  <si>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</si>
  <si>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</si>
  <si>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</si>
  <si>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</si>
  <si>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</si>
  <si>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</si>
  <si>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</si>
  <si>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</si>
  <si>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</si>
  <si>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</si>
  <si>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</si>
  <si>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</si>
  <si>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</si>
  <si>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</si>
  <si>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</si>
  <si>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</si>
  <si>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</si>
  <si>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</si>
  <si>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</si>
  <si>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335802692</t>
  </si>
  <si>
    <t>335802652</t>
  </si>
  <si>
    <t>335802600</t>
  </si>
  <si>
    <t>335803097</t>
  </si>
  <si>
    <t>335803093</t>
  </si>
  <si>
    <t>335803091</t>
  </si>
  <si>
    <t>335802814 </t>
  </si>
  <si>
    <t>25 Febrero de 2021</t>
  </si>
  <si>
    <t>335803185</t>
  </si>
  <si>
    <t>335803184</t>
  </si>
  <si>
    <t>335803169</t>
  </si>
  <si>
    <t>335803162</t>
  </si>
  <si>
    <t>335803158</t>
  </si>
  <si>
    <t>335803157</t>
  </si>
  <si>
    <t>335803156</t>
  </si>
  <si>
    <t>335803155</t>
  </si>
  <si>
    <t>335803154</t>
  </si>
  <si>
    <t>335803194</t>
  </si>
  <si>
    <t>335803226</t>
  </si>
  <si>
    <t xml:space="preserve">Gil Carrera, Santiago </t>
  </si>
  <si>
    <t xml:space="preserve">Gavetas Vacías + Gavetas Fallando </t>
  </si>
  <si>
    <t>335803478</t>
  </si>
  <si>
    <t>335803473</t>
  </si>
  <si>
    <t>335803325</t>
  </si>
  <si>
    <t>335803619</t>
  </si>
  <si>
    <t>335803591</t>
  </si>
  <si>
    <t>335804064</t>
  </si>
  <si>
    <t>335804046</t>
  </si>
  <si>
    <t>335804040</t>
  </si>
  <si>
    <t>335804017</t>
  </si>
  <si>
    <t>335804012</t>
  </si>
  <si>
    <t>335804010</t>
  </si>
  <si>
    <t>335804009</t>
  </si>
  <si>
    <t>335804003</t>
  </si>
  <si>
    <t>335804002</t>
  </si>
  <si>
    <t>335803982</t>
  </si>
  <si>
    <t>335803963</t>
  </si>
  <si>
    <t>335803951</t>
  </si>
  <si>
    <t>335803932</t>
  </si>
  <si>
    <t>335803928</t>
  </si>
  <si>
    <t>335803923</t>
  </si>
  <si>
    <t>335803811</t>
  </si>
  <si>
    <t>335803765</t>
  </si>
  <si>
    <t>335803752</t>
  </si>
  <si>
    <t>335803737</t>
  </si>
  <si>
    <t>335803732</t>
  </si>
  <si>
    <t>335803720</t>
  </si>
  <si>
    <t>335803710</t>
  </si>
  <si>
    <t>GAVETA DE RECHAZO LLENA</t>
  </si>
  <si>
    <t>335804460</t>
  </si>
  <si>
    <t>335804459</t>
  </si>
  <si>
    <t>335804458</t>
  </si>
  <si>
    <t>335804456</t>
  </si>
  <si>
    <t>335804455</t>
  </si>
  <si>
    <t>335804454</t>
  </si>
  <si>
    <t>335804452</t>
  </si>
  <si>
    <t>335804446</t>
  </si>
  <si>
    <t>335804445</t>
  </si>
  <si>
    <t>335804444</t>
  </si>
  <si>
    <t>335804443</t>
  </si>
  <si>
    <t>335804440</t>
  </si>
  <si>
    <t>335804434</t>
  </si>
  <si>
    <t>335804431</t>
  </si>
  <si>
    <t>335804429</t>
  </si>
  <si>
    <t>335804428</t>
  </si>
  <si>
    <t>335804427</t>
  </si>
  <si>
    <t>335804424</t>
  </si>
  <si>
    <t>335804421</t>
  </si>
  <si>
    <t>335804419</t>
  </si>
  <si>
    <t>335804418</t>
  </si>
  <si>
    <t>335804416</t>
  </si>
  <si>
    <t>335804413</t>
  </si>
  <si>
    <t>335804410</t>
  </si>
  <si>
    <t>335804409</t>
  </si>
  <si>
    <t>335804404</t>
  </si>
  <si>
    <t>335804401</t>
  </si>
  <si>
    <t>335804394</t>
  </si>
  <si>
    <t>335804389</t>
  </si>
  <si>
    <t>335804357</t>
  </si>
  <si>
    <t>335804344</t>
  </si>
  <si>
    <t>335804333</t>
  </si>
  <si>
    <t>335804332</t>
  </si>
  <si>
    <t>335804323</t>
  </si>
  <si>
    <t>335804312</t>
  </si>
  <si>
    <t>335804297</t>
  </si>
  <si>
    <t>335804274</t>
  </si>
  <si>
    <t>335804270</t>
  </si>
  <si>
    <t>335804266</t>
  </si>
  <si>
    <t>335804264</t>
  </si>
  <si>
    <t>335804258</t>
  </si>
  <si>
    <t>335804256</t>
  </si>
  <si>
    <t>335804175</t>
  </si>
  <si>
    <t>335804149</t>
  </si>
  <si>
    <t>335804136</t>
  </si>
  <si>
    <t>335804122</t>
  </si>
  <si>
    <t>GAVETA DE DEPOSITO LLENA</t>
  </si>
  <si>
    <t>335804485</t>
  </si>
  <si>
    <t>335804482</t>
  </si>
  <si>
    <t>335804481</t>
  </si>
  <si>
    <t>335804480</t>
  </si>
  <si>
    <t>335804479</t>
  </si>
  <si>
    <t>335804478</t>
  </si>
  <si>
    <t>335804477</t>
  </si>
  <si>
    <t>335804476</t>
  </si>
  <si>
    <t>335804475</t>
  </si>
  <si>
    <t>335804474</t>
  </si>
  <si>
    <t>335804473</t>
  </si>
  <si>
    <t>335804472</t>
  </si>
  <si>
    <t>335804471</t>
  </si>
  <si>
    <t>335804470</t>
  </si>
  <si>
    <t>335804469</t>
  </si>
  <si>
    <t>335804468</t>
  </si>
  <si>
    <t>335804467</t>
  </si>
  <si>
    <t>335804466</t>
  </si>
  <si>
    <t>335804465</t>
  </si>
  <si>
    <t>335804464</t>
  </si>
  <si>
    <t>335804463</t>
  </si>
  <si>
    <t>335804477 </t>
  </si>
  <si>
    <t>335804480 </t>
  </si>
  <si>
    <t>335804394 </t>
  </si>
  <si>
    <t>335804505</t>
  </si>
  <si>
    <t>335804504</t>
  </si>
  <si>
    <t>335804503</t>
  </si>
  <si>
    <t>335804502</t>
  </si>
  <si>
    <t>335804501</t>
  </si>
  <si>
    <t>335804500</t>
  </si>
  <si>
    <t>335804491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</si>
</sst>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0"/>
      <tableStyleElement type="headerRow" dxfId="399"/>
      <tableStyleElement type="totalRow" dxfId="398"/>
      <tableStyleElement type="firstColumn" dxfId="397"/>
      <tableStyleElement type="lastColumn" dxfId="396"/>
      <tableStyleElement type="firstRowStripe" dxfId="395"/>
      <tableStyleElement type="firstColumnStripe" dxfId="3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"/>
  <sheetViews>
    <sheetView tabSelected="1" zoomScale="85" zoomScaleNormal="85" workbookViewId="0">
      <pane ySplit="4" topLeftCell="A5" activePane="bottomLeft" state="frozen"/>
      <selection pane="bottomLeft" activeCell="M116" sqref="M116:M122"/>
    </sheetView>
  </sheetViews>
  <sheetFormatPr baseColWidth="10" defaultColWidth="25.7109375" defaultRowHeight="15" x14ac:dyDescent="0.25"/>
  <cols>
    <col min="1" max="1" width="27.140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customWidth="1"/>
    <col min="6" max="6" width="11.28515625" style="48" customWidth="1"/>
    <col min="7" max="7" width="47.7109375" style="48" customWidth="1"/>
    <col min="8" max="11" width="5.2851562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.7109375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2510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DISTRITO NACIONAL</v>
      </c>
      <c r="B5" s="112" t="s">
        <v>2505</v>
      </c>
      <c r="C5" s="124">
        <v>44251.5390625</v>
      </c>
      <c r="D5" s="98" t="s">
        <v>2472</v>
      </c>
      <c r="E5" s="103">
        <v>627</v>
      </c>
      <c r="F5" s="98" t="str">
        <f>VLOOKUP(E5,VIP!$A$2:$O11504,2,0)</f>
        <v>DRBR163</v>
      </c>
      <c r="G5" s="98" t="str">
        <f>VLOOKUP(E5,'LISTADO ATM'!$A$2:$B$898,2,0)</f>
        <v xml:space="preserve">ATM CAASD </v>
      </c>
      <c r="H5" s="98" t="str">
        <f>VLOOKUP(E5,VIP!$A$2:$O16380,7,FALSE)</f>
        <v>Si</v>
      </c>
      <c r="I5" s="98" t="str">
        <f>VLOOKUP(E5,VIP!$A$2:$O8345,8,FALSE)</f>
        <v>Si</v>
      </c>
      <c r="J5" s="98" t="str">
        <f>VLOOKUP(E5,VIP!$A$2:$O8295,8,FALSE)</f>
        <v>Si</v>
      </c>
      <c r="K5" s="98" t="str">
        <f>VLOOKUP(E5,VIP!$A$2:$O11869,6,0)</f>
        <v>NO</v>
      </c>
      <c r="L5" s="125" t="s">
        <v>2462</v>
      </c>
      <c r="M5" s="126" t="s">
        <v>2469</v>
      </c>
      <c r="N5" s="127" t="s">
        <v>2476</v>
      </c>
      <c r="O5" s="98" t="s">
        <v>2477</v>
      </c>
      <c r="P5" s="128"/>
      <c r="Q5" s="87" t="s">
        <v>2462</v>
      </c>
    </row>
    <row r="6" spans="1:17" s="99" customFormat="1" ht="18" x14ac:dyDescent="0.25">
      <c r="A6" s="98" t="str">
        <f>VLOOKUP(E6,'LISTADO ATM'!$A$2:$C$899,3,0)</f>
        <v>DISTRITO NACIONAL</v>
      </c>
      <c r="B6" s="112" t="s">
        <v>2504</v>
      </c>
      <c r="C6" s="124">
        <v>44251.569710648146</v>
      </c>
      <c r="D6" s="98" t="s">
        <v>2189</v>
      </c>
      <c r="E6" s="103">
        <v>485</v>
      </c>
      <c r="F6" s="98" t="str">
        <f>VLOOKUP(E6,VIP!$A$2:$O11499,2,0)</f>
        <v>DRBR485</v>
      </c>
      <c r="G6" s="98" t="str">
        <f>VLOOKUP(E6,'LISTADO ATM'!$A$2:$B$898,2,0)</f>
        <v xml:space="preserve">ATM CEDIMAT </v>
      </c>
      <c r="H6" s="98" t="str">
        <f>VLOOKUP(E6,VIP!$A$2:$O16375,7,FALSE)</f>
        <v>Si</v>
      </c>
      <c r="I6" s="98" t="str">
        <f>VLOOKUP(E6,VIP!$A$2:$O8340,8,FALSE)</f>
        <v>Si</v>
      </c>
      <c r="J6" s="98" t="str">
        <f>VLOOKUP(E6,VIP!$A$2:$O8290,8,FALSE)</f>
        <v>Si</v>
      </c>
      <c r="K6" s="98" t="str">
        <f>VLOOKUP(E6,VIP!$A$2:$O11864,6,0)</f>
        <v>NO</v>
      </c>
      <c r="L6" s="125" t="s">
        <v>2228</v>
      </c>
      <c r="M6" s="126" t="s">
        <v>2469</v>
      </c>
      <c r="N6" s="127" t="s">
        <v>2476</v>
      </c>
      <c r="O6" s="98" t="s">
        <v>2478</v>
      </c>
      <c r="P6" s="128"/>
      <c r="Q6" s="87" t="s">
        <v>2228</v>
      </c>
    </row>
    <row r="7" spans="1:17" s="99" customFormat="1" ht="18" x14ac:dyDescent="0.25">
      <c r="A7" s="98" t="str">
        <f>VLOOKUP(E7,'LISTADO ATM'!$A$2:$C$899,3,0)</f>
        <v>DISTRITO NACIONAL</v>
      </c>
      <c r="B7" s="112" t="s">
        <v>2503</v>
      </c>
      <c r="C7" s="124">
        <v>44251.587569444448</v>
      </c>
      <c r="D7" s="98" t="s">
        <v>2189</v>
      </c>
      <c r="E7" s="103">
        <v>498</v>
      </c>
      <c r="F7" s="98" t="str">
        <f>VLOOKUP(E7,VIP!$A$2:$O11498,2,0)</f>
        <v>DRBR498</v>
      </c>
      <c r="G7" s="98" t="str">
        <f>VLOOKUP(E7,'LISTADO ATM'!$A$2:$B$898,2,0)</f>
        <v xml:space="preserve">ATM Estación Sunix 27 de Febrero </v>
      </c>
      <c r="H7" s="98" t="str">
        <f>VLOOKUP(E7,VIP!$A$2:$O16374,7,FALSE)</f>
        <v>Si</v>
      </c>
      <c r="I7" s="98" t="str">
        <f>VLOOKUP(E7,VIP!$A$2:$O8339,8,FALSE)</f>
        <v>Si</v>
      </c>
      <c r="J7" s="98" t="str">
        <f>VLOOKUP(E7,VIP!$A$2:$O8289,8,FALSE)</f>
        <v>Si</v>
      </c>
      <c r="K7" s="98" t="str">
        <f>VLOOKUP(E7,VIP!$A$2:$O11863,6,0)</f>
        <v>NO</v>
      </c>
      <c r="L7" s="125" t="s">
        <v>2228</v>
      </c>
      <c r="M7" s="126" t="s">
        <v>2469</v>
      </c>
      <c r="N7" s="127" t="s">
        <v>2476</v>
      </c>
      <c r="O7" s="98" t="s">
        <v>2478</v>
      </c>
      <c r="P7" s="128"/>
      <c r="Q7" s="87" t="s">
        <v>2228</v>
      </c>
    </row>
    <row r="8" spans="1:17" s="99" customFormat="1" ht="18" x14ac:dyDescent="0.25">
      <c r="A8" s="98" t="str">
        <f>VLOOKUP(E8,'LISTADO ATM'!$A$2:$C$899,3,0)</f>
        <v>DISTRITO NACIONAL</v>
      </c>
      <c r="B8" s="112" t="s">
        <v>2508</v>
      </c>
      <c r="C8" s="124">
        <v>44251.740949074076</v>
      </c>
      <c r="D8" s="98" t="s">
        <v>2189</v>
      </c>
      <c r="E8" s="103">
        <v>540</v>
      </c>
      <c r="F8" s="98" t="str">
        <f>VLOOKUP(E8,VIP!$A$2:$O11481,2,0)</f>
        <v>DRBR540</v>
      </c>
      <c r="G8" s="98" t="str">
        <f>VLOOKUP(E8,'LISTADO ATM'!$A$2:$B$898,2,0)</f>
        <v xml:space="preserve">ATM Autoservicio Sambil I </v>
      </c>
      <c r="H8" s="98" t="str">
        <f>VLOOKUP(E8,VIP!$A$2:$O16370,7,FALSE)</f>
        <v>Si</v>
      </c>
      <c r="I8" s="98" t="str">
        <f>VLOOKUP(E8,VIP!$A$2:$O8335,8,FALSE)</f>
        <v>Si</v>
      </c>
      <c r="J8" s="98" t="str">
        <f>VLOOKUP(E8,VIP!$A$2:$O8285,8,FALSE)</f>
        <v>Si</v>
      </c>
      <c r="K8" s="98" t="str">
        <f>VLOOKUP(E8,VIP!$A$2:$O11859,6,0)</f>
        <v>NO</v>
      </c>
      <c r="L8" s="125" t="s">
        <v>2228</v>
      </c>
      <c r="M8" s="126" t="s">
        <v>2469</v>
      </c>
      <c r="N8" s="127" t="s">
        <v>2476</v>
      </c>
      <c r="O8" s="98" t="s">
        <v>2478</v>
      </c>
      <c r="P8" s="126"/>
      <c r="Q8" s="87" t="s">
        <v>2228</v>
      </c>
    </row>
    <row r="9" spans="1:17" s="99" customFormat="1" ht="18" x14ac:dyDescent="0.25">
      <c r="A9" s="98" t="str">
        <f>VLOOKUP(E9,'LISTADO ATM'!$A$2:$C$899,3,0)</f>
        <v>DISTRITO NACIONAL</v>
      </c>
      <c r="B9" s="112" t="s">
        <v>2507</v>
      </c>
      <c r="C9" s="124">
        <v>44251.742048611108</v>
      </c>
      <c r="D9" s="98" t="s">
        <v>2189</v>
      </c>
      <c r="E9" s="103">
        <v>686</v>
      </c>
      <c r="F9" s="98" t="str">
        <f>VLOOKUP(E9,VIP!$A$2:$O11480,2,0)</f>
        <v>DRBR686</v>
      </c>
      <c r="G9" s="98" t="str">
        <f>VLOOKUP(E9,'LISTADO ATM'!$A$2:$B$898,2,0)</f>
        <v>ATM Autoservicio Oficina Máximo Gómez</v>
      </c>
      <c r="H9" s="98" t="str">
        <f>VLOOKUP(E9,VIP!$A$2:$O16369,7,FALSE)</f>
        <v>Si</v>
      </c>
      <c r="I9" s="98" t="str">
        <f>VLOOKUP(E9,VIP!$A$2:$O8334,8,FALSE)</f>
        <v>Si</v>
      </c>
      <c r="J9" s="98" t="str">
        <f>VLOOKUP(E9,VIP!$A$2:$O8284,8,FALSE)</f>
        <v>Si</v>
      </c>
      <c r="K9" s="98" t="str">
        <f>VLOOKUP(E9,VIP!$A$2:$O11858,6,0)</f>
        <v>NO</v>
      </c>
      <c r="L9" s="125" t="s">
        <v>2228</v>
      </c>
      <c r="M9" s="126" t="s">
        <v>2469</v>
      </c>
      <c r="N9" s="127" t="s">
        <v>2476</v>
      </c>
      <c r="O9" s="98" t="s">
        <v>2478</v>
      </c>
      <c r="P9" s="126"/>
      <c r="Q9" s="87" t="s">
        <v>2228</v>
      </c>
    </row>
    <row r="10" spans="1:17" s="99" customFormat="1" ht="18" x14ac:dyDescent="0.25">
      <c r="A10" s="98" t="str">
        <f>VLOOKUP(E10,'LISTADO ATM'!$A$2:$C$899,3,0)</f>
        <v>DISTRITO NACIONAL</v>
      </c>
      <c r="B10" s="112" t="s">
        <v>2506</v>
      </c>
      <c r="C10" s="124">
        <v>44251.746249999997</v>
      </c>
      <c r="D10" s="98" t="s">
        <v>2189</v>
      </c>
      <c r="E10" s="103">
        <v>54</v>
      </c>
      <c r="F10" s="98" t="str">
        <f>VLOOKUP(E10,VIP!$A$2:$O11478,2,0)</f>
        <v>DRBR054</v>
      </c>
      <c r="G10" s="98" t="str">
        <f>VLOOKUP(E10,'LISTADO ATM'!$A$2:$B$898,2,0)</f>
        <v xml:space="preserve">ATM Autoservicio Galería 360 </v>
      </c>
      <c r="H10" s="98" t="str">
        <f>VLOOKUP(E10,VIP!$A$2:$O16367,7,FALSE)</f>
        <v>Si</v>
      </c>
      <c r="I10" s="98" t="str">
        <f>VLOOKUP(E10,VIP!$A$2:$O8332,8,FALSE)</f>
        <v>Si</v>
      </c>
      <c r="J10" s="98" t="str">
        <f>VLOOKUP(E10,VIP!$A$2:$O8282,8,FALSE)</f>
        <v>Si</v>
      </c>
      <c r="K10" s="98" t="str">
        <f>VLOOKUP(E10,VIP!$A$2:$O11856,6,0)</f>
        <v>NO</v>
      </c>
      <c r="L10" s="125" t="s">
        <v>2228</v>
      </c>
      <c r="M10" s="126" t="s">
        <v>2469</v>
      </c>
      <c r="N10" s="127" t="s">
        <v>2476</v>
      </c>
      <c r="O10" s="98" t="s">
        <v>2478</v>
      </c>
      <c r="P10" s="126"/>
      <c r="Q10" s="87" t="s">
        <v>2228</v>
      </c>
    </row>
    <row r="11" spans="1:17" s="99" customFormat="1" ht="18" x14ac:dyDescent="0.25">
      <c r="A11" s="98" t="str">
        <f>VLOOKUP(E11,'LISTADO ATM'!$A$2:$C$899,3,0)</f>
        <v>DISTRITO NACIONAL</v>
      </c>
      <c r="B11" s="112" t="s">
        <v>2519</v>
      </c>
      <c r="C11" s="124">
        <v>44251.985949074071</v>
      </c>
      <c r="D11" s="98" t="s">
        <v>2189</v>
      </c>
      <c r="E11" s="103">
        <v>909</v>
      </c>
      <c r="F11" s="98" t="str">
        <f>VLOOKUP(E11,VIP!$A$2:$O11499,2,0)</f>
        <v>DRBR01A</v>
      </c>
      <c r="G11" s="98" t="str">
        <f>VLOOKUP(E11,'LISTADO ATM'!$A$2:$B$898,2,0)</f>
        <v xml:space="preserve">ATM UNP UASD </v>
      </c>
      <c r="H11" s="98" t="str">
        <f>VLOOKUP(E11,VIP!$A$2:$O16420,7,FALSE)</f>
        <v>Si</v>
      </c>
      <c r="I11" s="98" t="str">
        <f>VLOOKUP(E11,VIP!$A$2:$O8385,8,FALSE)</f>
        <v>Si</v>
      </c>
      <c r="J11" s="98" t="str">
        <f>VLOOKUP(E11,VIP!$A$2:$O8335,8,FALSE)</f>
        <v>Si</v>
      </c>
      <c r="K11" s="98" t="str">
        <f>VLOOKUP(E11,VIP!$A$2:$O11909,6,0)</f>
        <v>SI</v>
      </c>
      <c r="L11" s="125" t="s">
        <v>2228</v>
      </c>
      <c r="M11" s="126" t="s">
        <v>2469</v>
      </c>
      <c r="N11" s="127" t="s">
        <v>2476</v>
      </c>
      <c r="O11" s="98" t="s">
        <v>2478</v>
      </c>
      <c r="P11" s="128"/>
      <c r="Q11" s="87" t="s">
        <v>2228</v>
      </c>
    </row>
    <row r="12" spans="1:17" s="99" customFormat="1" ht="18" x14ac:dyDescent="0.25">
      <c r="A12" s="98" t="str">
        <f>VLOOKUP(E12,'LISTADO ATM'!$A$2:$C$899,3,0)</f>
        <v>DISTRITO NACIONAL</v>
      </c>
      <c r="B12" s="112" t="s">
        <v>2518</v>
      </c>
      <c r="C12" s="124">
        <v>44251.986331018517</v>
      </c>
      <c r="D12" s="98" t="s">
        <v>2189</v>
      </c>
      <c r="E12" s="103">
        <v>917</v>
      </c>
      <c r="F12" s="98" t="str">
        <f>VLOOKUP(E12,VIP!$A$2:$O11498,2,0)</f>
        <v>DRBR01B</v>
      </c>
      <c r="G12" s="98" t="str">
        <f>VLOOKUP(E12,'LISTADO ATM'!$A$2:$B$898,2,0)</f>
        <v xml:space="preserve">ATM Oficina Los Mina </v>
      </c>
      <c r="H12" s="98" t="str">
        <f>VLOOKUP(E12,VIP!$A$2:$O16419,7,FALSE)</f>
        <v>Si</v>
      </c>
      <c r="I12" s="98" t="str">
        <f>VLOOKUP(E12,VIP!$A$2:$O8384,8,FALSE)</f>
        <v>Si</v>
      </c>
      <c r="J12" s="98" t="str">
        <f>VLOOKUP(E12,VIP!$A$2:$O8334,8,FALSE)</f>
        <v>Si</v>
      </c>
      <c r="K12" s="98" t="str">
        <f>VLOOKUP(E12,VIP!$A$2:$O11908,6,0)</f>
        <v>NO</v>
      </c>
      <c r="L12" s="125" t="s">
        <v>2228</v>
      </c>
      <c r="M12" s="126" t="s">
        <v>2469</v>
      </c>
      <c r="N12" s="127" t="s">
        <v>2476</v>
      </c>
      <c r="O12" s="98" t="s">
        <v>2478</v>
      </c>
      <c r="P12" s="128"/>
      <c r="Q12" s="87" t="s">
        <v>2228</v>
      </c>
    </row>
    <row r="13" spans="1:17" s="99" customFormat="1" ht="18" x14ac:dyDescent="0.25">
      <c r="A13" s="98" t="str">
        <f>VLOOKUP(E13,'LISTADO ATM'!$A$2:$C$899,3,0)</f>
        <v>DISTRITO NACIONAL</v>
      </c>
      <c r="B13" s="112" t="s">
        <v>2517</v>
      </c>
      <c r="C13" s="124">
        <v>44251.986655092594</v>
      </c>
      <c r="D13" s="98" t="s">
        <v>2189</v>
      </c>
      <c r="E13" s="103">
        <v>919</v>
      </c>
      <c r="F13" s="98" t="str">
        <f>VLOOKUP(E13,VIP!$A$2:$O11497,2,0)</f>
        <v>DRBR16F</v>
      </c>
      <c r="G13" s="98" t="str">
        <f>VLOOKUP(E13,'LISTADO ATM'!$A$2:$B$898,2,0)</f>
        <v xml:space="preserve">ATM S/M La Cadena Sarasota </v>
      </c>
      <c r="H13" s="98" t="str">
        <f>VLOOKUP(E13,VIP!$A$2:$O16418,7,FALSE)</f>
        <v>Si</v>
      </c>
      <c r="I13" s="98" t="str">
        <f>VLOOKUP(E13,VIP!$A$2:$O8383,8,FALSE)</f>
        <v>Si</v>
      </c>
      <c r="J13" s="98" t="str">
        <f>VLOOKUP(E13,VIP!$A$2:$O8333,8,FALSE)</f>
        <v>Si</v>
      </c>
      <c r="K13" s="98" t="str">
        <f>VLOOKUP(E13,VIP!$A$2:$O11907,6,0)</f>
        <v>SI</v>
      </c>
      <c r="L13" s="125" t="s">
        <v>2228</v>
      </c>
      <c r="M13" s="126" t="s">
        <v>2469</v>
      </c>
      <c r="N13" s="127" t="s">
        <v>2476</v>
      </c>
      <c r="O13" s="98" t="s">
        <v>2478</v>
      </c>
      <c r="P13" s="128"/>
      <c r="Q13" s="87" t="s">
        <v>2228</v>
      </c>
    </row>
    <row r="14" spans="1:17" s="99" customFormat="1" ht="18" x14ac:dyDescent="0.25">
      <c r="A14" s="98" t="str">
        <f>VLOOKUP(E14,'LISTADO ATM'!$A$2:$C$899,3,0)</f>
        <v>DISTRITO NACIONAL</v>
      </c>
      <c r="B14" s="112" t="s">
        <v>2516</v>
      </c>
      <c r="C14" s="124">
        <v>44251.987245370372</v>
      </c>
      <c r="D14" s="98" t="s">
        <v>2189</v>
      </c>
      <c r="E14" s="103">
        <v>943</v>
      </c>
      <c r="F14" s="98" t="str">
        <f>VLOOKUP(E14,VIP!$A$2:$O11496,2,0)</f>
        <v>DRBR16K</v>
      </c>
      <c r="G14" s="98" t="str">
        <f>VLOOKUP(E14,'LISTADO ATM'!$A$2:$B$898,2,0)</f>
        <v xml:space="preserve">ATM Oficina Tránsito Terreste </v>
      </c>
      <c r="H14" s="98" t="str">
        <f>VLOOKUP(E14,VIP!$A$2:$O16417,7,FALSE)</f>
        <v>Si</v>
      </c>
      <c r="I14" s="98" t="str">
        <f>VLOOKUP(E14,VIP!$A$2:$O8382,8,FALSE)</f>
        <v>Si</v>
      </c>
      <c r="J14" s="98" t="str">
        <f>VLOOKUP(E14,VIP!$A$2:$O8332,8,FALSE)</f>
        <v>Si</v>
      </c>
      <c r="K14" s="98" t="str">
        <f>VLOOKUP(E14,VIP!$A$2:$O11906,6,0)</f>
        <v>NO</v>
      </c>
      <c r="L14" s="125" t="s">
        <v>2228</v>
      </c>
      <c r="M14" s="126" t="s">
        <v>2469</v>
      </c>
      <c r="N14" s="127" t="s">
        <v>2476</v>
      </c>
      <c r="O14" s="98" t="s">
        <v>2478</v>
      </c>
      <c r="P14" s="128"/>
      <c r="Q14" s="87" t="s">
        <v>2228</v>
      </c>
    </row>
    <row r="15" spans="1:17" s="99" customFormat="1" ht="18" x14ac:dyDescent="0.25">
      <c r="A15" s="98" t="str">
        <f>VLOOKUP(E15,'LISTADO ATM'!$A$2:$C$899,3,0)</f>
        <v>ESTE</v>
      </c>
      <c r="B15" s="112" t="s">
        <v>2515</v>
      </c>
      <c r="C15" s="124">
        <v>44251.987581018519</v>
      </c>
      <c r="D15" s="98" t="s">
        <v>2189</v>
      </c>
      <c r="E15" s="103">
        <v>111</v>
      </c>
      <c r="F15" s="98" t="str">
        <f>VLOOKUP(E15,VIP!$A$2:$O11495,2,0)</f>
        <v>DRBR111</v>
      </c>
      <c r="G15" s="98" t="str">
        <f>VLOOKUP(E15,'LISTADO ATM'!$A$2:$B$898,2,0)</f>
        <v xml:space="preserve">ATM Oficina San Pedro </v>
      </c>
      <c r="H15" s="98" t="str">
        <f>VLOOKUP(E15,VIP!$A$2:$O16416,7,FALSE)</f>
        <v>Si</v>
      </c>
      <c r="I15" s="98" t="str">
        <f>VLOOKUP(E15,VIP!$A$2:$O8381,8,FALSE)</f>
        <v>Si</v>
      </c>
      <c r="J15" s="98" t="str">
        <f>VLOOKUP(E15,VIP!$A$2:$O8331,8,FALSE)</f>
        <v>Si</v>
      </c>
      <c r="K15" s="98" t="str">
        <f>VLOOKUP(E15,VIP!$A$2:$O11905,6,0)</f>
        <v>SI</v>
      </c>
      <c r="L15" s="125" t="s">
        <v>2228</v>
      </c>
      <c r="M15" s="126" t="s">
        <v>2469</v>
      </c>
      <c r="N15" s="127" t="s">
        <v>2476</v>
      </c>
      <c r="O15" s="98" t="s">
        <v>2478</v>
      </c>
      <c r="P15" s="128"/>
      <c r="Q15" s="87" t="s">
        <v>2228</v>
      </c>
    </row>
    <row r="16" spans="1:17" s="99" customFormat="1" ht="18" x14ac:dyDescent="0.25">
      <c r="A16" s="98" t="str">
        <f>VLOOKUP(E16,'LISTADO ATM'!$A$2:$C$899,3,0)</f>
        <v>DISTRITO NACIONAL</v>
      </c>
      <c r="B16" s="112" t="s">
        <v>2514</v>
      </c>
      <c r="C16" s="124">
        <v>44251.99013888889</v>
      </c>
      <c r="D16" s="98" t="s">
        <v>2189</v>
      </c>
      <c r="E16" s="103">
        <v>517</v>
      </c>
      <c r="F16" s="98" t="str">
        <f>VLOOKUP(E16,VIP!$A$2:$O11491,2,0)</f>
        <v>DRBR517</v>
      </c>
      <c r="G16" s="98" t="str">
        <f>VLOOKUP(E16,'LISTADO ATM'!$A$2:$B$898,2,0)</f>
        <v xml:space="preserve">ATM Autobanco Oficina Sans Soucí </v>
      </c>
      <c r="H16" s="98" t="str">
        <f>VLOOKUP(E16,VIP!$A$2:$O16412,7,FALSE)</f>
        <v>Si</v>
      </c>
      <c r="I16" s="98" t="str">
        <f>VLOOKUP(E16,VIP!$A$2:$O8377,8,FALSE)</f>
        <v>Si</v>
      </c>
      <c r="J16" s="98" t="str">
        <f>VLOOKUP(E16,VIP!$A$2:$O8327,8,FALSE)</f>
        <v>Si</v>
      </c>
      <c r="K16" s="98" t="str">
        <f>VLOOKUP(E16,VIP!$A$2:$O11901,6,0)</f>
        <v>SI</v>
      </c>
      <c r="L16" s="125" t="s">
        <v>2228</v>
      </c>
      <c r="M16" s="126" t="s">
        <v>2469</v>
      </c>
      <c r="N16" s="127" t="s">
        <v>2476</v>
      </c>
      <c r="O16" s="98" t="s">
        <v>2478</v>
      </c>
      <c r="P16" s="128"/>
      <c r="Q16" s="87" t="s">
        <v>2228</v>
      </c>
    </row>
    <row r="17" spans="1:17" s="99" customFormat="1" ht="18" x14ac:dyDescent="0.25">
      <c r="A17" s="98" t="str">
        <f>VLOOKUP(E17,'LISTADO ATM'!$A$2:$C$899,3,0)</f>
        <v>DISTRITO NACIONAL</v>
      </c>
      <c r="B17" s="112" t="s">
        <v>2513</v>
      </c>
      <c r="C17" s="124">
        <v>44251.993680555555</v>
      </c>
      <c r="D17" s="98" t="s">
        <v>2189</v>
      </c>
      <c r="E17" s="103">
        <v>993</v>
      </c>
      <c r="F17" s="98" t="str">
        <f>VLOOKUP(E17,VIP!$A$2:$O11484,2,0)</f>
        <v>DRBR993</v>
      </c>
      <c r="G17" s="98" t="str">
        <f>VLOOKUP(E17,'LISTADO ATM'!$A$2:$B$898,2,0)</f>
        <v xml:space="preserve">ATM Centro Medico Integral II </v>
      </c>
      <c r="H17" s="98" t="str">
        <f>VLOOKUP(E17,VIP!$A$2:$O16405,7,FALSE)</f>
        <v>Si</v>
      </c>
      <c r="I17" s="98" t="str">
        <f>VLOOKUP(E17,VIP!$A$2:$O8370,8,FALSE)</f>
        <v>Si</v>
      </c>
      <c r="J17" s="98" t="str">
        <f>VLOOKUP(E17,VIP!$A$2:$O8320,8,FALSE)</f>
        <v>Si</v>
      </c>
      <c r="K17" s="98" t="str">
        <f>VLOOKUP(E17,VIP!$A$2:$O11894,6,0)</f>
        <v>NO</v>
      </c>
      <c r="L17" s="125" t="s">
        <v>2228</v>
      </c>
      <c r="M17" s="126" t="s">
        <v>2469</v>
      </c>
      <c r="N17" s="127" t="s">
        <v>2476</v>
      </c>
      <c r="O17" s="98" t="s">
        <v>2478</v>
      </c>
      <c r="P17" s="128"/>
      <c r="Q17" s="87" t="s">
        <v>2228</v>
      </c>
    </row>
    <row r="18" spans="1:17" s="99" customFormat="1" ht="18" x14ac:dyDescent="0.25">
      <c r="A18" s="98" t="str">
        <f>VLOOKUP(E18,'LISTADO ATM'!$A$2:$C$899,3,0)</f>
        <v>DISTRITO NACIONAL</v>
      </c>
      <c r="B18" s="112" t="s">
        <v>2512</v>
      </c>
      <c r="C18" s="124">
        <v>44252.026365740741</v>
      </c>
      <c r="D18" s="98" t="s">
        <v>2472</v>
      </c>
      <c r="E18" s="103">
        <v>884</v>
      </c>
      <c r="F18" s="98" t="str">
        <f>VLOOKUP(E18,VIP!$A$2:$O11471,2,0)</f>
        <v>DRBR884</v>
      </c>
      <c r="G18" s="98" t="str">
        <f>VLOOKUP(E18,'LISTADO ATM'!$A$2:$B$898,2,0)</f>
        <v xml:space="preserve">ATM UNP Olé Sabana Perdida </v>
      </c>
      <c r="H18" s="98" t="str">
        <f>VLOOKUP(E18,VIP!$A$2:$O16392,7,FALSE)</f>
        <v>Si</v>
      </c>
      <c r="I18" s="98" t="str">
        <f>VLOOKUP(E18,VIP!$A$2:$O8357,8,FALSE)</f>
        <v>Si</v>
      </c>
      <c r="J18" s="98" t="str">
        <f>VLOOKUP(E18,VIP!$A$2:$O8307,8,FALSE)</f>
        <v>Si</v>
      </c>
      <c r="K18" s="98" t="str">
        <f>VLOOKUP(E18,VIP!$A$2:$O11881,6,0)</f>
        <v>NO</v>
      </c>
      <c r="L18" s="125" t="s">
        <v>2430</v>
      </c>
      <c r="M18" s="126" t="s">
        <v>2469</v>
      </c>
      <c r="N18" s="127" t="s">
        <v>2476</v>
      </c>
      <c r="O18" s="98" t="s">
        <v>2477</v>
      </c>
      <c r="P18" s="128"/>
      <c r="Q18" s="87" t="s">
        <v>2430</v>
      </c>
    </row>
    <row r="19" spans="1:17" s="99" customFormat="1" ht="18" x14ac:dyDescent="0.25">
      <c r="A19" s="98" t="str">
        <f>VLOOKUP(E19,'LISTADO ATM'!$A$2:$C$899,3,0)</f>
        <v>DISTRITO NACIONAL</v>
      </c>
      <c r="B19" s="112" t="s">
        <v>2511</v>
      </c>
      <c r="C19" s="124">
        <v>44252.027395833335</v>
      </c>
      <c r="D19" s="98" t="s">
        <v>2472</v>
      </c>
      <c r="E19" s="103">
        <v>938</v>
      </c>
      <c r="F19" s="98" t="str">
        <f>VLOOKUP(E19,VIP!$A$2:$O11470,2,0)</f>
        <v>DRBR938</v>
      </c>
      <c r="G19" s="98" t="str">
        <f>VLOOKUP(E19,'LISTADO ATM'!$A$2:$B$898,2,0)</f>
        <v xml:space="preserve">ATM Autobanco Oficina Filadelfia Plaza </v>
      </c>
      <c r="H19" s="98" t="str">
        <f>VLOOKUP(E19,VIP!$A$2:$O16391,7,FALSE)</f>
        <v>Si</v>
      </c>
      <c r="I19" s="98" t="str">
        <f>VLOOKUP(E19,VIP!$A$2:$O8356,8,FALSE)</f>
        <v>Si</v>
      </c>
      <c r="J19" s="98" t="str">
        <f>VLOOKUP(E19,VIP!$A$2:$O8306,8,FALSE)</f>
        <v>Si</v>
      </c>
      <c r="K19" s="98" t="str">
        <f>VLOOKUP(E19,VIP!$A$2:$O11880,6,0)</f>
        <v>NO</v>
      </c>
      <c r="L19" s="125" t="s">
        <v>2462</v>
      </c>
      <c r="M19" s="126" t="s">
        <v>2469</v>
      </c>
      <c r="N19" s="127" t="s">
        <v>2476</v>
      </c>
      <c r="O19" s="98" t="s">
        <v>2477</v>
      </c>
      <c r="P19" s="128"/>
      <c r="Q19" s="87" t="s">
        <v>2462</v>
      </c>
    </row>
    <row r="20" spans="1:17" s="99" customFormat="1" ht="18" x14ac:dyDescent="0.25">
      <c r="A20" s="98" t="str">
        <f>VLOOKUP(E20,'LISTADO ATM'!$A$2:$C$899,3,0)</f>
        <v>DISTRITO NACIONAL</v>
      </c>
      <c r="B20" s="112" t="s">
        <v>2520</v>
      </c>
      <c r="C20" s="124">
        <v>44252.285208333335</v>
      </c>
      <c r="D20" s="98" t="s">
        <v>2189</v>
      </c>
      <c r="E20" s="103">
        <v>26</v>
      </c>
      <c r="F20" s="98" t="str">
        <f>VLOOKUP(E20,VIP!$A$2:$O11472,2,0)</f>
        <v>DRBR221</v>
      </c>
      <c r="G20" s="98" t="str">
        <f>VLOOKUP(E20,'LISTADO ATM'!$A$2:$B$898,2,0)</f>
        <v>ATM S/M Jumbo San Isidro</v>
      </c>
      <c r="H20" s="98" t="str">
        <f>VLOOKUP(E20,VIP!$A$2:$O16393,7,FALSE)</f>
        <v>Si</v>
      </c>
      <c r="I20" s="98" t="str">
        <f>VLOOKUP(E20,VIP!$A$2:$O8358,8,FALSE)</f>
        <v>Si</v>
      </c>
      <c r="J20" s="98" t="str">
        <f>VLOOKUP(E20,VIP!$A$2:$O8308,8,FALSE)</f>
        <v>Si</v>
      </c>
      <c r="K20" s="98" t="str">
        <f>VLOOKUP(E20,VIP!$A$2:$O11882,6,0)</f>
        <v>NO</v>
      </c>
      <c r="L20" s="125" t="s">
        <v>2228</v>
      </c>
      <c r="M20" s="126" t="s">
        <v>2469</v>
      </c>
      <c r="N20" s="127" t="s">
        <v>2476</v>
      </c>
      <c r="O20" s="98" t="s">
        <v>2478</v>
      </c>
      <c r="P20" s="128"/>
      <c r="Q20" s="87" t="s">
        <v>2228</v>
      </c>
    </row>
    <row r="21" spans="1:17" s="99" customFormat="1" ht="18" x14ac:dyDescent="0.25">
      <c r="A21" s="98" t="str">
        <f>VLOOKUP(E21,'LISTADO ATM'!$A$2:$C$899,3,0)</f>
        <v>DISTRITO NACIONAL</v>
      </c>
      <c r="B21" s="112" t="s">
        <v>2521</v>
      </c>
      <c r="C21" s="124">
        <v>44252.334490740737</v>
      </c>
      <c r="D21" s="98" t="s">
        <v>2189</v>
      </c>
      <c r="E21" s="103">
        <v>980</v>
      </c>
      <c r="F21" s="98" t="str">
        <f>VLOOKUP(E21,VIP!$A$2:$O11475,2,0)</f>
        <v>DRBR980</v>
      </c>
      <c r="G21" s="98" t="str">
        <f>VLOOKUP(E21,'LISTADO ATM'!$A$2:$B$898,2,0)</f>
        <v xml:space="preserve">ATM Oficina Bella Vista Mall II </v>
      </c>
      <c r="H21" s="98" t="str">
        <f>VLOOKUP(E21,VIP!$A$2:$O16396,7,FALSE)</f>
        <v>Si</v>
      </c>
      <c r="I21" s="98" t="str">
        <f>VLOOKUP(E21,VIP!$A$2:$O8361,8,FALSE)</f>
        <v>Si</v>
      </c>
      <c r="J21" s="98" t="str">
        <f>VLOOKUP(E21,VIP!$A$2:$O8311,8,FALSE)</f>
        <v>Si</v>
      </c>
      <c r="K21" s="98" t="str">
        <f>VLOOKUP(E21,VIP!$A$2:$O11885,6,0)</f>
        <v>NO</v>
      </c>
      <c r="L21" s="125" t="s">
        <v>2228</v>
      </c>
      <c r="M21" s="126" t="s">
        <v>2469</v>
      </c>
      <c r="N21" s="127" t="s">
        <v>2476</v>
      </c>
      <c r="O21" s="98" t="s">
        <v>2478</v>
      </c>
      <c r="P21" s="128"/>
      <c r="Q21" s="87" t="s">
        <v>2228</v>
      </c>
    </row>
    <row r="22" spans="1:17" s="99" customFormat="1" ht="18" x14ac:dyDescent="0.25">
      <c r="A22" s="98" t="str">
        <f>VLOOKUP(E22,'LISTADO ATM'!$A$2:$C$899,3,0)</f>
        <v>NORTE</v>
      </c>
      <c r="B22" s="112" t="s">
        <v>2526</v>
      </c>
      <c r="C22" s="124">
        <v>44252.361435185187</v>
      </c>
      <c r="D22" s="98" t="s">
        <v>2190</v>
      </c>
      <c r="E22" s="103">
        <v>691</v>
      </c>
      <c r="F22" s="98" t="str">
        <f>VLOOKUP(E22,VIP!$A$2:$O11488,2,0)</f>
        <v>DRBR691</v>
      </c>
      <c r="G22" s="98" t="str">
        <f>VLOOKUP(E22,'LISTADO ATM'!$A$2:$B$898,2,0)</f>
        <v>ATM Eco Petroleo Manzanillo</v>
      </c>
      <c r="H22" s="98" t="str">
        <f>VLOOKUP(E22,VIP!$A$2:$O16409,7,FALSE)</f>
        <v>Si</v>
      </c>
      <c r="I22" s="98" t="str">
        <f>VLOOKUP(E22,VIP!$A$2:$O8374,8,FALSE)</f>
        <v>Si</v>
      </c>
      <c r="J22" s="98" t="str">
        <f>VLOOKUP(E22,VIP!$A$2:$O8324,8,FALSE)</f>
        <v>Si</v>
      </c>
      <c r="K22" s="98" t="str">
        <f>VLOOKUP(E22,VIP!$A$2:$O11898,6,0)</f>
        <v>NO</v>
      </c>
      <c r="L22" s="125" t="s">
        <v>2496</v>
      </c>
      <c r="M22" s="126" t="s">
        <v>2469</v>
      </c>
      <c r="N22" s="127" t="s">
        <v>2476</v>
      </c>
      <c r="O22" s="98" t="s">
        <v>2497</v>
      </c>
      <c r="P22" s="128"/>
      <c r="Q22" s="87" t="s">
        <v>2496</v>
      </c>
    </row>
    <row r="23" spans="1:17" s="99" customFormat="1" ht="18" x14ac:dyDescent="0.25">
      <c r="A23" s="98" t="str">
        <f>VLOOKUP(E23,'LISTADO ATM'!$A$2:$C$899,3,0)</f>
        <v>ESTE</v>
      </c>
      <c r="B23" s="112" t="s">
        <v>2525</v>
      </c>
      <c r="C23" s="124">
        <v>44252.40184027778</v>
      </c>
      <c r="D23" s="98" t="s">
        <v>2189</v>
      </c>
      <c r="E23" s="103">
        <v>959</v>
      </c>
      <c r="F23" s="98" t="str">
        <f>VLOOKUP(E23,VIP!$A$2:$O11479,2,0)</f>
        <v>DRBR959</v>
      </c>
      <c r="G23" s="98" t="str">
        <f>VLOOKUP(E23,'LISTADO ATM'!$A$2:$B$898,2,0)</f>
        <v>ATM Estación Next Bavaro</v>
      </c>
      <c r="H23" s="98" t="str">
        <f>VLOOKUP(E23,VIP!$A$2:$O16400,7,FALSE)</f>
        <v>Si</v>
      </c>
      <c r="I23" s="98" t="str">
        <f>VLOOKUP(E23,VIP!$A$2:$O8365,8,FALSE)</f>
        <v>Si</v>
      </c>
      <c r="J23" s="98" t="str">
        <f>VLOOKUP(E23,VIP!$A$2:$O8315,8,FALSE)</f>
        <v>Si</v>
      </c>
      <c r="K23" s="98" t="str">
        <f>VLOOKUP(E23,VIP!$A$2:$O11889,6,0)</f>
        <v>NO</v>
      </c>
      <c r="L23" s="125" t="s">
        <v>2254</v>
      </c>
      <c r="M23" s="126" t="s">
        <v>2469</v>
      </c>
      <c r="N23" s="127" t="s">
        <v>2476</v>
      </c>
      <c r="O23" s="98" t="s">
        <v>2478</v>
      </c>
      <c r="P23" s="128"/>
      <c r="Q23" s="87" t="s">
        <v>2254</v>
      </c>
    </row>
    <row r="24" spans="1:17" s="99" customFormat="1" ht="18" x14ac:dyDescent="0.25">
      <c r="A24" s="98" t="str">
        <f>VLOOKUP(E24,'LISTADO ATM'!$A$2:$C$899,3,0)</f>
        <v>DISTRITO NACIONAL</v>
      </c>
      <c r="B24" s="112" t="s">
        <v>2524</v>
      </c>
      <c r="C24" s="124">
        <v>44252.403333333335</v>
      </c>
      <c r="D24" s="98" t="s">
        <v>2487</v>
      </c>
      <c r="E24" s="103">
        <v>628</v>
      </c>
      <c r="F24" s="98" t="str">
        <f>VLOOKUP(E24,VIP!$A$2:$O11477,2,0)</f>
        <v>DRBR086</v>
      </c>
      <c r="G24" s="98" t="str">
        <f>VLOOKUP(E24,'LISTADO ATM'!$A$2:$B$898,2,0)</f>
        <v xml:space="preserve">ATM Autobanco San Isidro </v>
      </c>
      <c r="H24" s="98" t="str">
        <f>VLOOKUP(E24,VIP!$A$2:$O16398,7,FALSE)</f>
        <v>Si</v>
      </c>
      <c r="I24" s="98" t="str">
        <f>VLOOKUP(E24,VIP!$A$2:$O8363,8,FALSE)</f>
        <v>Si</v>
      </c>
      <c r="J24" s="98" t="str">
        <f>VLOOKUP(E24,VIP!$A$2:$O8313,8,FALSE)</f>
        <v>Si</v>
      </c>
      <c r="K24" s="98" t="str">
        <f>VLOOKUP(E24,VIP!$A$2:$O11887,6,0)</f>
        <v>SI</v>
      </c>
      <c r="L24" s="125" t="s">
        <v>2430</v>
      </c>
      <c r="M24" s="126" t="s">
        <v>2469</v>
      </c>
      <c r="N24" s="127" t="s">
        <v>2476</v>
      </c>
      <c r="O24" s="98" t="s">
        <v>2490</v>
      </c>
      <c r="P24" s="128"/>
      <c r="Q24" s="87" t="s">
        <v>2430</v>
      </c>
    </row>
    <row r="25" spans="1:17" s="99" customFormat="1" ht="18" x14ac:dyDescent="0.25">
      <c r="A25" s="98" t="str">
        <f>VLOOKUP(E25,'LISTADO ATM'!$A$2:$C$899,3,0)</f>
        <v>DISTRITO NACIONAL</v>
      </c>
      <c r="B25" s="112" t="s">
        <v>2528</v>
      </c>
      <c r="C25" s="124">
        <v>44252.444409722222</v>
      </c>
      <c r="D25" s="98" t="s">
        <v>2189</v>
      </c>
      <c r="E25" s="103">
        <v>658</v>
      </c>
      <c r="F25" s="98" t="str">
        <f>VLOOKUP(E25,VIP!$A$2:$O11480,2,0)</f>
        <v>DRBR658</v>
      </c>
      <c r="G25" s="98" t="str">
        <f>VLOOKUP(E25,'LISTADO ATM'!$A$2:$B$898,2,0)</f>
        <v>ATM Cámara de Cuentas</v>
      </c>
      <c r="H25" s="98" t="str">
        <f>VLOOKUP(E25,VIP!$A$2:$O16401,7,FALSE)</f>
        <v>Si</v>
      </c>
      <c r="I25" s="98" t="str">
        <f>VLOOKUP(E25,VIP!$A$2:$O8366,8,FALSE)</f>
        <v>Si</v>
      </c>
      <c r="J25" s="98" t="str">
        <f>VLOOKUP(E25,VIP!$A$2:$O8316,8,FALSE)</f>
        <v>Si</v>
      </c>
      <c r="K25" s="98" t="str">
        <f>VLOOKUP(E25,VIP!$A$2:$O11890,6,0)</f>
        <v>NO</v>
      </c>
      <c r="L25" s="125" t="s">
        <v>2228</v>
      </c>
      <c r="M25" s="126" t="s">
        <v>2469</v>
      </c>
      <c r="N25" s="127" t="s">
        <v>2476</v>
      </c>
      <c r="O25" s="98" t="s">
        <v>2478</v>
      </c>
      <c r="P25" s="128"/>
      <c r="Q25" s="87" t="s">
        <v>2228</v>
      </c>
    </row>
    <row r="26" spans="1:17" s="99" customFormat="1" ht="18" x14ac:dyDescent="0.25">
      <c r="A26" s="98" t="str">
        <f>VLOOKUP(E26,'LISTADO ATM'!$A$2:$C$899,3,0)</f>
        <v>DISTRITO NACIONAL</v>
      </c>
      <c r="B26" s="112" t="s">
        <v>2527</v>
      </c>
      <c r="C26" s="124">
        <v>44252.453240740739</v>
      </c>
      <c r="D26" s="98" t="s">
        <v>2189</v>
      </c>
      <c r="E26" s="103">
        <v>377</v>
      </c>
      <c r="F26" s="98" t="str">
        <f>VLOOKUP(E26,VIP!$A$2:$O11475,2,0)</f>
        <v>DRBR377</v>
      </c>
      <c r="G26" s="98" t="str">
        <f>VLOOKUP(E26,'LISTADO ATM'!$A$2:$B$898,2,0)</f>
        <v>ATM Estación del Metro Eduardo Brito</v>
      </c>
      <c r="H26" s="98" t="str">
        <f>VLOOKUP(E26,VIP!$A$2:$O16396,7,FALSE)</f>
        <v>Si</v>
      </c>
      <c r="I26" s="98" t="str">
        <f>VLOOKUP(E26,VIP!$A$2:$O8361,8,FALSE)</f>
        <v>Si</v>
      </c>
      <c r="J26" s="98" t="str">
        <f>VLOOKUP(E26,VIP!$A$2:$O8311,8,FALSE)</f>
        <v>Si</v>
      </c>
      <c r="K26" s="98" t="str">
        <f>VLOOKUP(E26,VIP!$A$2:$O11885,6,0)</f>
        <v>NO</v>
      </c>
      <c r="L26" s="125" t="s">
        <v>2434</v>
      </c>
      <c r="M26" s="126" t="s">
        <v>2469</v>
      </c>
      <c r="N26" s="127" t="s">
        <v>2476</v>
      </c>
      <c r="O26" s="98" t="s">
        <v>2478</v>
      </c>
      <c r="P26" s="128"/>
      <c r="Q26" s="87" t="s">
        <v>2434</v>
      </c>
    </row>
    <row r="27" spans="1:17" s="99" customFormat="1" ht="18" x14ac:dyDescent="0.25">
      <c r="A27" s="98" t="str">
        <f>VLOOKUP(E27,'LISTADO ATM'!$A$2:$C$899,3,0)</f>
        <v>SUR</v>
      </c>
      <c r="B27" s="112" t="s">
        <v>2550</v>
      </c>
      <c r="C27" s="124">
        <v>44252.47996527778</v>
      </c>
      <c r="D27" s="98" t="s">
        <v>2487</v>
      </c>
      <c r="E27" s="103">
        <v>881</v>
      </c>
      <c r="F27" s="98" t="str">
        <f>VLOOKUP(E27,VIP!$A$2:$O11512,2,0)</f>
        <v>DRBR881</v>
      </c>
      <c r="G27" s="98" t="str">
        <f>VLOOKUP(E27,'LISTADO ATM'!$A$2:$B$898,2,0)</f>
        <v xml:space="preserve">ATM UNP Yaguate (San Cristóbal) 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NO</v>
      </c>
      <c r="L27" s="125" t="s">
        <v>2430</v>
      </c>
      <c r="M27" s="126" t="s">
        <v>2469</v>
      </c>
      <c r="N27" s="127" t="s">
        <v>2476</v>
      </c>
      <c r="O27" s="98" t="s">
        <v>2490</v>
      </c>
      <c r="P27" s="128"/>
      <c r="Q27" s="87" t="s">
        <v>2430</v>
      </c>
    </row>
    <row r="28" spans="1:17" s="99" customFormat="1" ht="18" x14ac:dyDescent="0.25">
      <c r="A28" s="98" t="str">
        <f>VLOOKUP(E28,'LISTADO ATM'!$A$2:$C$899,3,0)</f>
        <v>DISTRITO NACIONAL</v>
      </c>
      <c r="B28" s="112" t="s">
        <v>2549</v>
      </c>
      <c r="C28" s="124">
        <v>44252.484247685185</v>
      </c>
      <c r="D28" s="98" t="s">
        <v>2189</v>
      </c>
      <c r="E28" s="103">
        <v>966</v>
      </c>
      <c r="F28" s="98" t="str">
        <f>VLOOKUP(E28,VIP!$A$2:$O11509,2,0)</f>
        <v>DRBR966</v>
      </c>
      <c r="G28" s="98" t="str">
        <f>VLOOKUP(E28,'LISTADO ATM'!$A$2:$B$898,2,0)</f>
        <v>ATM Centro Medico Real</v>
      </c>
      <c r="H28" s="98" t="str">
        <f>VLOOKUP(E28,VIP!$A$2:$O16430,7,FALSE)</f>
        <v>Si</v>
      </c>
      <c r="I28" s="98" t="str">
        <f>VLOOKUP(E28,VIP!$A$2:$O8395,8,FALSE)</f>
        <v>Si</v>
      </c>
      <c r="J28" s="98" t="str">
        <f>VLOOKUP(E28,VIP!$A$2:$O8345,8,FALSE)</f>
        <v>Si</v>
      </c>
      <c r="K28" s="98" t="str">
        <f>VLOOKUP(E28,VIP!$A$2:$O11919,6,0)</f>
        <v>NO</v>
      </c>
      <c r="L28" s="125" t="s">
        <v>2228</v>
      </c>
      <c r="M28" s="126" t="s">
        <v>2469</v>
      </c>
      <c r="N28" s="127" t="s">
        <v>2476</v>
      </c>
      <c r="O28" s="98" t="s">
        <v>2478</v>
      </c>
      <c r="P28" s="128"/>
      <c r="Q28" s="87" t="s">
        <v>2228</v>
      </c>
    </row>
    <row r="29" spans="1:17" s="99" customFormat="1" ht="18" x14ac:dyDescent="0.25">
      <c r="A29" s="98" t="str">
        <f>VLOOKUP(E29,'LISTADO ATM'!$A$2:$C$899,3,0)</f>
        <v>DISTRITO NACIONAL</v>
      </c>
      <c r="B29" s="112" t="s">
        <v>2548</v>
      </c>
      <c r="C29" s="124">
        <v>44252.487881944442</v>
      </c>
      <c r="D29" s="98" t="s">
        <v>2189</v>
      </c>
      <c r="E29" s="103">
        <v>553</v>
      </c>
      <c r="F29" s="98" t="str">
        <f>VLOOKUP(E29,VIP!$A$2:$O11508,2,0)</f>
        <v>DRBR270</v>
      </c>
      <c r="G29" s="98" t="str">
        <f>VLOOKUP(E29,'LISTADO ATM'!$A$2:$B$898,2,0)</f>
        <v xml:space="preserve">ATM Centro de Caja Las Américas </v>
      </c>
      <c r="H29" s="98" t="str">
        <f>VLOOKUP(E29,VIP!$A$2:$O16429,7,FALSE)</f>
        <v>Si</v>
      </c>
      <c r="I29" s="98" t="str">
        <f>VLOOKUP(E29,VIP!$A$2:$O8394,8,FALSE)</f>
        <v>No</v>
      </c>
      <c r="J29" s="98" t="str">
        <f>VLOOKUP(E29,VIP!$A$2:$O8344,8,FALSE)</f>
        <v>No</v>
      </c>
      <c r="K29" s="98" t="str">
        <f>VLOOKUP(E29,VIP!$A$2:$O11918,6,0)</f>
        <v>NO</v>
      </c>
      <c r="L29" s="125" t="s">
        <v>2254</v>
      </c>
      <c r="M29" s="126" t="s">
        <v>2469</v>
      </c>
      <c r="N29" s="127" t="s">
        <v>2476</v>
      </c>
      <c r="O29" s="98" t="s">
        <v>2478</v>
      </c>
      <c r="P29" s="128"/>
      <c r="Q29" s="87" t="s">
        <v>2254</v>
      </c>
    </row>
    <row r="30" spans="1:17" s="99" customFormat="1" ht="18" x14ac:dyDescent="0.25">
      <c r="A30" s="98" t="str">
        <f>VLOOKUP(E30,'LISTADO ATM'!$A$2:$C$899,3,0)</f>
        <v>SUR</v>
      </c>
      <c r="B30" s="112" t="s">
        <v>2547</v>
      </c>
      <c r="C30" s="124">
        <v>44252.489490740743</v>
      </c>
      <c r="D30" s="98" t="s">
        <v>2189</v>
      </c>
      <c r="E30" s="103">
        <v>296</v>
      </c>
      <c r="F30" s="98" t="str">
        <f>VLOOKUP(E30,VIP!$A$2:$O11507,2,0)</f>
        <v>DRBR296</v>
      </c>
      <c r="G30" s="98" t="str">
        <f>VLOOKUP(E30,'LISTADO ATM'!$A$2:$B$898,2,0)</f>
        <v>ATM Estación BANICOMB (Baní)  ECO Petroleo</v>
      </c>
      <c r="H30" s="98" t="str">
        <f>VLOOKUP(E30,VIP!$A$2:$O16428,7,FALSE)</f>
        <v>Si</v>
      </c>
      <c r="I30" s="98" t="str">
        <f>VLOOKUP(E30,VIP!$A$2:$O8393,8,FALSE)</f>
        <v>Si</v>
      </c>
      <c r="J30" s="98" t="str">
        <f>VLOOKUP(E30,VIP!$A$2:$O8343,8,FALSE)</f>
        <v>Si</v>
      </c>
      <c r="K30" s="98" t="str">
        <f>VLOOKUP(E30,VIP!$A$2:$O11917,6,0)</f>
        <v>NO</v>
      </c>
      <c r="L30" s="125" t="s">
        <v>2228</v>
      </c>
      <c r="M30" s="126" t="s">
        <v>2469</v>
      </c>
      <c r="N30" s="127" t="s">
        <v>2476</v>
      </c>
      <c r="O30" s="98" t="s">
        <v>2478</v>
      </c>
      <c r="P30" s="128"/>
      <c r="Q30" s="87" t="s">
        <v>2228</v>
      </c>
    </row>
    <row r="31" spans="1:17" s="99" customFormat="1" ht="18" x14ac:dyDescent="0.25">
      <c r="A31" s="98" t="str">
        <f>VLOOKUP(E31,'LISTADO ATM'!$A$2:$C$899,3,0)</f>
        <v>DISTRITO NACIONAL</v>
      </c>
      <c r="B31" s="112" t="s">
        <v>2546</v>
      </c>
      <c r="C31" s="124">
        <v>44252.492118055554</v>
      </c>
      <c r="D31" s="98" t="s">
        <v>2189</v>
      </c>
      <c r="E31" s="103">
        <v>889</v>
      </c>
      <c r="F31" s="98" t="str">
        <f>VLOOKUP(E31,VIP!$A$2:$O11504,2,0)</f>
        <v>DRBR889</v>
      </c>
      <c r="G31" s="98" t="str">
        <f>VLOOKUP(E31,'LISTADO ATM'!$A$2:$B$898,2,0)</f>
        <v>ATM Oficina Plaza Lama Máximo Gómez II</v>
      </c>
      <c r="H31" s="98" t="str">
        <f>VLOOKUP(E31,VIP!$A$2:$O16425,7,FALSE)</f>
        <v>Si</v>
      </c>
      <c r="I31" s="98" t="str">
        <f>VLOOKUP(E31,VIP!$A$2:$O8390,8,FALSE)</f>
        <v>Si</v>
      </c>
      <c r="J31" s="98" t="str">
        <f>VLOOKUP(E31,VIP!$A$2:$O8340,8,FALSE)</f>
        <v>Si</v>
      </c>
      <c r="K31" s="98" t="str">
        <f>VLOOKUP(E31,VIP!$A$2:$O11914,6,0)</f>
        <v>NO</v>
      </c>
      <c r="L31" s="125" t="s">
        <v>2496</v>
      </c>
      <c r="M31" s="126" t="s">
        <v>2469</v>
      </c>
      <c r="N31" s="127" t="s">
        <v>2476</v>
      </c>
      <c r="O31" s="98" t="s">
        <v>2478</v>
      </c>
      <c r="P31" s="128"/>
      <c r="Q31" s="87" t="s">
        <v>2496</v>
      </c>
    </row>
    <row r="32" spans="1:17" s="99" customFormat="1" ht="18" x14ac:dyDescent="0.25">
      <c r="A32" s="98" t="str">
        <f>VLOOKUP(E32,'LISTADO ATM'!$A$2:$C$899,3,0)</f>
        <v>DISTRITO NACIONAL</v>
      </c>
      <c r="B32" s="112" t="s">
        <v>2545</v>
      </c>
      <c r="C32" s="124">
        <v>44252.496666666666</v>
      </c>
      <c r="D32" s="98" t="s">
        <v>2189</v>
      </c>
      <c r="E32" s="103">
        <v>676</v>
      </c>
      <c r="F32" s="98" t="str">
        <f>VLOOKUP(E32,VIP!$A$2:$O11501,2,0)</f>
        <v>DRBR676</v>
      </c>
      <c r="G32" s="98" t="str">
        <f>VLOOKUP(E32,'LISTADO ATM'!$A$2:$B$898,2,0)</f>
        <v>ATM S/M Bravo Colina Del Oeste</v>
      </c>
      <c r="H32" s="98" t="str">
        <f>VLOOKUP(E32,VIP!$A$2:$O16422,7,FALSE)</f>
        <v>Si</v>
      </c>
      <c r="I32" s="98" t="str">
        <f>VLOOKUP(E32,VIP!$A$2:$O8387,8,FALSE)</f>
        <v>Si</v>
      </c>
      <c r="J32" s="98" t="str">
        <f>VLOOKUP(E32,VIP!$A$2:$O8337,8,FALSE)</f>
        <v>Si</v>
      </c>
      <c r="K32" s="98" t="str">
        <f>VLOOKUP(E32,VIP!$A$2:$O11911,6,0)</f>
        <v>NO</v>
      </c>
      <c r="L32" s="125" t="s">
        <v>2496</v>
      </c>
      <c r="M32" s="126" t="s">
        <v>2469</v>
      </c>
      <c r="N32" s="127" t="s">
        <v>2476</v>
      </c>
      <c r="O32" s="98" t="s">
        <v>2478</v>
      </c>
      <c r="P32" s="128"/>
      <c r="Q32" s="87" t="s">
        <v>2496</v>
      </c>
    </row>
    <row r="33" spans="1:17" s="99" customFormat="1" ht="18" x14ac:dyDescent="0.25">
      <c r="A33" s="98" t="str">
        <f>VLOOKUP(E33,'LISTADO ATM'!$A$2:$C$899,3,0)</f>
        <v>DISTRITO NACIONAL</v>
      </c>
      <c r="B33" s="112" t="s">
        <v>2544</v>
      </c>
      <c r="C33" s="124">
        <v>44252.507280092592</v>
      </c>
      <c r="D33" s="98" t="s">
        <v>2472</v>
      </c>
      <c r="E33" s="103">
        <v>568</v>
      </c>
      <c r="F33" s="98" t="str">
        <f>VLOOKUP(E33,VIP!$A$2:$O11494,2,0)</f>
        <v>DRBR01F</v>
      </c>
      <c r="G33" s="98" t="str">
        <f>VLOOKUP(E33,'LISTADO ATM'!$A$2:$B$898,2,0)</f>
        <v xml:space="preserve">ATM Ministerio de Educación </v>
      </c>
      <c r="H33" s="98" t="str">
        <f>VLOOKUP(E33,VIP!$A$2:$O16415,7,FALSE)</f>
        <v>Si</v>
      </c>
      <c r="I33" s="98" t="str">
        <f>VLOOKUP(E33,VIP!$A$2:$O8380,8,FALSE)</f>
        <v>Si</v>
      </c>
      <c r="J33" s="98" t="str">
        <f>VLOOKUP(E33,VIP!$A$2:$O8330,8,FALSE)</f>
        <v>Si</v>
      </c>
      <c r="K33" s="98" t="str">
        <f>VLOOKUP(E33,VIP!$A$2:$O11904,6,0)</f>
        <v>NO</v>
      </c>
      <c r="L33" s="125" t="s">
        <v>2462</v>
      </c>
      <c r="M33" s="126" t="s">
        <v>2469</v>
      </c>
      <c r="N33" s="127" t="s">
        <v>2476</v>
      </c>
      <c r="O33" s="98" t="s">
        <v>2477</v>
      </c>
      <c r="P33" s="128"/>
      <c r="Q33" s="87" t="s">
        <v>2462</v>
      </c>
    </row>
    <row r="34" spans="1:17" s="99" customFormat="1" ht="18" x14ac:dyDescent="0.25">
      <c r="A34" s="98" t="str">
        <f>VLOOKUP(E34,'LISTADO ATM'!$A$2:$C$899,3,0)</f>
        <v>DISTRITO NACIONAL</v>
      </c>
      <c r="B34" s="112" t="s">
        <v>2543</v>
      </c>
      <c r="C34" s="124">
        <v>44252.564571759256</v>
      </c>
      <c r="D34" s="98" t="s">
        <v>2472</v>
      </c>
      <c r="E34" s="103">
        <v>562</v>
      </c>
      <c r="F34" s="98" t="str">
        <f>VLOOKUP(E34,VIP!$A$2:$O11492,2,0)</f>
        <v>DRBR226</v>
      </c>
      <c r="G34" s="98" t="str">
        <f>VLOOKUP(E34,'LISTADO ATM'!$A$2:$B$898,2,0)</f>
        <v xml:space="preserve">ATM S/M Jumbo Carretera Mella </v>
      </c>
      <c r="H34" s="98" t="str">
        <f>VLOOKUP(E34,VIP!$A$2:$O16413,7,FALSE)</f>
        <v>Si</v>
      </c>
      <c r="I34" s="98" t="str">
        <f>VLOOKUP(E34,VIP!$A$2:$O8378,8,FALSE)</f>
        <v>Si</v>
      </c>
      <c r="J34" s="98" t="str">
        <f>VLOOKUP(E34,VIP!$A$2:$O8328,8,FALSE)</f>
        <v>Si</v>
      </c>
      <c r="K34" s="98" t="str">
        <f>VLOOKUP(E34,VIP!$A$2:$O11902,6,0)</f>
        <v>SI</v>
      </c>
      <c r="L34" s="125" t="s">
        <v>2430</v>
      </c>
      <c r="M34" s="126" t="s">
        <v>2469</v>
      </c>
      <c r="N34" s="127" t="s">
        <v>2476</v>
      </c>
      <c r="O34" s="98" t="s">
        <v>2477</v>
      </c>
      <c r="P34" s="128"/>
      <c r="Q34" s="87" t="s">
        <v>2430</v>
      </c>
    </row>
    <row r="35" spans="1:17" s="99" customFormat="1" ht="18" x14ac:dyDescent="0.25">
      <c r="A35" s="98" t="str">
        <f>VLOOKUP(E35,'LISTADO ATM'!$A$2:$C$899,3,0)</f>
        <v>DISTRITO NACIONAL</v>
      </c>
      <c r="B35" s="112" t="s">
        <v>2542</v>
      </c>
      <c r="C35" s="124">
        <v>44252.566307870373</v>
      </c>
      <c r="D35" s="98" t="s">
        <v>2487</v>
      </c>
      <c r="E35" s="103">
        <v>567</v>
      </c>
      <c r="F35" s="98" t="str">
        <f>VLOOKUP(E35,VIP!$A$2:$O11491,2,0)</f>
        <v>DRBR015</v>
      </c>
      <c r="G35" s="98" t="str">
        <f>VLOOKUP(E35,'LISTADO ATM'!$A$2:$B$898,2,0)</f>
        <v xml:space="preserve">ATM Oficina Máximo Gómez </v>
      </c>
      <c r="H35" s="98" t="str">
        <f>VLOOKUP(E35,VIP!$A$2:$O16412,7,FALSE)</f>
        <v>Si</v>
      </c>
      <c r="I35" s="98" t="str">
        <f>VLOOKUP(E35,VIP!$A$2:$O8377,8,FALSE)</f>
        <v>Si</v>
      </c>
      <c r="J35" s="98" t="str">
        <f>VLOOKUP(E35,VIP!$A$2:$O8327,8,FALSE)</f>
        <v>Si</v>
      </c>
      <c r="K35" s="98" t="str">
        <f>VLOOKUP(E35,VIP!$A$2:$O11901,6,0)</f>
        <v>NO</v>
      </c>
      <c r="L35" s="125" t="s">
        <v>2462</v>
      </c>
      <c r="M35" s="126" t="s">
        <v>2469</v>
      </c>
      <c r="N35" s="127" t="s">
        <v>2476</v>
      </c>
      <c r="O35" s="98" t="s">
        <v>2490</v>
      </c>
      <c r="P35" s="128"/>
      <c r="Q35" s="87" t="s">
        <v>2462</v>
      </c>
    </row>
    <row r="36" spans="1:17" s="99" customFormat="1" ht="18" x14ac:dyDescent="0.25">
      <c r="A36" s="98" t="str">
        <f>VLOOKUP(E36,'LISTADO ATM'!$A$2:$C$899,3,0)</f>
        <v>NORTE</v>
      </c>
      <c r="B36" s="112" t="s">
        <v>2541</v>
      </c>
      <c r="C36" s="124">
        <v>44252.569016203706</v>
      </c>
      <c r="D36" s="98" t="s">
        <v>2487</v>
      </c>
      <c r="E36" s="103">
        <v>142</v>
      </c>
      <c r="F36" s="98" t="str">
        <f>VLOOKUP(E36,VIP!$A$2:$O11490,2,0)</f>
        <v>DRBR142</v>
      </c>
      <c r="G36" s="98" t="str">
        <f>VLOOKUP(E36,'LISTADO ATM'!$A$2:$B$898,2,0)</f>
        <v xml:space="preserve">ATM Centro de Caja Galerías Bonao </v>
      </c>
      <c r="H36" s="98" t="str">
        <f>VLOOKUP(E36,VIP!$A$2:$O16411,7,FALSE)</f>
        <v>Si</v>
      </c>
      <c r="I36" s="98" t="str">
        <f>VLOOKUP(E36,VIP!$A$2:$O8376,8,FALSE)</f>
        <v>Si</v>
      </c>
      <c r="J36" s="98" t="str">
        <f>VLOOKUP(E36,VIP!$A$2:$O8326,8,FALSE)</f>
        <v>Si</v>
      </c>
      <c r="K36" s="98" t="str">
        <f>VLOOKUP(E36,VIP!$A$2:$O11900,6,0)</f>
        <v>SI</v>
      </c>
      <c r="L36" s="125" t="s">
        <v>2551</v>
      </c>
      <c r="M36" s="126" t="s">
        <v>2469</v>
      </c>
      <c r="N36" s="127" t="s">
        <v>2476</v>
      </c>
      <c r="O36" s="98" t="s">
        <v>2490</v>
      </c>
      <c r="P36" s="128"/>
      <c r="Q36" s="87" t="s">
        <v>2551</v>
      </c>
    </row>
    <row r="37" spans="1:17" s="99" customFormat="1" ht="18" x14ac:dyDescent="0.25">
      <c r="A37" s="98" t="str">
        <f>VLOOKUP(E37,'LISTADO ATM'!$A$2:$C$899,3,0)</f>
        <v>NORTE</v>
      </c>
      <c r="B37" s="112" t="s">
        <v>2540</v>
      </c>
      <c r="C37" s="124">
        <v>44252.574166666665</v>
      </c>
      <c r="D37" s="98" t="s">
        <v>2487</v>
      </c>
      <c r="E37" s="103">
        <v>396</v>
      </c>
      <c r="F37" s="98" t="str">
        <f>VLOOKUP(E37,VIP!$A$2:$O11489,2,0)</f>
        <v>DRBR396</v>
      </c>
      <c r="G37" s="98" t="str">
        <f>VLOOKUP(E37,'LISTADO ATM'!$A$2:$B$898,2,0)</f>
        <v xml:space="preserve">ATM Oficina Plaza Ulloa (La Fuente) </v>
      </c>
      <c r="H37" s="98" t="str">
        <f>VLOOKUP(E37,VIP!$A$2:$O16410,7,FALSE)</f>
        <v>Si</v>
      </c>
      <c r="I37" s="98" t="str">
        <f>VLOOKUP(E37,VIP!$A$2:$O8375,8,FALSE)</f>
        <v>Si</v>
      </c>
      <c r="J37" s="98" t="str">
        <f>VLOOKUP(E37,VIP!$A$2:$O8325,8,FALSE)</f>
        <v>Si</v>
      </c>
      <c r="K37" s="98" t="str">
        <f>VLOOKUP(E37,VIP!$A$2:$O11899,6,0)</f>
        <v>NO</v>
      </c>
      <c r="L37" s="125" t="s">
        <v>2551</v>
      </c>
      <c r="M37" s="126" t="s">
        <v>2469</v>
      </c>
      <c r="N37" s="127" t="s">
        <v>2476</v>
      </c>
      <c r="O37" s="98" t="s">
        <v>2490</v>
      </c>
      <c r="P37" s="128"/>
      <c r="Q37" s="87" t="s">
        <v>2551</v>
      </c>
    </row>
    <row r="38" spans="1:17" s="99" customFormat="1" ht="18" x14ac:dyDescent="0.25">
      <c r="A38" s="98" t="str">
        <f>VLOOKUP(E38,'LISTADO ATM'!$A$2:$C$899,3,0)</f>
        <v>ESTE</v>
      </c>
      <c r="B38" s="112" t="s">
        <v>2539</v>
      </c>
      <c r="C38" s="124">
        <v>44252.576921296299</v>
      </c>
      <c r="D38" s="98" t="s">
        <v>2472</v>
      </c>
      <c r="E38" s="103">
        <v>843</v>
      </c>
      <c r="F38" s="98" t="str">
        <f>VLOOKUP(E38,VIP!$A$2:$O11488,2,0)</f>
        <v>DRBR843</v>
      </c>
      <c r="G38" s="98" t="str">
        <f>VLOOKUP(E38,'LISTADO ATM'!$A$2:$B$898,2,0)</f>
        <v xml:space="preserve">ATM Oficina Romana Centro </v>
      </c>
      <c r="H38" s="98" t="str">
        <f>VLOOKUP(E38,VIP!$A$2:$O16409,7,FALSE)</f>
        <v>Si</v>
      </c>
      <c r="I38" s="98" t="str">
        <f>VLOOKUP(E38,VIP!$A$2:$O8374,8,FALSE)</f>
        <v>Si</v>
      </c>
      <c r="J38" s="98" t="str">
        <f>VLOOKUP(E38,VIP!$A$2:$O8324,8,FALSE)</f>
        <v>Si</v>
      </c>
      <c r="K38" s="98" t="str">
        <f>VLOOKUP(E38,VIP!$A$2:$O11898,6,0)</f>
        <v>NO</v>
      </c>
      <c r="L38" s="125" t="s">
        <v>2551</v>
      </c>
      <c r="M38" s="126" t="s">
        <v>2469</v>
      </c>
      <c r="N38" s="127" t="s">
        <v>2476</v>
      </c>
      <c r="O38" s="98" t="s">
        <v>2477</v>
      </c>
      <c r="P38" s="128"/>
      <c r="Q38" s="87" t="s">
        <v>2551</v>
      </c>
    </row>
    <row r="39" spans="1:17" s="99" customFormat="1" ht="18" x14ac:dyDescent="0.25">
      <c r="A39" s="98" t="str">
        <f>VLOOKUP(E39,'LISTADO ATM'!$A$2:$C$899,3,0)</f>
        <v>ESTE</v>
      </c>
      <c r="B39" s="112" t="s">
        <v>2538</v>
      </c>
      <c r="C39" s="124">
        <v>44252.581064814818</v>
      </c>
      <c r="D39" s="98" t="s">
        <v>2189</v>
      </c>
      <c r="E39" s="103">
        <v>211</v>
      </c>
      <c r="F39" s="98" t="str">
        <f>VLOOKUP(E39,VIP!$A$2:$O11487,2,0)</f>
        <v>DRBR211</v>
      </c>
      <c r="G39" s="98" t="str">
        <f>VLOOKUP(E39,'LISTADO ATM'!$A$2:$B$898,2,0)</f>
        <v xml:space="preserve">ATM Oficina La Romana I </v>
      </c>
      <c r="H39" s="98" t="str">
        <f>VLOOKUP(E39,VIP!$A$2:$O16408,7,FALSE)</f>
        <v>Si</v>
      </c>
      <c r="I39" s="98" t="str">
        <f>VLOOKUP(E39,VIP!$A$2:$O8373,8,FALSE)</f>
        <v>Si</v>
      </c>
      <c r="J39" s="98" t="str">
        <f>VLOOKUP(E39,VIP!$A$2:$O8323,8,FALSE)</f>
        <v>Si</v>
      </c>
      <c r="K39" s="98" t="str">
        <f>VLOOKUP(E39,VIP!$A$2:$O11897,6,0)</f>
        <v>NO</v>
      </c>
      <c r="L39" s="125" t="s">
        <v>2228</v>
      </c>
      <c r="M39" s="126" t="s">
        <v>2469</v>
      </c>
      <c r="N39" s="127" t="s">
        <v>2476</v>
      </c>
      <c r="O39" s="98" t="s">
        <v>2478</v>
      </c>
      <c r="P39" s="128"/>
      <c r="Q39" s="87" t="s">
        <v>2228</v>
      </c>
    </row>
    <row r="40" spans="1:17" s="99" customFormat="1" ht="18" x14ac:dyDescent="0.25">
      <c r="A40" s="98" t="str">
        <f>VLOOKUP(E40,'LISTADO ATM'!$A$2:$C$899,3,0)</f>
        <v>ESTE</v>
      </c>
      <c r="B40" s="112" t="s">
        <v>2537</v>
      </c>
      <c r="C40" s="124">
        <v>44252.586273148147</v>
      </c>
      <c r="D40" s="98" t="s">
        <v>2472</v>
      </c>
      <c r="E40" s="103">
        <v>293</v>
      </c>
      <c r="F40" s="98" t="str">
        <f>VLOOKUP(E40,VIP!$A$2:$O11486,2,0)</f>
        <v>DRBR293</v>
      </c>
      <c r="G40" s="98" t="str">
        <f>VLOOKUP(E40,'LISTADO ATM'!$A$2:$B$898,2,0)</f>
        <v xml:space="preserve">ATM S/M Nueva Visión (San Pedro) </v>
      </c>
      <c r="H40" s="98" t="str">
        <f>VLOOKUP(E40,VIP!$A$2:$O16407,7,FALSE)</f>
        <v>Si</v>
      </c>
      <c r="I40" s="98" t="str">
        <f>VLOOKUP(E40,VIP!$A$2:$O8372,8,FALSE)</f>
        <v>Si</v>
      </c>
      <c r="J40" s="98" t="str">
        <f>VLOOKUP(E40,VIP!$A$2:$O8322,8,FALSE)</f>
        <v>Si</v>
      </c>
      <c r="K40" s="98" t="str">
        <f>VLOOKUP(E40,VIP!$A$2:$O11896,6,0)</f>
        <v>NO</v>
      </c>
      <c r="L40" s="125" t="s">
        <v>2551</v>
      </c>
      <c r="M40" s="126" t="s">
        <v>2469</v>
      </c>
      <c r="N40" s="127" t="s">
        <v>2476</v>
      </c>
      <c r="O40" s="98" t="s">
        <v>2477</v>
      </c>
      <c r="P40" s="128"/>
      <c r="Q40" s="87" t="s">
        <v>2551</v>
      </c>
    </row>
    <row r="41" spans="1:17" s="99" customFormat="1" ht="18" x14ac:dyDescent="0.25">
      <c r="A41" s="98" t="str">
        <f>VLOOKUP(E41,'LISTADO ATM'!$A$2:$C$899,3,0)</f>
        <v>SUR</v>
      </c>
      <c r="B41" s="112" t="s">
        <v>2536</v>
      </c>
      <c r="C41" s="124">
        <v>44252.586331018516</v>
      </c>
      <c r="D41" s="98" t="s">
        <v>2472</v>
      </c>
      <c r="E41" s="103">
        <v>537</v>
      </c>
      <c r="F41" s="98" t="str">
        <f>VLOOKUP(E41,VIP!$A$2:$O11485,2,0)</f>
        <v>DRBR537</v>
      </c>
      <c r="G41" s="98" t="str">
        <f>VLOOKUP(E41,'LISTADO ATM'!$A$2:$B$898,2,0)</f>
        <v xml:space="preserve">ATM Estación Texaco Enriquillo (Barahona) </v>
      </c>
      <c r="H41" s="98" t="str">
        <f>VLOOKUP(E41,VIP!$A$2:$O16406,7,FALSE)</f>
        <v>Si</v>
      </c>
      <c r="I41" s="98" t="str">
        <f>VLOOKUP(E41,VIP!$A$2:$O8371,8,FALSE)</f>
        <v>Si</v>
      </c>
      <c r="J41" s="98" t="str">
        <f>VLOOKUP(E41,VIP!$A$2:$O8321,8,FALSE)</f>
        <v>Si</v>
      </c>
      <c r="K41" s="98" t="str">
        <f>VLOOKUP(E41,VIP!$A$2:$O11895,6,0)</f>
        <v>NO</v>
      </c>
      <c r="L41" s="125" t="s">
        <v>2462</v>
      </c>
      <c r="M41" s="126" t="s">
        <v>2469</v>
      </c>
      <c r="N41" s="127" t="s">
        <v>2476</v>
      </c>
      <c r="O41" s="98" t="s">
        <v>2477</v>
      </c>
      <c r="P41" s="128"/>
      <c r="Q41" s="87" t="s">
        <v>2462</v>
      </c>
    </row>
    <row r="42" spans="1:17" s="99" customFormat="1" ht="18" x14ac:dyDescent="0.25">
      <c r="A42" s="98" t="str">
        <f>VLOOKUP(E42,'LISTADO ATM'!$A$2:$C$899,3,0)</f>
        <v>DISTRITO NACIONAL</v>
      </c>
      <c r="B42" s="112" t="s">
        <v>2535</v>
      </c>
      <c r="C42" s="124">
        <v>44252.588773148149</v>
      </c>
      <c r="D42" s="98" t="s">
        <v>2189</v>
      </c>
      <c r="E42" s="103">
        <v>235</v>
      </c>
      <c r="F42" s="98" t="str">
        <f>VLOOKUP(E42,VIP!$A$2:$O11483,2,0)</f>
        <v>DRBR235</v>
      </c>
      <c r="G42" s="98" t="str">
        <f>VLOOKUP(E42,'LISTADO ATM'!$A$2:$B$898,2,0)</f>
        <v xml:space="preserve">ATM Oficina Multicentro La Sirena San Isidro </v>
      </c>
      <c r="H42" s="98" t="str">
        <f>VLOOKUP(E42,VIP!$A$2:$O16404,7,FALSE)</f>
        <v>Si</v>
      </c>
      <c r="I42" s="98" t="str">
        <f>VLOOKUP(E42,VIP!$A$2:$O8369,8,FALSE)</f>
        <v>Si</v>
      </c>
      <c r="J42" s="98" t="str">
        <f>VLOOKUP(E42,VIP!$A$2:$O8319,8,FALSE)</f>
        <v>Si</v>
      </c>
      <c r="K42" s="98" t="str">
        <f>VLOOKUP(E42,VIP!$A$2:$O11893,6,0)</f>
        <v>SI</v>
      </c>
      <c r="L42" s="125" t="s">
        <v>2434</v>
      </c>
      <c r="M42" s="126" t="s">
        <v>2469</v>
      </c>
      <c r="N42" s="127" t="s">
        <v>2476</v>
      </c>
      <c r="O42" s="98" t="s">
        <v>2478</v>
      </c>
      <c r="P42" s="128"/>
      <c r="Q42" s="87" t="s">
        <v>2434</v>
      </c>
    </row>
    <row r="43" spans="1:17" s="99" customFormat="1" ht="18" x14ac:dyDescent="0.25">
      <c r="A43" s="98" t="str">
        <f>VLOOKUP(E43,'LISTADO ATM'!$A$2:$C$899,3,0)</f>
        <v>NORTE</v>
      </c>
      <c r="B43" s="112" t="s">
        <v>2534</v>
      </c>
      <c r="C43" s="124">
        <v>44252.589212962965</v>
      </c>
      <c r="D43" s="98" t="s">
        <v>2499</v>
      </c>
      <c r="E43" s="103">
        <v>732</v>
      </c>
      <c r="F43" s="98" t="str">
        <f>VLOOKUP(E43,VIP!$A$2:$O11482,2,0)</f>
        <v>DRBR12H</v>
      </c>
      <c r="G43" s="98" t="str">
        <f>VLOOKUP(E43,'LISTADO ATM'!$A$2:$B$898,2,0)</f>
        <v xml:space="preserve">ATM Molino del Valle (Santiago) </v>
      </c>
      <c r="H43" s="98" t="str">
        <f>VLOOKUP(E43,VIP!$A$2:$O16403,7,FALSE)</f>
        <v>Si</v>
      </c>
      <c r="I43" s="98" t="str">
        <f>VLOOKUP(E43,VIP!$A$2:$O8368,8,FALSE)</f>
        <v>Si</v>
      </c>
      <c r="J43" s="98" t="str">
        <f>VLOOKUP(E43,VIP!$A$2:$O8318,8,FALSE)</f>
        <v>Si</v>
      </c>
      <c r="K43" s="98" t="str">
        <f>VLOOKUP(E43,VIP!$A$2:$O11892,6,0)</f>
        <v>NO</v>
      </c>
      <c r="L43" s="125" t="s">
        <v>2551</v>
      </c>
      <c r="M43" s="126" t="s">
        <v>2469</v>
      </c>
      <c r="N43" s="127" t="s">
        <v>2476</v>
      </c>
      <c r="O43" s="98" t="s">
        <v>2500</v>
      </c>
      <c r="P43" s="128"/>
      <c r="Q43" s="87" t="s">
        <v>2551</v>
      </c>
    </row>
    <row r="44" spans="1:17" s="99" customFormat="1" ht="18" x14ac:dyDescent="0.25">
      <c r="A44" s="98" t="str">
        <f>VLOOKUP(E44,'LISTADO ATM'!$A$2:$C$899,3,0)</f>
        <v>DISTRITO NACIONAL</v>
      </c>
      <c r="B44" s="112" t="s">
        <v>2533</v>
      </c>
      <c r="C44" s="124">
        <v>44252.591967592591</v>
      </c>
      <c r="D44" s="98" t="s">
        <v>2189</v>
      </c>
      <c r="E44" s="103">
        <v>918</v>
      </c>
      <c r="F44" s="98" t="str">
        <f>VLOOKUP(E44,VIP!$A$2:$O11481,2,0)</f>
        <v>DRBR918</v>
      </c>
      <c r="G44" s="98" t="str">
        <f>VLOOKUP(E44,'LISTADO ATM'!$A$2:$B$898,2,0)</f>
        <v xml:space="preserve">ATM S/M Liverpool de la Jacobo Majluta </v>
      </c>
      <c r="H44" s="98" t="str">
        <f>VLOOKUP(E44,VIP!$A$2:$O16402,7,FALSE)</f>
        <v>Si</v>
      </c>
      <c r="I44" s="98" t="str">
        <f>VLOOKUP(E44,VIP!$A$2:$O8367,8,FALSE)</f>
        <v>Si</v>
      </c>
      <c r="J44" s="98" t="str">
        <f>VLOOKUP(E44,VIP!$A$2:$O8317,8,FALSE)</f>
        <v>Si</v>
      </c>
      <c r="K44" s="98" t="str">
        <f>VLOOKUP(E44,VIP!$A$2:$O11891,6,0)</f>
        <v>NO</v>
      </c>
      <c r="L44" s="125" t="s">
        <v>2496</v>
      </c>
      <c r="M44" s="126" t="s">
        <v>2469</v>
      </c>
      <c r="N44" s="127" t="s">
        <v>2476</v>
      </c>
      <c r="O44" s="98" t="s">
        <v>2478</v>
      </c>
      <c r="P44" s="128"/>
      <c r="Q44" s="87" t="s">
        <v>2496</v>
      </c>
    </row>
    <row r="45" spans="1:17" ht="18" x14ac:dyDescent="0.25">
      <c r="A45" s="98" t="str">
        <f>VLOOKUP(E45,'LISTADO ATM'!$A$2:$C$899,3,0)</f>
        <v>SUR</v>
      </c>
      <c r="B45" s="112" t="s">
        <v>2532</v>
      </c>
      <c r="C45" s="124">
        <v>44252.594108796293</v>
      </c>
      <c r="D45" s="98" t="s">
        <v>2189</v>
      </c>
      <c r="E45" s="103">
        <v>962</v>
      </c>
      <c r="F45" s="98" t="str">
        <f>VLOOKUP(E45,VIP!$A$2:$O11480,2,0)</f>
        <v>DRBR962</v>
      </c>
      <c r="G45" s="98" t="str">
        <f>VLOOKUP(E45,'LISTADO ATM'!$A$2:$B$898,2,0)</f>
        <v xml:space="preserve">ATM Oficina Villa Ofelia II (San Juan) </v>
      </c>
      <c r="H45" s="98" t="str">
        <f>VLOOKUP(E45,VIP!$A$2:$O16401,7,FALSE)</f>
        <v>Si</v>
      </c>
      <c r="I45" s="98" t="str">
        <f>VLOOKUP(E45,VIP!$A$2:$O8366,8,FALSE)</f>
        <v>Si</v>
      </c>
      <c r="J45" s="98" t="str">
        <f>VLOOKUP(E45,VIP!$A$2:$O8316,8,FALSE)</f>
        <v>Si</v>
      </c>
      <c r="K45" s="98" t="str">
        <f>VLOOKUP(E45,VIP!$A$2:$O11890,6,0)</f>
        <v>NO</v>
      </c>
      <c r="L45" s="125" t="s">
        <v>2228</v>
      </c>
      <c r="M45" s="126" t="s">
        <v>2469</v>
      </c>
      <c r="N45" s="127" t="s">
        <v>2476</v>
      </c>
      <c r="O45" s="98" t="s">
        <v>2478</v>
      </c>
      <c r="P45" s="128"/>
      <c r="Q45" s="87" t="s">
        <v>2228</v>
      </c>
    </row>
    <row r="46" spans="1:17" ht="18" x14ac:dyDescent="0.25">
      <c r="A46" s="98" t="str">
        <f>VLOOKUP(E46,'LISTADO ATM'!$A$2:$C$899,3,0)</f>
        <v>ESTE</v>
      </c>
      <c r="B46" s="112" t="s">
        <v>2531</v>
      </c>
      <c r="C46" s="124">
        <v>44252.6015162037</v>
      </c>
      <c r="D46" s="98" t="s">
        <v>2189</v>
      </c>
      <c r="E46" s="103">
        <v>634</v>
      </c>
      <c r="F46" s="98" t="str">
        <f>VLOOKUP(E46,VIP!$A$2:$O11478,2,0)</f>
        <v>DRBR273</v>
      </c>
      <c r="G46" s="98" t="str">
        <f>VLOOKUP(E46,'LISTADO ATM'!$A$2:$B$898,2,0)</f>
        <v xml:space="preserve">ATM Ayuntamiento Los Llanos (SPM) </v>
      </c>
      <c r="H46" s="98" t="str">
        <f>VLOOKUP(E46,VIP!$A$2:$O16399,7,FALSE)</f>
        <v>Si</v>
      </c>
      <c r="I46" s="98" t="str">
        <f>VLOOKUP(E46,VIP!$A$2:$O8364,8,FALSE)</f>
        <v>Si</v>
      </c>
      <c r="J46" s="98" t="str">
        <f>VLOOKUP(E46,VIP!$A$2:$O8314,8,FALSE)</f>
        <v>Si</v>
      </c>
      <c r="K46" s="98" t="str">
        <f>VLOOKUP(E46,VIP!$A$2:$O11888,6,0)</f>
        <v>NO</v>
      </c>
      <c r="L46" s="125" t="s">
        <v>2434</v>
      </c>
      <c r="M46" s="126" t="s">
        <v>2469</v>
      </c>
      <c r="N46" s="127" t="s">
        <v>2476</v>
      </c>
      <c r="O46" s="98" t="s">
        <v>2478</v>
      </c>
      <c r="P46" s="128"/>
      <c r="Q46" s="87" t="s">
        <v>2434</v>
      </c>
    </row>
    <row r="47" spans="1:17" ht="18" x14ac:dyDescent="0.25">
      <c r="A47" s="98" t="str">
        <f>VLOOKUP(E47,'LISTADO ATM'!$A$2:$C$899,3,0)</f>
        <v>NORTE</v>
      </c>
      <c r="B47" s="112" t="s">
        <v>2530</v>
      </c>
      <c r="C47" s="124">
        <v>44252.603564814817</v>
      </c>
      <c r="D47" s="98" t="s">
        <v>2190</v>
      </c>
      <c r="E47" s="103">
        <v>864</v>
      </c>
      <c r="F47" s="98" t="str">
        <f>VLOOKUP(E47,VIP!$A$2:$O11477,2,0)</f>
        <v>DRBR864</v>
      </c>
      <c r="G47" s="98" t="str">
        <f>VLOOKUP(E47,'LISTADO ATM'!$A$2:$B$898,2,0)</f>
        <v xml:space="preserve">ATM Palmares Mall (San Francisco) </v>
      </c>
      <c r="H47" s="98" t="str">
        <f>VLOOKUP(E47,VIP!$A$2:$O16398,7,FALSE)</f>
        <v>Si</v>
      </c>
      <c r="I47" s="98" t="str">
        <f>VLOOKUP(E47,VIP!$A$2:$O8363,8,FALSE)</f>
        <v>Si</v>
      </c>
      <c r="J47" s="98" t="str">
        <f>VLOOKUP(E47,VIP!$A$2:$O8313,8,FALSE)</f>
        <v>Si</v>
      </c>
      <c r="K47" s="98" t="str">
        <f>VLOOKUP(E47,VIP!$A$2:$O11887,6,0)</f>
        <v>NO</v>
      </c>
      <c r="L47" s="125" t="s">
        <v>2496</v>
      </c>
      <c r="M47" s="126" t="s">
        <v>2469</v>
      </c>
      <c r="N47" s="127" t="s">
        <v>2476</v>
      </c>
      <c r="O47" s="98" t="s">
        <v>2497</v>
      </c>
      <c r="P47" s="128"/>
      <c r="Q47" s="87" t="s">
        <v>2496</v>
      </c>
    </row>
    <row r="48" spans="1:17" ht="18" x14ac:dyDescent="0.25">
      <c r="A48" s="98" t="str">
        <f>VLOOKUP(E48,'LISTADO ATM'!$A$2:$C$899,3,0)</f>
        <v>DISTRITO NACIONAL</v>
      </c>
      <c r="B48" s="112" t="s">
        <v>2529</v>
      </c>
      <c r="C48" s="124">
        <v>44252.609398148146</v>
      </c>
      <c r="D48" s="98" t="s">
        <v>2189</v>
      </c>
      <c r="E48" s="103">
        <v>515</v>
      </c>
      <c r="F48" s="98" t="str">
        <f>VLOOKUP(E48,VIP!$A$2:$O11476,2,0)</f>
        <v>DRBR515</v>
      </c>
      <c r="G48" s="98" t="str">
        <f>VLOOKUP(E48,'LISTADO ATM'!$A$2:$B$898,2,0)</f>
        <v xml:space="preserve">ATM Oficina Agora Mall I </v>
      </c>
      <c r="H48" s="98" t="str">
        <f>VLOOKUP(E48,VIP!$A$2:$O16397,7,FALSE)</f>
        <v>Si</v>
      </c>
      <c r="I48" s="98" t="str">
        <f>VLOOKUP(E48,VIP!$A$2:$O8362,8,FALSE)</f>
        <v>Si</v>
      </c>
      <c r="J48" s="98" t="str">
        <f>VLOOKUP(E48,VIP!$A$2:$O8312,8,FALSE)</f>
        <v>Si</v>
      </c>
      <c r="K48" s="98" t="str">
        <f>VLOOKUP(E48,VIP!$A$2:$O11886,6,0)</f>
        <v>SI</v>
      </c>
      <c r="L48" s="125" t="s">
        <v>2434</v>
      </c>
      <c r="M48" s="126" t="s">
        <v>2469</v>
      </c>
      <c r="N48" s="127" t="s">
        <v>2476</v>
      </c>
      <c r="O48" s="98" t="s">
        <v>2478</v>
      </c>
      <c r="P48" s="128"/>
      <c r="Q48" s="87" t="s">
        <v>2434</v>
      </c>
    </row>
    <row r="49" spans="1:17" ht="18" x14ac:dyDescent="0.25">
      <c r="A49" s="98" t="str">
        <f>VLOOKUP(E49,'LISTADO ATM'!$A$2:$C$899,3,0)</f>
        <v>DISTRITO NACIONAL</v>
      </c>
      <c r="B49" s="112" t="s">
        <v>2597</v>
      </c>
      <c r="C49" s="124">
        <v>44252.633043981485</v>
      </c>
      <c r="D49" s="98" t="s">
        <v>2487</v>
      </c>
      <c r="E49" s="103">
        <v>734</v>
      </c>
      <c r="F49" s="98" t="str">
        <f>VLOOKUP(E49,VIP!$A$2:$O11528,2,0)</f>
        <v>DRBR178</v>
      </c>
      <c r="G49" s="98" t="str">
        <f>VLOOKUP(E49,'LISTADO ATM'!$A$2:$B$898,2,0)</f>
        <v xml:space="preserve">ATM Oficina Independencia I </v>
      </c>
      <c r="H49" s="98" t="str">
        <f>VLOOKUP(E49,VIP!$A$2:$O16449,7,FALSE)</f>
        <v>Si</v>
      </c>
      <c r="I49" s="98" t="str">
        <f>VLOOKUP(E49,VIP!$A$2:$O8414,8,FALSE)</f>
        <v>Si</v>
      </c>
      <c r="J49" s="98" t="str">
        <f>VLOOKUP(E49,VIP!$A$2:$O8364,8,FALSE)</f>
        <v>Si</v>
      </c>
      <c r="K49" s="98" t="str">
        <f>VLOOKUP(E49,VIP!$A$2:$O11938,6,0)</f>
        <v>SI</v>
      </c>
      <c r="L49" s="125" t="s">
        <v>2430</v>
      </c>
      <c r="M49" s="126" t="s">
        <v>2469</v>
      </c>
      <c r="N49" s="127" t="s">
        <v>2476</v>
      </c>
      <c r="O49" s="98" t="s">
        <v>2490</v>
      </c>
      <c r="P49" s="128"/>
      <c r="Q49" s="87" t="s">
        <v>2430</v>
      </c>
    </row>
    <row r="50" spans="1:17" ht="18" x14ac:dyDescent="0.25">
      <c r="A50" s="98" t="str">
        <f>VLOOKUP(E50,'LISTADO ATM'!$A$2:$C$899,3,0)</f>
        <v>NORTE</v>
      </c>
      <c r="B50" s="112" t="s">
        <v>2596</v>
      </c>
      <c r="C50" s="124">
        <v>44252.636157407411</v>
      </c>
      <c r="D50" s="98" t="s">
        <v>2487</v>
      </c>
      <c r="E50" s="103">
        <v>119</v>
      </c>
      <c r="F50" s="98" t="str">
        <f>VLOOKUP(E50,VIP!$A$2:$O11526,2,0)</f>
        <v>DRBR119</v>
      </c>
      <c r="G50" s="98" t="str">
        <f>VLOOKUP(E50,'LISTADO ATM'!$A$2:$B$898,2,0)</f>
        <v>ATM Oficina La Barranquita</v>
      </c>
      <c r="H50" s="98" t="str">
        <f>VLOOKUP(E50,VIP!$A$2:$O16447,7,FALSE)</f>
        <v>N/A</v>
      </c>
      <c r="I50" s="98" t="str">
        <f>VLOOKUP(E50,VIP!$A$2:$O8412,8,FALSE)</f>
        <v>N/A</v>
      </c>
      <c r="J50" s="98" t="str">
        <f>VLOOKUP(E50,VIP!$A$2:$O8362,8,FALSE)</f>
        <v>N/A</v>
      </c>
      <c r="K50" s="98" t="str">
        <f>VLOOKUP(E50,VIP!$A$2:$O11936,6,0)</f>
        <v>N/A</v>
      </c>
      <c r="L50" s="125" t="s">
        <v>2430</v>
      </c>
      <c r="M50" s="126" t="s">
        <v>2469</v>
      </c>
      <c r="N50" s="127" t="s">
        <v>2476</v>
      </c>
      <c r="O50" s="98" t="s">
        <v>2490</v>
      </c>
      <c r="P50" s="128"/>
      <c r="Q50" s="87" t="s">
        <v>2430</v>
      </c>
    </row>
    <row r="51" spans="1:17" ht="18" x14ac:dyDescent="0.25">
      <c r="A51" s="98" t="str">
        <f>VLOOKUP(E51,'LISTADO ATM'!$A$2:$C$899,3,0)</f>
        <v>NORTE</v>
      </c>
      <c r="B51" s="112" t="s">
        <v>2595</v>
      </c>
      <c r="C51" s="124">
        <v>44252.638518518521</v>
      </c>
      <c r="D51" s="98" t="s">
        <v>2499</v>
      </c>
      <c r="E51" s="103">
        <v>337</v>
      </c>
      <c r="F51" s="98" t="str">
        <f>VLOOKUP(E51,VIP!$A$2:$O11525,2,0)</f>
        <v>DRBR337</v>
      </c>
      <c r="G51" s="98" t="str">
        <f>VLOOKUP(E51,'LISTADO ATM'!$A$2:$B$898,2,0)</f>
        <v>ATM S/M Cooperativa Moca</v>
      </c>
      <c r="H51" s="98" t="str">
        <f>VLOOKUP(E51,VIP!$A$2:$O16446,7,FALSE)</f>
        <v>Si</v>
      </c>
      <c r="I51" s="98" t="str">
        <f>VLOOKUP(E51,VIP!$A$2:$O8411,8,FALSE)</f>
        <v>Si</v>
      </c>
      <c r="J51" s="98" t="str">
        <f>VLOOKUP(E51,VIP!$A$2:$O8361,8,FALSE)</f>
        <v>Si</v>
      </c>
      <c r="K51" s="98" t="str">
        <f>VLOOKUP(E51,VIP!$A$2:$O11935,6,0)</f>
        <v>NO</v>
      </c>
      <c r="L51" s="125" t="s">
        <v>2430</v>
      </c>
      <c r="M51" s="126" t="s">
        <v>2469</v>
      </c>
      <c r="N51" s="127" t="s">
        <v>2476</v>
      </c>
      <c r="O51" s="98" t="s">
        <v>2500</v>
      </c>
      <c r="P51" s="128"/>
      <c r="Q51" s="87" t="s">
        <v>2430</v>
      </c>
    </row>
    <row r="52" spans="1:17" ht="18" x14ac:dyDescent="0.25">
      <c r="A52" s="98" t="str">
        <f>VLOOKUP(E52,'LISTADO ATM'!$A$2:$C$899,3,0)</f>
        <v>DISTRITO NACIONAL</v>
      </c>
      <c r="B52" s="112" t="s">
        <v>2594</v>
      </c>
      <c r="C52" s="124">
        <v>44252.6487037037</v>
      </c>
      <c r="D52" s="98" t="s">
        <v>2472</v>
      </c>
      <c r="E52" s="103">
        <v>486</v>
      </c>
      <c r="F52" s="98" t="str">
        <f>VLOOKUP(E52,VIP!$A$2:$O11523,2,0)</f>
        <v>DRBR486</v>
      </c>
      <c r="G52" s="98" t="str">
        <f>VLOOKUP(E52,'LISTADO ATM'!$A$2:$B$898,2,0)</f>
        <v xml:space="preserve">ATM Olé La Caleta </v>
      </c>
      <c r="H52" s="98" t="str">
        <f>VLOOKUP(E52,VIP!$A$2:$O16444,7,FALSE)</f>
        <v>Si</v>
      </c>
      <c r="I52" s="98" t="str">
        <f>VLOOKUP(E52,VIP!$A$2:$O8409,8,FALSE)</f>
        <v>Si</v>
      </c>
      <c r="J52" s="98" t="str">
        <f>VLOOKUP(E52,VIP!$A$2:$O8359,8,FALSE)</f>
        <v>Si</v>
      </c>
      <c r="K52" s="98" t="str">
        <f>VLOOKUP(E52,VIP!$A$2:$O11933,6,0)</f>
        <v>NO</v>
      </c>
      <c r="L52" s="125" t="s">
        <v>2430</v>
      </c>
      <c r="M52" s="126" t="s">
        <v>2469</v>
      </c>
      <c r="N52" s="127" t="s">
        <v>2476</v>
      </c>
      <c r="O52" s="98" t="s">
        <v>2477</v>
      </c>
      <c r="P52" s="128"/>
      <c r="Q52" s="87" t="s">
        <v>2430</v>
      </c>
    </row>
    <row r="53" spans="1:17" ht="18" x14ac:dyDescent="0.25">
      <c r="A53" s="98" t="str">
        <f>VLOOKUP(E53,'LISTADO ATM'!$A$2:$C$899,3,0)</f>
        <v>NORTE</v>
      </c>
      <c r="B53" s="112" t="s">
        <v>2593</v>
      </c>
      <c r="C53" s="124">
        <v>44252.680833333332</v>
      </c>
      <c r="D53" s="98" t="s">
        <v>2487</v>
      </c>
      <c r="E53" s="103">
        <v>965</v>
      </c>
      <c r="F53" s="98" t="str">
        <f>VLOOKUP(E53,VIP!$A$2:$O11519,2,0)</f>
        <v>DRBR965</v>
      </c>
      <c r="G53" s="98" t="str">
        <f>VLOOKUP(E53,'LISTADO ATM'!$A$2:$B$898,2,0)</f>
        <v xml:space="preserve">ATM S/M La Fuente FUN (Santiago) </v>
      </c>
      <c r="H53" s="98" t="str">
        <f>VLOOKUP(E53,VIP!$A$2:$O16440,7,FALSE)</f>
        <v>Si</v>
      </c>
      <c r="I53" s="98" t="str">
        <f>VLOOKUP(E53,VIP!$A$2:$O8405,8,FALSE)</f>
        <v>Si</v>
      </c>
      <c r="J53" s="98" t="str">
        <f>VLOOKUP(E53,VIP!$A$2:$O8355,8,FALSE)</f>
        <v>Si</v>
      </c>
      <c r="K53" s="98" t="str">
        <f>VLOOKUP(E53,VIP!$A$2:$O11929,6,0)</f>
        <v>NO</v>
      </c>
      <c r="L53" s="125" t="s">
        <v>2430</v>
      </c>
      <c r="M53" s="126" t="s">
        <v>2469</v>
      </c>
      <c r="N53" s="127" t="s">
        <v>2476</v>
      </c>
      <c r="O53" s="98" t="s">
        <v>2490</v>
      </c>
      <c r="P53" s="128"/>
      <c r="Q53" s="87" t="s">
        <v>2430</v>
      </c>
    </row>
    <row r="54" spans="1:17" ht="18" x14ac:dyDescent="0.25">
      <c r="A54" s="98" t="str">
        <f>VLOOKUP(E54,'LISTADO ATM'!$A$2:$C$899,3,0)</f>
        <v>DISTRITO NACIONAL</v>
      </c>
      <c r="B54" s="112" t="s">
        <v>2592</v>
      </c>
      <c r="C54" s="124">
        <v>44252.680868055555</v>
      </c>
      <c r="D54" s="98" t="s">
        <v>2189</v>
      </c>
      <c r="E54" s="103">
        <v>499</v>
      </c>
      <c r="F54" s="98" t="str">
        <f>VLOOKUP(E54,VIP!$A$2:$O11518,2,0)</f>
        <v>DRBR499</v>
      </c>
      <c r="G54" s="98" t="str">
        <f>VLOOKUP(E54,'LISTADO ATM'!$A$2:$B$898,2,0)</f>
        <v xml:space="preserve">ATM Estación Sunix Tiradentes </v>
      </c>
      <c r="H54" s="98" t="str">
        <f>VLOOKUP(E54,VIP!$A$2:$O16439,7,FALSE)</f>
        <v>Si</v>
      </c>
      <c r="I54" s="98" t="str">
        <f>VLOOKUP(E54,VIP!$A$2:$O8404,8,FALSE)</f>
        <v>Si</v>
      </c>
      <c r="J54" s="98" t="str">
        <f>VLOOKUP(E54,VIP!$A$2:$O8354,8,FALSE)</f>
        <v>Si</v>
      </c>
      <c r="K54" s="98" t="str">
        <f>VLOOKUP(E54,VIP!$A$2:$O11928,6,0)</f>
        <v>NO</v>
      </c>
      <c r="L54" s="125" t="s">
        <v>2228</v>
      </c>
      <c r="M54" s="126" t="s">
        <v>2469</v>
      </c>
      <c r="N54" s="127" t="s">
        <v>2476</v>
      </c>
      <c r="O54" s="98" t="s">
        <v>2478</v>
      </c>
      <c r="P54" s="128"/>
      <c r="Q54" s="87" t="s">
        <v>2228</v>
      </c>
    </row>
    <row r="55" spans="1:17" ht="18" x14ac:dyDescent="0.25">
      <c r="A55" s="98" t="str">
        <f>VLOOKUP(E55,'LISTADO ATM'!$A$2:$C$899,3,0)</f>
        <v>DISTRITO NACIONAL</v>
      </c>
      <c r="B55" s="112" t="s">
        <v>2591</v>
      </c>
      <c r="C55" s="124">
        <v>44252.682118055556</v>
      </c>
      <c r="D55" s="98" t="s">
        <v>2189</v>
      </c>
      <c r="E55" s="103">
        <v>932</v>
      </c>
      <c r="F55" s="98" t="str">
        <f>VLOOKUP(E55,VIP!$A$2:$O11517,2,0)</f>
        <v>DRBR01E</v>
      </c>
      <c r="G55" s="98" t="str">
        <f>VLOOKUP(E55,'LISTADO ATM'!$A$2:$B$898,2,0)</f>
        <v xml:space="preserve">ATM Banco Agrícola </v>
      </c>
      <c r="H55" s="98" t="str">
        <f>VLOOKUP(E55,VIP!$A$2:$O16438,7,FALSE)</f>
        <v>Si</v>
      </c>
      <c r="I55" s="98" t="str">
        <f>VLOOKUP(E55,VIP!$A$2:$O8403,8,FALSE)</f>
        <v>Si</v>
      </c>
      <c r="J55" s="98" t="str">
        <f>VLOOKUP(E55,VIP!$A$2:$O8353,8,FALSE)</f>
        <v>Si</v>
      </c>
      <c r="K55" s="98" t="str">
        <f>VLOOKUP(E55,VIP!$A$2:$O11927,6,0)</f>
        <v>NO</v>
      </c>
      <c r="L55" s="125" t="s">
        <v>2496</v>
      </c>
      <c r="M55" s="126" t="s">
        <v>2469</v>
      </c>
      <c r="N55" s="127" t="s">
        <v>2476</v>
      </c>
      <c r="O55" s="98" t="s">
        <v>2478</v>
      </c>
      <c r="P55" s="128"/>
      <c r="Q55" s="87" t="s">
        <v>2496</v>
      </c>
    </row>
    <row r="56" spans="1:17" ht="18" x14ac:dyDescent="0.25">
      <c r="A56" s="98" t="str">
        <f>VLOOKUP(E56,'LISTADO ATM'!$A$2:$C$899,3,0)</f>
        <v>NORTE</v>
      </c>
      <c r="B56" s="112" t="s">
        <v>2590</v>
      </c>
      <c r="C56" s="124">
        <v>44252.68241898148</v>
      </c>
      <c r="D56" s="98" t="s">
        <v>2499</v>
      </c>
      <c r="E56" s="103">
        <v>172</v>
      </c>
      <c r="F56" s="98" t="str">
        <f>VLOOKUP(E56,VIP!$A$2:$O11516,2,0)</f>
        <v>DRBR172</v>
      </c>
      <c r="G56" s="98" t="str">
        <f>VLOOKUP(E56,'LISTADO ATM'!$A$2:$B$898,2,0)</f>
        <v xml:space="preserve">ATM UNP Guaucí </v>
      </c>
      <c r="H56" s="98" t="str">
        <f>VLOOKUP(E56,VIP!$A$2:$O16437,7,FALSE)</f>
        <v>Si</v>
      </c>
      <c r="I56" s="98" t="str">
        <f>VLOOKUP(E56,VIP!$A$2:$O8402,8,FALSE)</f>
        <v>Si</v>
      </c>
      <c r="J56" s="98" t="str">
        <f>VLOOKUP(E56,VIP!$A$2:$O8352,8,FALSE)</f>
        <v>Si</v>
      </c>
      <c r="K56" s="98" t="str">
        <f>VLOOKUP(E56,VIP!$A$2:$O11926,6,0)</f>
        <v>NO</v>
      </c>
      <c r="L56" s="125" t="s">
        <v>2430</v>
      </c>
      <c r="M56" s="126" t="s">
        <v>2469</v>
      </c>
      <c r="N56" s="127" t="s">
        <v>2476</v>
      </c>
      <c r="O56" s="98" t="s">
        <v>2500</v>
      </c>
      <c r="P56" s="128"/>
      <c r="Q56" s="87" t="s">
        <v>2430</v>
      </c>
    </row>
    <row r="57" spans="1:17" ht="18" x14ac:dyDescent="0.25">
      <c r="A57" s="98" t="str">
        <f>VLOOKUP(E57,'LISTADO ATM'!$A$2:$C$899,3,0)</f>
        <v>NORTE</v>
      </c>
      <c r="B57" s="112" t="s">
        <v>2589</v>
      </c>
      <c r="C57" s="124">
        <v>44252.68372685185</v>
      </c>
      <c r="D57" s="98" t="s">
        <v>2499</v>
      </c>
      <c r="E57" s="103">
        <v>383</v>
      </c>
      <c r="F57" s="98" t="str">
        <f>VLOOKUP(E57,VIP!$A$2:$O11515,2,0)</f>
        <v>DRBR383</v>
      </c>
      <c r="G57" s="98" t="str">
        <f>VLOOKUP(E57,'LISTADO ATM'!$A$2:$B$898,2,0)</f>
        <v>ATM S/M Daniel (Dajabón)</v>
      </c>
      <c r="H57" s="98" t="str">
        <f>VLOOKUP(E57,VIP!$A$2:$O16436,7,FALSE)</f>
        <v>N/A</v>
      </c>
      <c r="I57" s="98" t="str">
        <f>VLOOKUP(E57,VIP!$A$2:$O8401,8,FALSE)</f>
        <v>N/A</v>
      </c>
      <c r="J57" s="98" t="str">
        <f>VLOOKUP(E57,VIP!$A$2:$O8351,8,FALSE)</f>
        <v>N/A</v>
      </c>
      <c r="K57" s="98" t="str">
        <f>VLOOKUP(E57,VIP!$A$2:$O11925,6,0)</f>
        <v>N/A</v>
      </c>
      <c r="L57" s="125" t="s">
        <v>2430</v>
      </c>
      <c r="M57" s="126" t="s">
        <v>2469</v>
      </c>
      <c r="N57" s="127" t="s">
        <v>2476</v>
      </c>
      <c r="O57" s="98" t="s">
        <v>2500</v>
      </c>
      <c r="P57" s="128"/>
      <c r="Q57" s="87" t="s">
        <v>2430</v>
      </c>
    </row>
    <row r="58" spans="1:17" ht="18" x14ac:dyDescent="0.25">
      <c r="A58" s="98" t="str">
        <f>VLOOKUP(E58,'LISTADO ATM'!$A$2:$C$899,3,0)</f>
        <v>SUR</v>
      </c>
      <c r="B58" s="112" t="s">
        <v>2588</v>
      </c>
      <c r="C58" s="124">
        <v>44252.685381944444</v>
      </c>
      <c r="D58" s="98" t="s">
        <v>2189</v>
      </c>
      <c r="E58" s="103">
        <v>615</v>
      </c>
      <c r="F58" s="98" t="str">
        <f>VLOOKUP(E58,VIP!$A$2:$O11514,2,0)</f>
        <v>DRBR418</v>
      </c>
      <c r="G58" s="98" t="str">
        <f>VLOOKUP(E58,'LISTADO ATM'!$A$2:$B$898,2,0)</f>
        <v xml:space="preserve">ATM Estación Sunix Cabral (Barahona) </v>
      </c>
      <c r="H58" s="98" t="str">
        <f>VLOOKUP(E58,VIP!$A$2:$O16435,7,FALSE)</f>
        <v>Si</v>
      </c>
      <c r="I58" s="98" t="str">
        <f>VLOOKUP(E58,VIP!$A$2:$O8400,8,FALSE)</f>
        <v>Si</v>
      </c>
      <c r="J58" s="98" t="str">
        <f>VLOOKUP(E58,VIP!$A$2:$O8350,8,FALSE)</f>
        <v>Si</v>
      </c>
      <c r="K58" s="98" t="str">
        <f>VLOOKUP(E58,VIP!$A$2:$O11924,6,0)</f>
        <v>NO</v>
      </c>
      <c r="L58" s="125" t="s">
        <v>2228</v>
      </c>
      <c r="M58" s="126" t="s">
        <v>2469</v>
      </c>
      <c r="N58" s="127" t="s">
        <v>2476</v>
      </c>
      <c r="O58" s="98" t="s">
        <v>2478</v>
      </c>
      <c r="P58" s="128"/>
      <c r="Q58" s="87" t="s">
        <v>2228</v>
      </c>
    </row>
    <row r="59" spans="1:17" ht="18" x14ac:dyDescent="0.25">
      <c r="A59" s="98" t="str">
        <f>VLOOKUP(E59,'LISTADO ATM'!$A$2:$C$899,3,0)</f>
        <v>DISTRITO NACIONAL</v>
      </c>
      <c r="B59" s="112" t="s">
        <v>2587</v>
      </c>
      <c r="C59" s="124">
        <v>44252.690081018518</v>
      </c>
      <c r="D59" s="98" t="s">
        <v>2499</v>
      </c>
      <c r="E59" s="103">
        <v>272</v>
      </c>
      <c r="F59" s="98" t="str">
        <f>VLOOKUP(E59,VIP!$A$2:$O11513,2,0)</f>
        <v>DRBR272</v>
      </c>
      <c r="G59" s="98" t="str">
        <f>VLOOKUP(E59,'LISTADO ATM'!$A$2:$B$898,2,0)</f>
        <v xml:space="preserve">ATM Cámara de Diputados </v>
      </c>
      <c r="H59" s="98" t="str">
        <f>VLOOKUP(E59,VIP!$A$2:$O16434,7,FALSE)</f>
        <v>Si</v>
      </c>
      <c r="I59" s="98" t="str">
        <f>VLOOKUP(E59,VIP!$A$2:$O8399,8,FALSE)</f>
        <v>Si</v>
      </c>
      <c r="J59" s="98" t="str">
        <f>VLOOKUP(E59,VIP!$A$2:$O8349,8,FALSE)</f>
        <v>Si</v>
      </c>
      <c r="K59" s="98" t="str">
        <f>VLOOKUP(E59,VIP!$A$2:$O11923,6,0)</f>
        <v>NO</v>
      </c>
      <c r="L59" s="125" t="s">
        <v>2430</v>
      </c>
      <c r="M59" s="126" t="s">
        <v>2469</v>
      </c>
      <c r="N59" s="127" t="s">
        <v>2476</v>
      </c>
      <c r="O59" s="98" t="s">
        <v>2500</v>
      </c>
      <c r="P59" s="128"/>
      <c r="Q59" s="87" t="s">
        <v>2430</v>
      </c>
    </row>
    <row r="60" spans="1:17" ht="18" x14ac:dyDescent="0.25">
      <c r="A60" s="98" t="str">
        <f>VLOOKUP(E60,'LISTADO ATM'!$A$2:$C$899,3,0)</f>
        <v>ESTE</v>
      </c>
      <c r="B60" s="112" t="s">
        <v>2586</v>
      </c>
      <c r="C60" s="124">
        <v>44252.694490740738</v>
      </c>
      <c r="D60" s="98" t="s">
        <v>2472</v>
      </c>
      <c r="E60" s="103">
        <v>294</v>
      </c>
      <c r="F60" s="98" t="str">
        <f>VLOOKUP(E60,VIP!$A$2:$O11512,2,0)</f>
        <v>DRBR294</v>
      </c>
      <c r="G60" s="98" t="str">
        <f>VLOOKUP(E60,'LISTADO ATM'!$A$2:$B$898,2,0)</f>
        <v xml:space="preserve">ATM Plaza Zaglul San Pedro II </v>
      </c>
      <c r="H60" s="98" t="str">
        <f>VLOOKUP(E60,VIP!$A$2:$O16433,7,FALSE)</f>
        <v>Si</v>
      </c>
      <c r="I60" s="98" t="str">
        <f>VLOOKUP(E60,VIP!$A$2:$O8398,8,FALSE)</f>
        <v>Si</v>
      </c>
      <c r="J60" s="98" t="str">
        <f>VLOOKUP(E60,VIP!$A$2:$O8348,8,FALSE)</f>
        <v>Si</v>
      </c>
      <c r="K60" s="98" t="str">
        <f>VLOOKUP(E60,VIP!$A$2:$O11922,6,0)</f>
        <v>NO</v>
      </c>
      <c r="L60" s="125" t="s">
        <v>2430</v>
      </c>
      <c r="M60" s="126" t="s">
        <v>2469</v>
      </c>
      <c r="N60" s="127" t="s">
        <v>2476</v>
      </c>
      <c r="O60" s="98" t="s">
        <v>2477</v>
      </c>
      <c r="P60" s="128"/>
      <c r="Q60" s="87" t="s">
        <v>2430</v>
      </c>
    </row>
    <row r="61" spans="1:17" ht="18" x14ac:dyDescent="0.25">
      <c r="A61" s="98" t="str">
        <f>VLOOKUP(E61,'LISTADO ATM'!$A$2:$C$899,3,0)</f>
        <v>NORTE</v>
      </c>
      <c r="B61" s="112" t="s">
        <v>2585</v>
      </c>
      <c r="C61" s="124">
        <v>44252.697685185187</v>
      </c>
      <c r="D61" s="98" t="s">
        <v>2487</v>
      </c>
      <c r="E61" s="103">
        <v>299</v>
      </c>
      <c r="F61" s="98" t="str">
        <f>VLOOKUP(E61,VIP!$A$2:$O11511,2,0)</f>
        <v>DRBR299</v>
      </c>
      <c r="G61" s="98" t="str">
        <f>VLOOKUP(E61,'LISTADO ATM'!$A$2:$B$898,2,0)</f>
        <v xml:space="preserve">ATM S/M Aprezio Cotui </v>
      </c>
      <c r="H61" s="98" t="str">
        <f>VLOOKUP(E61,VIP!$A$2:$O16432,7,FALSE)</f>
        <v>Si</v>
      </c>
      <c r="I61" s="98" t="str">
        <f>VLOOKUP(E61,VIP!$A$2:$O8397,8,FALSE)</f>
        <v>Si</v>
      </c>
      <c r="J61" s="98" t="str">
        <f>VLOOKUP(E61,VIP!$A$2:$O8347,8,FALSE)</f>
        <v>Si</v>
      </c>
      <c r="K61" s="98" t="str">
        <f>VLOOKUP(E61,VIP!$A$2:$O11921,6,0)</f>
        <v>NO</v>
      </c>
      <c r="L61" s="125" t="s">
        <v>2430</v>
      </c>
      <c r="M61" s="126" t="s">
        <v>2469</v>
      </c>
      <c r="N61" s="127" t="s">
        <v>2476</v>
      </c>
      <c r="O61" s="98" t="s">
        <v>2490</v>
      </c>
      <c r="P61" s="128"/>
      <c r="Q61" s="87" t="s">
        <v>2430</v>
      </c>
    </row>
    <row r="62" spans="1:17" ht="18" x14ac:dyDescent="0.25">
      <c r="A62" s="98" t="str">
        <f>VLOOKUP(E62,'LISTADO ATM'!$A$2:$C$899,3,0)</f>
        <v>SUR</v>
      </c>
      <c r="B62" s="112" t="s">
        <v>2584</v>
      </c>
      <c r="C62" s="124">
        <v>44252.701990740738</v>
      </c>
      <c r="D62" s="98" t="s">
        <v>2472</v>
      </c>
      <c r="E62" s="103">
        <v>311</v>
      </c>
      <c r="F62" s="98" t="str">
        <f>VLOOKUP(E62,VIP!$A$2:$O11510,2,0)</f>
        <v>DRBR311</v>
      </c>
      <c r="G62" s="98" t="str">
        <f>VLOOKUP(E62,'LISTADO ATM'!$A$2:$B$898,2,0)</f>
        <v>ATM Plaza Eroski</v>
      </c>
      <c r="H62" s="98" t="str">
        <f>VLOOKUP(E62,VIP!$A$2:$O16431,7,FALSE)</f>
        <v>Si</v>
      </c>
      <c r="I62" s="98" t="str">
        <f>VLOOKUP(E62,VIP!$A$2:$O8396,8,FALSE)</f>
        <v>Si</v>
      </c>
      <c r="J62" s="98" t="str">
        <f>VLOOKUP(E62,VIP!$A$2:$O8346,8,FALSE)</f>
        <v>Si</v>
      </c>
      <c r="K62" s="98" t="str">
        <f>VLOOKUP(E62,VIP!$A$2:$O11920,6,0)</f>
        <v>NO</v>
      </c>
      <c r="L62" s="125" t="s">
        <v>2462</v>
      </c>
      <c r="M62" s="126" t="s">
        <v>2469</v>
      </c>
      <c r="N62" s="127" t="s">
        <v>2476</v>
      </c>
      <c r="O62" s="98" t="s">
        <v>2477</v>
      </c>
      <c r="P62" s="128"/>
      <c r="Q62" s="87" t="s">
        <v>2462</v>
      </c>
    </row>
    <row r="63" spans="1:17" ht="18" x14ac:dyDescent="0.25">
      <c r="A63" s="98" t="str">
        <f>VLOOKUP(E63,'LISTADO ATM'!$A$2:$C$899,3,0)</f>
        <v>DISTRITO NACIONAL</v>
      </c>
      <c r="B63" s="112" t="s">
        <v>2583</v>
      </c>
      <c r="C63" s="124">
        <v>44252.703553240739</v>
      </c>
      <c r="D63" s="98" t="s">
        <v>2472</v>
      </c>
      <c r="E63" s="103">
        <v>312</v>
      </c>
      <c r="F63" s="98" t="str">
        <f>VLOOKUP(E63,VIP!$A$2:$O11509,2,0)</f>
        <v>DRBR312</v>
      </c>
      <c r="G63" s="98" t="str">
        <f>VLOOKUP(E63,'LISTADO ATM'!$A$2:$B$898,2,0)</f>
        <v xml:space="preserve">ATM Oficina Tiradentes II (Naco) </v>
      </c>
      <c r="H63" s="98" t="str">
        <f>VLOOKUP(E63,VIP!$A$2:$O16430,7,FALSE)</f>
        <v>Si</v>
      </c>
      <c r="I63" s="98" t="str">
        <f>VLOOKUP(E63,VIP!$A$2:$O8395,8,FALSE)</f>
        <v>Si</v>
      </c>
      <c r="J63" s="98" t="str">
        <f>VLOOKUP(E63,VIP!$A$2:$O8345,8,FALSE)</f>
        <v>Si</v>
      </c>
      <c r="K63" s="98" t="str">
        <f>VLOOKUP(E63,VIP!$A$2:$O11919,6,0)</f>
        <v>NO</v>
      </c>
      <c r="L63" s="125" t="s">
        <v>2430</v>
      </c>
      <c r="M63" s="126" t="s">
        <v>2469</v>
      </c>
      <c r="N63" s="127" t="s">
        <v>2476</v>
      </c>
      <c r="O63" s="98" t="s">
        <v>2477</v>
      </c>
      <c r="P63" s="128"/>
      <c r="Q63" s="87" t="s">
        <v>2430</v>
      </c>
    </row>
    <row r="64" spans="1:17" ht="18" x14ac:dyDescent="0.25">
      <c r="A64" s="98" t="str">
        <f>VLOOKUP(E64,'LISTADO ATM'!$A$2:$C$899,3,0)</f>
        <v>DISTRITO NACIONAL</v>
      </c>
      <c r="B64" s="112" t="s">
        <v>2582</v>
      </c>
      <c r="C64" s="124">
        <v>44252.709236111114</v>
      </c>
      <c r="D64" s="98" t="s">
        <v>2472</v>
      </c>
      <c r="E64" s="103">
        <v>558</v>
      </c>
      <c r="F64" s="98" t="str">
        <f>VLOOKUP(E64,VIP!$A$2:$O11508,2,0)</f>
        <v>DRBR106</v>
      </c>
      <c r="G64" s="98" t="str">
        <f>VLOOKUP(E64,'LISTADO ATM'!$A$2:$B$898,2,0)</f>
        <v xml:space="preserve">ATM Base Naval 27 de Febrero (Sans Soucí) </v>
      </c>
      <c r="H64" s="98" t="str">
        <f>VLOOKUP(E64,VIP!$A$2:$O16429,7,FALSE)</f>
        <v>Si</v>
      </c>
      <c r="I64" s="98" t="str">
        <f>VLOOKUP(E64,VIP!$A$2:$O8394,8,FALSE)</f>
        <v>Si</v>
      </c>
      <c r="J64" s="98" t="str">
        <f>VLOOKUP(E64,VIP!$A$2:$O8344,8,FALSE)</f>
        <v>Si</v>
      </c>
      <c r="K64" s="98" t="str">
        <f>VLOOKUP(E64,VIP!$A$2:$O11918,6,0)</f>
        <v>NO</v>
      </c>
      <c r="L64" s="125" t="s">
        <v>2462</v>
      </c>
      <c r="M64" s="126" t="s">
        <v>2469</v>
      </c>
      <c r="N64" s="127" t="s">
        <v>2476</v>
      </c>
      <c r="O64" s="98" t="s">
        <v>2477</v>
      </c>
      <c r="P64" s="128"/>
      <c r="Q64" s="87" t="s">
        <v>2462</v>
      </c>
    </row>
    <row r="65" spans="1:17" ht="18" x14ac:dyDescent="0.25">
      <c r="A65" s="98" t="str">
        <f>VLOOKUP(E65,'LISTADO ATM'!$A$2:$C$899,3,0)</f>
        <v>DISTRITO NACIONAL</v>
      </c>
      <c r="B65" s="112" t="s">
        <v>2581</v>
      </c>
      <c r="C65" s="124">
        <v>44252.716527777775</v>
      </c>
      <c r="D65" s="98" t="s">
        <v>2472</v>
      </c>
      <c r="E65" s="103">
        <v>590</v>
      </c>
      <c r="F65" s="98" t="str">
        <f>VLOOKUP(E65,VIP!$A$2:$O11507,2,0)</f>
        <v>DRBR177</v>
      </c>
      <c r="G65" s="98" t="str">
        <f>VLOOKUP(E65,'LISTADO ATM'!$A$2:$B$898,2,0)</f>
        <v xml:space="preserve">ATM Olé Aut. Las Américas </v>
      </c>
      <c r="H65" s="98" t="str">
        <f>VLOOKUP(E65,VIP!$A$2:$O16428,7,FALSE)</f>
        <v>Si</v>
      </c>
      <c r="I65" s="98" t="str">
        <f>VLOOKUP(E65,VIP!$A$2:$O8393,8,FALSE)</f>
        <v>Si</v>
      </c>
      <c r="J65" s="98" t="str">
        <f>VLOOKUP(E65,VIP!$A$2:$O8343,8,FALSE)</f>
        <v>Si</v>
      </c>
      <c r="K65" s="98" t="str">
        <f>VLOOKUP(E65,VIP!$A$2:$O11917,6,0)</f>
        <v>SI</v>
      </c>
      <c r="L65" s="125" t="s">
        <v>2462</v>
      </c>
      <c r="M65" s="126" t="s">
        <v>2469</v>
      </c>
      <c r="N65" s="127" t="s">
        <v>2476</v>
      </c>
      <c r="O65" s="98" t="s">
        <v>2477</v>
      </c>
      <c r="P65" s="128"/>
      <c r="Q65" s="87" t="s">
        <v>2462</v>
      </c>
    </row>
    <row r="66" spans="1:17" ht="18" x14ac:dyDescent="0.25">
      <c r="A66" s="98" t="str">
        <f>VLOOKUP(E66,'LISTADO ATM'!$A$2:$C$899,3,0)</f>
        <v>DISTRITO NACIONAL</v>
      </c>
      <c r="B66" s="112" t="s">
        <v>2580</v>
      </c>
      <c r="C66" s="124">
        <v>44252.7340625</v>
      </c>
      <c r="D66" s="98" t="s">
        <v>2472</v>
      </c>
      <c r="E66" s="103">
        <v>710</v>
      </c>
      <c r="F66" s="98" t="str">
        <f>VLOOKUP(E66,VIP!$A$2:$O11506,2,0)</f>
        <v>DRBR506</v>
      </c>
      <c r="G66" s="98" t="str">
        <f>VLOOKUP(E66,'LISTADO ATM'!$A$2:$B$898,2,0)</f>
        <v xml:space="preserve">ATM S/M Soberano </v>
      </c>
      <c r="H66" s="98" t="str">
        <f>VLOOKUP(E66,VIP!$A$2:$O16427,7,FALSE)</f>
        <v>Si</v>
      </c>
      <c r="I66" s="98" t="str">
        <f>VLOOKUP(E66,VIP!$A$2:$O8392,8,FALSE)</f>
        <v>Si</v>
      </c>
      <c r="J66" s="98" t="str">
        <f>VLOOKUP(E66,VIP!$A$2:$O8342,8,FALSE)</f>
        <v>Si</v>
      </c>
      <c r="K66" s="98" t="str">
        <f>VLOOKUP(E66,VIP!$A$2:$O11916,6,0)</f>
        <v>NO</v>
      </c>
      <c r="L66" s="125" t="s">
        <v>2462</v>
      </c>
      <c r="M66" s="126" t="s">
        <v>2469</v>
      </c>
      <c r="N66" s="127" t="s">
        <v>2476</v>
      </c>
      <c r="O66" s="98" t="s">
        <v>2477</v>
      </c>
      <c r="P66" s="128"/>
      <c r="Q66" s="87" t="s">
        <v>2462</v>
      </c>
    </row>
    <row r="67" spans="1:17" ht="18" x14ac:dyDescent="0.25">
      <c r="A67" s="98" t="str">
        <f>VLOOKUP(E67,'LISTADO ATM'!$A$2:$C$899,3,0)</f>
        <v>DISTRITO NACIONAL</v>
      </c>
      <c r="B67" s="112" t="s">
        <v>2579</v>
      </c>
      <c r="C67" s="124">
        <v>44252.738321759258</v>
      </c>
      <c r="D67" s="98" t="s">
        <v>2487</v>
      </c>
      <c r="E67" s="103">
        <v>721</v>
      </c>
      <c r="F67" s="98" t="str">
        <f>VLOOKUP(E67,VIP!$A$2:$O11505,2,0)</f>
        <v>DRBR23A</v>
      </c>
      <c r="G67" s="98" t="str">
        <f>VLOOKUP(E67,'LISTADO ATM'!$A$2:$B$898,2,0)</f>
        <v xml:space="preserve">ATM Oficina Charles de Gaulle II </v>
      </c>
      <c r="H67" s="98" t="str">
        <f>VLOOKUP(E67,VIP!$A$2:$O16426,7,FALSE)</f>
        <v>Si</v>
      </c>
      <c r="I67" s="98" t="str">
        <f>VLOOKUP(E67,VIP!$A$2:$O8391,8,FALSE)</f>
        <v>Si</v>
      </c>
      <c r="J67" s="98" t="str">
        <f>VLOOKUP(E67,VIP!$A$2:$O8341,8,FALSE)</f>
        <v>Si</v>
      </c>
      <c r="K67" s="98" t="str">
        <f>VLOOKUP(E67,VIP!$A$2:$O11915,6,0)</f>
        <v>NO</v>
      </c>
      <c r="L67" s="125" t="s">
        <v>2462</v>
      </c>
      <c r="M67" s="126" t="s">
        <v>2469</v>
      </c>
      <c r="N67" s="127" t="s">
        <v>2476</v>
      </c>
      <c r="O67" s="98" t="s">
        <v>2490</v>
      </c>
      <c r="P67" s="128"/>
      <c r="Q67" s="87" t="s">
        <v>2462</v>
      </c>
    </row>
    <row r="68" spans="1:17" ht="18" x14ac:dyDescent="0.25">
      <c r="A68" s="98" t="str">
        <f>VLOOKUP(E68,'LISTADO ATM'!$A$2:$C$899,3,0)</f>
        <v>DISTRITO NACIONAL</v>
      </c>
      <c r="B68" s="112" t="s">
        <v>2578</v>
      </c>
      <c r="C68" s="124">
        <v>44252.743530092594</v>
      </c>
      <c r="D68" s="98" t="s">
        <v>2472</v>
      </c>
      <c r="E68" s="103">
        <v>744</v>
      </c>
      <c r="F68" s="98" t="str">
        <f>VLOOKUP(E68,VIP!$A$2:$O11504,2,0)</f>
        <v>DRBR289</v>
      </c>
      <c r="G68" s="98" t="str">
        <f>VLOOKUP(E68,'LISTADO ATM'!$A$2:$B$898,2,0)</f>
        <v xml:space="preserve">ATM Multicentro La Sirena Venezuela </v>
      </c>
      <c r="H68" s="98" t="str">
        <f>VLOOKUP(E68,VIP!$A$2:$O16425,7,FALSE)</f>
        <v>Si</v>
      </c>
      <c r="I68" s="98" t="str">
        <f>VLOOKUP(E68,VIP!$A$2:$O8390,8,FALSE)</f>
        <v>Si</v>
      </c>
      <c r="J68" s="98" t="str">
        <f>VLOOKUP(E68,VIP!$A$2:$O8340,8,FALSE)</f>
        <v>Si</v>
      </c>
      <c r="K68" s="98" t="str">
        <f>VLOOKUP(E68,VIP!$A$2:$O11914,6,0)</f>
        <v>SI</v>
      </c>
      <c r="L68" s="125" t="s">
        <v>2430</v>
      </c>
      <c r="M68" s="126" t="s">
        <v>2469</v>
      </c>
      <c r="N68" s="127" t="s">
        <v>2476</v>
      </c>
      <c r="O68" s="98" t="s">
        <v>2477</v>
      </c>
      <c r="P68" s="128"/>
      <c r="Q68" s="87" t="s">
        <v>2430</v>
      </c>
    </row>
    <row r="69" spans="1:17" ht="18" x14ac:dyDescent="0.25">
      <c r="A69" s="98" t="str">
        <f>VLOOKUP(E69,'LISTADO ATM'!$A$2:$C$899,3,0)</f>
        <v>DISTRITO NACIONAL</v>
      </c>
      <c r="B69" s="112" t="s">
        <v>2577</v>
      </c>
      <c r="C69" s="124">
        <v>44252.754849537036</v>
      </c>
      <c r="D69" s="98" t="s">
        <v>2472</v>
      </c>
      <c r="E69" s="103">
        <v>801</v>
      </c>
      <c r="F69" s="98" t="str">
        <f>VLOOKUP(E69,VIP!$A$2:$O11503,2,0)</f>
        <v>DRBR801</v>
      </c>
      <c r="G69" s="98" t="str">
        <f>VLOOKUP(E69,'LISTADO ATM'!$A$2:$B$898,2,0)</f>
        <v xml:space="preserve">ATM Galería 360 Food Court </v>
      </c>
      <c r="H69" s="98" t="str">
        <f>VLOOKUP(E69,VIP!$A$2:$O16424,7,FALSE)</f>
        <v>Si</v>
      </c>
      <c r="I69" s="98" t="str">
        <f>VLOOKUP(E69,VIP!$A$2:$O8389,8,FALSE)</f>
        <v>Si</v>
      </c>
      <c r="J69" s="98" t="str">
        <f>VLOOKUP(E69,VIP!$A$2:$O8339,8,FALSE)</f>
        <v>Si</v>
      </c>
      <c r="K69" s="98" t="str">
        <f>VLOOKUP(E69,VIP!$A$2:$O11913,6,0)</f>
        <v>SI</v>
      </c>
      <c r="L69" s="125" t="s">
        <v>2430</v>
      </c>
      <c r="M69" s="126" t="s">
        <v>2469</v>
      </c>
      <c r="N69" s="127" t="s">
        <v>2476</v>
      </c>
      <c r="O69" s="98" t="s">
        <v>2477</v>
      </c>
      <c r="P69" s="128"/>
      <c r="Q69" s="87" t="s">
        <v>2430</v>
      </c>
    </row>
    <row r="70" spans="1:17" ht="18" x14ac:dyDescent="0.25">
      <c r="A70" s="98" t="str">
        <f>VLOOKUP(E70,'LISTADO ATM'!$A$2:$C$899,3,0)</f>
        <v>DISTRITO NACIONAL</v>
      </c>
      <c r="B70" s="112" t="s">
        <v>2576</v>
      </c>
      <c r="C70" s="124">
        <v>44252.760092592594</v>
      </c>
      <c r="D70" s="98" t="s">
        <v>2487</v>
      </c>
      <c r="E70" s="103">
        <v>883</v>
      </c>
      <c r="F70" s="98" t="str">
        <f>VLOOKUP(E70,VIP!$A$2:$O11502,2,0)</f>
        <v>DRBR883</v>
      </c>
      <c r="G70" s="98" t="str">
        <f>VLOOKUP(E70,'LISTADO ATM'!$A$2:$B$898,2,0)</f>
        <v xml:space="preserve">ATM Oficina Filadelfia Plaza </v>
      </c>
      <c r="H70" s="98" t="str">
        <f>VLOOKUP(E70,VIP!$A$2:$O16423,7,FALSE)</f>
        <v>Si</v>
      </c>
      <c r="I70" s="98" t="str">
        <f>VLOOKUP(E70,VIP!$A$2:$O8388,8,FALSE)</f>
        <v>Si</v>
      </c>
      <c r="J70" s="98" t="str">
        <f>VLOOKUP(E70,VIP!$A$2:$O8338,8,FALSE)</f>
        <v>Si</v>
      </c>
      <c r="K70" s="98" t="str">
        <f>VLOOKUP(E70,VIP!$A$2:$O11912,6,0)</f>
        <v>NO</v>
      </c>
      <c r="L70" s="125" t="s">
        <v>2462</v>
      </c>
      <c r="M70" s="126" t="s">
        <v>2469</v>
      </c>
      <c r="N70" s="127" t="s">
        <v>2476</v>
      </c>
      <c r="O70" s="98" t="s">
        <v>2490</v>
      </c>
      <c r="P70" s="128"/>
      <c r="Q70" s="87" t="s">
        <v>2462</v>
      </c>
    </row>
    <row r="71" spans="1:17" ht="18" x14ac:dyDescent="0.25">
      <c r="A71" s="98" t="str">
        <f>VLOOKUP(E71,'LISTADO ATM'!$A$2:$C$899,3,0)</f>
        <v>DISTRITO NACIONAL</v>
      </c>
      <c r="B71" s="112" t="s">
        <v>2575</v>
      </c>
      <c r="C71" s="124">
        <v>44252.762638888889</v>
      </c>
      <c r="D71" s="98" t="s">
        <v>2487</v>
      </c>
      <c r="E71" s="103">
        <v>911</v>
      </c>
      <c r="F71" s="98" t="str">
        <f>VLOOKUP(E71,VIP!$A$2:$O11501,2,0)</f>
        <v>DRBR911</v>
      </c>
      <c r="G71" s="98" t="str">
        <f>VLOOKUP(E71,'LISTADO ATM'!$A$2:$B$898,2,0)</f>
        <v xml:space="preserve">ATM Oficina Venezuela II </v>
      </c>
      <c r="H71" s="98" t="str">
        <f>VLOOKUP(E71,VIP!$A$2:$O16422,7,FALSE)</f>
        <v>Si</v>
      </c>
      <c r="I71" s="98" t="str">
        <f>VLOOKUP(E71,VIP!$A$2:$O8387,8,FALSE)</f>
        <v>Si</v>
      </c>
      <c r="J71" s="98" t="str">
        <f>VLOOKUP(E71,VIP!$A$2:$O8337,8,FALSE)</f>
        <v>Si</v>
      </c>
      <c r="K71" s="98" t="str">
        <f>VLOOKUP(E71,VIP!$A$2:$O11911,6,0)</f>
        <v>SI</v>
      </c>
      <c r="L71" s="125" t="s">
        <v>2430</v>
      </c>
      <c r="M71" s="126" t="s">
        <v>2469</v>
      </c>
      <c r="N71" s="127" t="s">
        <v>2476</v>
      </c>
      <c r="O71" s="98" t="s">
        <v>2490</v>
      </c>
      <c r="P71" s="128"/>
      <c r="Q71" s="87" t="s">
        <v>2430</v>
      </c>
    </row>
    <row r="72" spans="1:17" ht="18" x14ac:dyDescent="0.25">
      <c r="A72" s="98" t="str">
        <f>VLOOKUP(E72,'LISTADO ATM'!$A$2:$C$899,3,0)</f>
        <v>NORTE</v>
      </c>
      <c r="B72" s="112" t="s">
        <v>2574</v>
      </c>
      <c r="C72" s="124">
        <v>44252.766712962963</v>
      </c>
      <c r="D72" s="98" t="s">
        <v>2487</v>
      </c>
      <c r="E72" s="103">
        <v>950</v>
      </c>
      <c r="F72" s="98" t="str">
        <f>VLOOKUP(E72,VIP!$A$2:$O11500,2,0)</f>
        <v>DRBR12G</v>
      </c>
      <c r="G72" s="98" t="str">
        <f>VLOOKUP(E72,'LISTADO ATM'!$A$2:$B$898,2,0)</f>
        <v xml:space="preserve">ATM Oficina Monterrico </v>
      </c>
      <c r="H72" s="98" t="str">
        <f>VLOOKUP(E72,VIP!$A$2:$O16421,7,FALSE)</f>
        <v>Si</v>
      </c>
      <c r="I72" s="98" t="str">
        <f>VLOOKUP(E72,VIP!$A$2:$O8386,8,FALSE)</f>
        <v>Si</v>
      </c>
      <c r="J72" s="98" t="str">
        <f>VLOOKUP(E72,VIP!$A$2:$O8336,8,FALSE)</f>
        <v>Si</v>
      </c>
      <c r="K72" s="98" t="str">
        <f>VLOOKUP(E72,VIP!$A$2:$O11910,6,0)</f>
        <v>SI</v>
      </c>
      <c r="L72" s="125" t="s">
        <v>2430</v>
      </c>
      <c r="M72" s="126" t="s">
        <v>2469</v>
      </c>
      <c r="N72" s="127" t="s">
        <v>2476</v>
      </c>
      <c r="O72" s="98" t="s">
        <v>2490</v>
      </c>
      <c r="P72" s="128"/>
      <c r="Q72" s="87" t="s">
        <v>2430</v>
      </c>
    </row>
    <row r="73" spans="1:17" ht="18" x14ac:dyDescent="0.25">
      <c r="A73" s="98" t="str">
        <f>VLOOKUP(E73,'LISTADO ATM'!$A$2:$C$899,3,0)</f>
        <v>NORTE</v>
      </c>
      <c r="B73" s="112" t="s">
        <v>2573</v>
      </c>
      <c r="C73" s="124">
        <v>44252.770231481481</v>
      </c>
      <c r="D73" s="98" t="s">
        <v>2499</v>
      </c>
      <c r="E73" s="103">
        <v>987</v>
      </c>
      <c r="F73" s="98" t="str">
        <f>VLOOKUP(E73,VIP!$A$2:$O11499,2,0)</f>
        <v>DRBR987</v>
      </c>
      <c r="G73" s="98" t="str">
        <f>VLOOKUP(E73,'LISTADO ATM'!$A$2:$B$898,2,0)</f>
        <v xml:space="preserve">ATM S/M Jumbo (Moca) </v>
      </c>
      <c r="H73" s="98" t="str">
        <f>VLOOKUP(E73,VIP!$A$2:$O16420,7,FALSE)</f>
        <v>Si</v>
      </c>
      <c r="I73" s="98" t="str">
        <f>VLOOKUP(E73,VIP!$A$2:$O8385,8,FALSE)</f>
        <v>Si</v>
      </c>
      <c r="J73" s="98" t="str">
        <f>VLOOKUP(E73,VIP!$A$2:$O8335,8,FALSE)</f>
        <v>Si</v>
      </c>
      <c r="K73" s="98" t="str">
        <f>VLOOKUP(E73,VIP!$A$2:$O11909,6,0)</f>
        <v>NO</v>
      </c>
      <c r="L73" s="125" t="s">
        <v>2462</v>
      </c>
      <c r="M73" s="126" t="s">
        <v>2469</v>
      </c>
      <c r="N73" s="127" t="s">
        <v>2476</v>
      </c>
      <c r="O73" s="98" t="s">
        <v>2500</v>
      </c>
      <c r="P73" s="128"/>
      <c r="Q73" s="87" t="s">
        <v>2462</v>
      </c>
    </row>
    <row r="74" spans="1:17" ht="18" x14ac:dyDescent="0.25">
      <c r="A74" s="98" t="str">
        <f>VLOOKUP(E74,'LISTADO ATM'!$A$2:$C$899,3,0)</f>
        <v>NORTE</v>
      </c>
      <c r="B74" s="112" t="s">
        <v>2572</v>
      </c>
      <c r="C74" s="124">
        <v>44252.774560185186</v>
      </c>
      <c r="D74" s="98" t="s">
        <v>2487</v>
      </c>
      <c r="E74" s="103">
        <v>990</v>
      </c>
      <c r="F74" s="98" t="str">
        <f>VLOOKUP(E74,VIP!$A$2:$O11498,2,0)</f>
        <v>DRBR742</v>
      </c>
      <c r="G74" s="98" t="str">
        <f>VLOOKUP(E74,'LISTADO ATM'!$A$2:$B$898,2,0)</f>
        <v xml:space="preserve">ATM Autoservicio Bonao II </v>
      </c>
      <c r="H74" s="98" t="str">
        <f>VLOOKUP(E74,VIP!$A$2:$O16419,7,FALSE)</f>
        <v>Si</v>
      </c>
      <c r="I74" s="98" t="str">
        <f>VLOOKUP(E74,VIP!$A$2:$O8384,8,FALSE)</f>
        <v>Si</v>
      </c>
      <c r="J74" s="98" t="str">
        <f>VLOOKUP(E74,VIP!$A$2:$O8334,8,FALSE)</f>
        <v>Si</v>
      </c>
      <c r="K74" s="98" t="str">
        <f>VLOOKUP(E74,VIP!$A$2:$O11908,6,0)</f>
        <v>NO</v>
      </c>
      <c r="L74" s="125" t="s">
        <v>2430</v>
      </c>
      <c r="M74" s="126" t="s">
        <v>2469</v>
      </c>
      <c r="N74" s="127" t="s">
        <v>2476</v>
      </c>
      <c r="O74" s="98" t="s">
        <v>2490</v>
      </c>
      <c r="P74" s="128"/>
      <c r="Q74" s="87" t="s">
        <v>2430</v>
      </c>
    </row>
    <row r="75" spans="1:17" ht="18" x14ac:dyDescent="0.25">
      <c r="A75" s="98" t="str">
        <f>VLOOKUP(E75,'LISTADO ATM'!$A$2:$C$899,3,0)</f>
        <v>DISTRITO NACIONAL</v>
      </c>
      <c r="B75" s="112" t="s">
        <v>2571</v>
      </c>
      <c r="C75" s="124">
        <v>44252.777291666665</v>
      </c>
      <c r="D75" s="98" t="s">
        <v>2189</v>
      </c>
      <c r="E75" s="103">
        <v>406</v>
      </c>
      <c r="F75" s="98" t="str">
        <f>VLOOKUP(E75,VIP!$A$2:$O11497,2,0)</f>
        <v>DRBR406</v>
      </c>
      <c r="G75" s="98" t="str">
        <f>VLOOKUP(E75,'LISTADO ATM'!$A$2:$B$898,2,0)</f>
        <v xml:space="preserve">ATM UNP Plaza Lama Máximo Gómez </v>
      </c>
      <c r="H75" s="98" t="str">
        <f>VLOOKUP(E75,VIP!$A$2:$O16418,7,FALSE)</f>
        <v>Si</v>
      </c>
      <c r="I75" s="98" t="str">
        <f>VLOOKUP(E75,VIP!$A$2:$O8383,8,FALSE)</f>
        <v>Si</v>
      </c>
      <c r="J75" s="98" t="str">
        <f>VLOOKUP(E75,VIP!$A$2:$O8333,8,FALSE)</f>
        <v>Si</v>
      </c>
      <c r="K75" s="98" t="str">
        <f>VLOOKUP(E75,VIP!$A$2:$O11907,6,0)</f>
        <v>SI</v>
      </c>
      <c r="L75" s="125" t="s">
        <v>2228</v>
      </c>
      <c r="M75" s="126" t="s">
        <v>2469</v>
      </c>
      <c r="N75" s="127" t="s">
        <v>2476</v>
      </c>
      <c r="O75" s="98" t="s">
        <v>2478</v>
      </c>
      <c r="P75" s="128"/>
      <c r="Q75" s="87" t="s">
        <v>2228</v>
      </c>
    </row>
    <row r="76" spans="1:17" ht="18" x14ac:dyDescent="0.25">
      <c r="A76" s="98" t="str">
        <f>VLOOKUP(E76,'LISTADO ATM'!$A$2:$C$899,3,0)</f>
        <v>ESTE</v>
      </c>
      <c r="B76" s="112" t="s">
        <v>2570</v>
      </c>
      <c r="C76" s="124">
        <v>44252.77888888889</v>
      </c>
      <c r="D76" s="98" t="s">
        <v>2189</v>
      </c>
      <c r="E76" s="103">
        <v>366</v>
      </c>
      <c r="F76" s="98" t="str">
        <f>VLOOKUP(E76,VIP!$A$2:$O11496,2,0)</f>
        <v>DRBR366</v>
      </c>
      <c r="G76" s="98" t="str">
        <f>VLOOKUP(E76,'LISTADO ATM'!$A$2:$B$898,2,0)</f>
        <v>ATM Oficina Boulevard (Higuey) II</v>
      </c>
      <c r="H76" s="98" t="str">
        <f>VLOOKUP(E76,VIP!$A$2:$O16417,7,FALSE)</f>
        <v>N/A</v>
      </c>
      <c r="I76" s="98" t="str">
        <f>VLOOKUP(E76,VIP!$A$2:$O8382,8,FALSE)</f>
        <v>N/A</v>
      </c>
      <c r="J76" s="98" t="str">
        <f>VLOOKUP(E76,VIP!$A$2:$O8332,8,FALSE)</f>
        <v>N/A</v>
      </c>
      <c r="K76" s="98" t="str">
        <f>VLOOKUP(E76,VIP!$A$2:$O11906,6,0)</f>
        <v>N/A</v>
      </c>
      <c r="L76" s="125" t="s">
        <v>2440</v>
      </c>
      <c r="M76" s="126" t="s">
        <v>2469</v>
      </c>
      <c r="N76" s="127" t="s">
        <v>2476</v>
      </c>
      <c r="O76" s="98" t="s">
        <v>2478</v>
      </c>
      <c r="P76" s="128"/>
      <c r="Q76" s="87" t="s">
        <v>2440</v>
      </c>
    </row>
    <row r="77" spans="1:17" ht="18" x14ac:dyDescent="0.25">
      <c r="A77" s="98" t="str">
        <f>VLOOKUP(E77,'LISTADO ATM'!$A$2:$C$899,3,0)</f>
        <v>DISTRITO NACIONAL</v>
      </c>
      <c r="B77" s="112" t="s">
        <v>2569</v>
      </c>
      <c r="C77" s="124">
        <v>44252.780868055554</v>
      </c>
      <c r="D77" s="98" t="s">
        <v>2189</v>
      </c>
      <c r="E77" s="103">
        <v>979</v>
      </c>
      <c r="F77" s="98" t="str">
        <f>VLOOKUP(E77,VIP!$A$2:$O11495,2,0)</f>
        <v>DRBR979</v>
      </c>
      <c r="G77" s="98" t="str">
        <f>VLOOKUP(E77,'LISTADO ATM'!$A$2:$B$898,2,0)</f>
        <v xml:space="preserve">ATM Oficina Luperón I </v>
      </c>
      <c r="H77" s="98" t="str">
        <f>VLOOKUP(E77,VIP!$A$2:$O16416,7,FALSE)</f>
        <v>Si</v>
      </c>
      <c r="I77" s="98" t="str">
        <f>VLOOKUP(E77,VIP!$A$2:$O8381,8,FALSE)</f>
        <v>Si</v>
      </c>
      <c r="J77" s="98" t="str">
        <f>VLOOKUP(E77,VIP!$A$2:$O8331,8,FALSE)</f>
        <v>Si</v>
      </c>
      <c r="K77" s="98" t="str">
        <f>VLOOKUP(E77,VIP!$A$2:$O11905,6,0)</f>
        <v>NO</v>
      </c>
      <c r="L77" s="125" t="s">
        <v>2228</v>
      </c>
      <c r="M77" s="126" t="s">
        <v>2469</v>
      </c>
      <c r="N77" s="127" t="s">
        <v>2476</v>
      </c>
      <c r="O77" s="98" t="s">
        <v>2478</v>
      </c>
      <c r="P77" s="128"/>
      <c r="Q77" s="87" t="s">
        <v>2228</v>
      </c>
    </row>
    <row r="78" spans="1:17" ht="18" x14ac:dyDescent="0.25">
      <c r="A78" s="98" t="str">
        <f>VLOOKUP(E78,'LISTADO ATM'!$A$2:$C$899,3,0)</f>
        <v>SUR</v>
      </c>
      <c r="B78" s="112" t="s">
        <v>2568</v>
      </c>
      <c r="C78" s="124">
        <v>44252.783553240741</v>
      </c>
      <c r="D78" s="98" t="s">
        <v>2189</v>
      </c>
      <c r="E78" s="103">
        <v>817</v>
      </c>
      <c r="F78" s="98" t="str">
        <f>VLOOKUP(E78,VIP!$A$2:$O11494,2,0)</f>
        <v>DRBR817</v>
      </c>
      <c r="G78" s="98" t="str">
        <f>VLOOKUP(E78,'LISTADO ATM'!$A$2:$B$898,2,0)</f>
        <v xml:space="preserve">ATM Ayuntamiento Sabana Larga (San José de Ocoa) </v>
      </c>
      <c r="H78" s="98" t="str">
        <f>VLOOKUP(E78,VIP!$A$2:$O16415,7,FALSE)</f>
        <v>Si</v>
      </c>
      <c r="I78" s="98" t="str">
        <f>VLOOKUP(E78,VIP!$A$2:$O8380,8,FALSE)</f>
        <v>Si</v>
      </c>
      <c r="J78" s="98" t="str">
        <f>VLOOKUP(E78,VIP!$A$2:$O8330,8,FALSE)</f>
        <v>Si</v>
      </c>
      <c r="K78" s="98" t="str">
        <f>VLOOKUP(E78,VIP!$A$2:$O11904,6,0)</f>
        <v>NO</v>
      </c>
      <c r="L78" s="125" t="s">
        <v>2434</v>
      </c>
      <c r="M78" s="126" t="s">
        <v>2469</v>
      </c>
      <c r="N78" s="127" t="s">
        <v>2476</v>
      </c>
      <c r="O78" s="98" t="s">
        <v>2478</v>
      </c>
      <c r="P78" s="128"/>
      <c r="Q78" s="87" t="s">
        <v>2434</v>
      </c>
    </row>
    <row r="79" spans="1:17" ht="18" x14ac:dyDescent="0.25">
      <c r="A79" s="98" t="str">
        <f>VLOOKUP(E79,'LISTADO ATM'!$A$2:$C$899,3,0)</f>
        <v>NORTE</v>
      </c>
      <c r="B79" s="112" t="s">
        <v>2567</v>
      </c>
      <c r="C79" s="124">
        <v>44252.784641203703</v>
      </c>
      <c r="D79" s="98" t="s">
        <v>2190</v>
      </c>
      <c r="E79" s="103">
        <v>636</v>
      </c>
      <c r="F79" s="98" t="str">
        <f>VLOOKUP(E79,VIP!$A$2:$O11493,2,0)</f>
        <v>DRBR110</v>
      </c>
      <c r="G79" s="98" t="str">
        <f>VLOOKUP(E79,'LISTADO ATM'!$A$2:$B$898,2,0)</f>
        <v xml:space="preserve">ATM Oficina Tamboríl </v>
      </c>
      <c r="H79" s="98" t="str">
        <f>VLOOKUP(E79,VIP!$A$2:$O16414,7,FALSE)</f>
        <v>Si</v>
      </c>
      <c r="I79" s="98" t="str">
        <f>VLOOKUP(E79,VIP!$A$2:$O8379,8,FALSE)</f>
        <v>Si</v>
      </c>
      <c r="J79" s="98" t="str">
        <f>VLOOKUP(E79,VIP!$A$2:$O8329,8,FALSE)</f>
        <v>Si</v>
      </c>
      <c r="K79" s="98" t="str">
        <f>VLOOKUP(E79,VIP!$A$2:$O11903,6,0)</f>
        <v>SI</v>
      </c>
      <c r="L79" s="125" t="s">
        <v>2434</v>
      </c>
      <c r="M79" s="126" t="s">
        <v>2469</v>
      </c>
      <c r="N79" s="127" t="s">
        <v>2476</v>
      </c>
      <c r="O79" s="98" t="s">
        <v>2497</v>
      </c>
      <c r="P79" s="128"/>
      <c r="Q79" s="87" t="s">
        <v>2434</v>
      </c>
    </row>
    <row r="80" spans="1:17" ht="18" x14ac:dyDescent="0.25">
      <c r="A80" s="98" t="str">
        <f>VLOOKUP(E80,'LISTADO ATM'!$A$2:$C$899,3,0)</f>
        <v>DISTRITO NACIONAL</v>
      </c>
      <c r="B80" s="112" t="s">
        <v>2566</v>
      </c>
      <c r="C80" s="124">
        <v>44252.786122685182</v>
      </c>
      <c r="D80" s="98" t="s">
        <v>2189</v>
      </c>
      <c r="E80" s="103">
        <v>298</v>
      </c>
      <c r="F80" s="98" t="str">
        <f>VLOOKUP(E80,VIP!$A$2:$O11492,2,0)</f>
        <v>DRBR298</v>
      </c>
      <c r="G80" s="98" t="str">
        <f>VLOOKUP(E80,'LISTADO ATM'!$A$2:$B$898,2,0)</f>
        <v xml:space="preserve">ATM S/M Aprezio Engombe </v>
      </c>
      <c r="H80" s="98" t="str">
        <f>VLOOKUP(E80,VIP!$A$2:$O16413,7,FALSE)</f>
        <v>Si</v>
      </c>
      <c r="I80" s="98" t="str">
        <f>VLOOKUP(E80,VIP!$A$2:$O8378,8,FALSE)</f>
        <v>Si</v>
      </c>
      <c r="J80" s="98" t="str">
        <f>VLOOKUP(E80,VIP!$A$2:$O8328,8,FALSE)</f>
        <v>Si</v>
      </c>
      <c r="K80" s="98" t="str">
        <f>VLOOKUP(E80,VIP!$A$2:$O11902,6,0)</f>
        <v>NO</v>
      </c>
      <c r="L80" s="125" t="s">
        <v>2496</v>
      </c>
      <c r="M80" s="126" t="s">
        <v>2469</v>
      </c>
      <c r="N80" s="127" t="s">
        <v>2476</v>
      </c>
      <c r="O80" s="98" t="s">
        <v>2478</v>
      </c>
      <c r="P80" s="128"/>
      <c r="Q80" s="87" t="s">
        <v>2496</v>
      </c>
    </row>
    <row r="81" spans="1:17" ht="18" x14ac:dyDescent="0.25">
      <c r="A81" s="98" t="str">
        <f>VLOOKUP(E81,'LISTADO ATM'!$A$2:$C$899,3,0)</f>
        <v>DISTRITO NACIONAL</v>
      </c>
      <c r="B81" s="112" t="s">
        <v>2565</v>
      </c>
      <c r="C81" s="124">
        <v>44252.788449074076</v>
      </c>
      <c r="D81" s="98" t="s">
        <v>2189</v>
      </c>
      <c r="E81" s="103">
        <v>410</v>
      </c>
      <c r="F81" s="98" t="str">
        <f>VLOOKUP(E81,VIP!$A$2:$O11491,2,0)</f>
        <v>DRBR410</v>
      </c>
      <c r="G81" s="98" t="str">
        <f>VLOOKUP(E81,'LISTADO ATM'!$A$2:$B$898,2,0)</f>
        <v xml:space="preserve">ATM Oficina Las Palmas de Herrera II </v>
      </c>
      <c r="H81" s="98" t="str">
        <f>VLOOKUP(E81,VIP!$A$2:$O16412,7,FALSE)</f>
        <v>Si</v>
      </c>
      <c r="I81" s="98" t="str">
        <f>VLOOKUP(E81,VIP!$A$2:$O8377,8,FALSE)</f>
        <v>Si</v>
      </c>
      <c r="J81" s="98" t="str">
        <f>VLOOKUP(E81,VIP!$A$2:$O8327,8,FALSE)</f>
        <v>Si</v>
      </c>
      <c r="K81" s="98" t="str">
        <f>VLOOKUP(E81,VIP!$A$2:$O11901,6,0)</f>
        <v>NO</v>
      </c>
      <c r="L81" s="125" t="s">
        <v>2496</v>
      </c>
      <c r="M81" s="126" t="s">
        <v>2469</v>
      </c>
      <c r="N81" s="127" t="s">
        <v>2476</v>
      </c>
      <c r="O81" s="98" t="s">
        <v>2478</v>
      </c>
      <c r="P81" s="128"/>
      <c r="Q81" s="87" t="s">
        <v>2496</v>
      </c>
    </row>
    <row r="82" spans="1:17" ht="18" x14ac:dyDescent="0.25">
      <c r="A82" s="98" t="str">
        <f>VLOOKUP(E82,'LISTADO ATM'!$A$2:$C$899,3,0)</f>
        <v>ESTE</v>
      </c>
      <c r="B82" s="112" t="s">
        <v>2564</v>
      </c>
      <c r="C82" s="124">
        <v>44252.791759259257</v>
      </c>
      <c r="D82" s="98" t="s">
        <v>2189</v>
      </c>
      <c r="E82" s="103">
        <v>963</v>
      </c>
      <c r="F82" s="98" t="str">
        <f>VLOOKUP(E82,VIP!$A$2:$O11489,2,0)</f>
        <v>DRBR963</v>
      </c>
      <c r="G82" s="98" t="str">
        <f>VLOOKUP(E82,'LISTADO ATM'!$A$2:$B$898,2,0)</f>
        <v xml:space="preserve">ATM Multiplaza La Romana </v>
      </c>
      <c r="H82" s="98" t="str">
        <f>VLOOKUP(E82,VIP!$A$2:$O16410,7,FALSE)</f>
        <v>Si</v>
      </c>
      <c r="I82" s="98" t="str">
        <f>VLOOKUP(E82,VIP!$A$2:$O8375,8,FALSE)</f>
        <v>Si</v>
      </c>
      <c r="J82" s="98" t="str">
        <f>VLOOKUP(E82,VIP!$A$2:$O8325,8,FALSE)</f>
        <v>Si</v>
      </c>
      <c r="K82" s="98" t="str">
        <f>VLOOKUP(E82,VIP!$A$2:$O11899,6,0)</f>
        <v>NO</v>
      </c>
      <c r="L82" s="125" t="s">
        <v>2228</v>
      </c>
      <c r="M82" s="126" t="s">
        <v>2469</v>
      </c>
      <c r="N82" s="127" t="s">
        <v>2476</v>
      </c>
      <c r="O82" s="98" t="s">
        <v>2478</v>
      </c>
      <c r="P82" s="128"/>
      <c r="Q82" s="87" t="s">
        <v>2228</v>
      </c>
    </row>
    <row r="83" spans="1:17" ht="18" x14ac:dyDescent="0.25">
      <c r="A83" s="98" t="str">
        <f>VLOOKUP(E83,'LISTADO ATM'!$A$2:$C$899,3,0)</f>
        <v>ESTE</v>
      </c>
      <c r="B83" s="112" t="s">
        <v>2563</v>
      </c>
      <c r="C83" s="124">
        <v>44252.804606481484</v>
      </c>
      <c r="D83" s="98" t="s">
        <v>2189</v>
      </c>
      <c r="E83" s="103">
        <v>399</v>
      </c>
      <c r="F83" s="98" t="str">
        <f>VLOOKUP(E83,VIP!$A$2:$O11488,2,0)</f>
        <v>DRBR399</v>
      </c>
      <c r="G83" s="98" t="str">
        <f>VLOOKUP(E83,'LISTADO ATM'!$A$2:$B$898,2,0)</f>
        <v xml:space="preserve">ATM Oficina La Romana II </v>
      </c>
      <c r="H83" s="98" t="str">
        <f>VLOOKUP(E83,VIP!$A$2:$O16409,7,FALSE)</f>
        <v>Si</v>
      </c>
      <c r="I83" s="98" t="str">
        <f>VLOOKUP(E83,VIP!$A$2:$O8374,8,FALSE)</f>
        <v>Si</v>
      </c>
      <c r="J83" s="98" t="str">
        <f>VLOOKUP(E83,VIP!$A$2:$O8324,8,FALSE)</f>
        <v>Si</v>
      </c>
      <c r="K83" s="98" t="str">
        <f>VLOOKUP(E83,VIP!$A$2:$O11898,6,0)</f>
        <v>NO</v>
      </c>
      <c r="L83" s="125" t="s">
        <v>2228</v>
      </c>
      <c r="M83" s="126" t="s">
        <v>2469</v>
      </c>
      <c r="N83" s="127" t="s">
        <v>2476</v>
      </c>
      <c r="O83" s="98" t="s">
        <v>2478</v>
      </c>
      <c r="P83" s="128"/>
      <c r="Q83" s="87" t="s">
        <v>2228</v>
      </c>
    </row>
    <row r="84" spans="1:17" ht="18" x14ac:dyDescent="0.25">
      <c r="A84" s="98" t="str">
        <f>VLOOKUP(E84,'LISTADO ATM'!$A$2:$C$899,3,0)</f>
        <v>DISTRITO NACIONAL</v>
      </c>
      <c r="B84" s="112" t="s">
        <v>2562</v>
      </c>
      <c r="C84" s="124">
        <v>44252.807650462964</v>
      </c>
      <c r="D84" s="98" t="s">
        <v>2189</v>
      </c>
      <c r="E84" s="103">
        <v>611</v>
      </c>
      <c r="F84" s="98" t="str">
        <f>VLOOKUP(E84,VIP!$A$2:$O11487,2,0)</f>
        <v>DRBR611</v>
      </c>
      <c r="G84" s="98" t="str">
        <f>VLOOKUP(E84,'LISTADO ATM'!$A$2:$B$898,2,0)</f>
        <v xml:space="preserve">ATM DGII Sede Central </v>
      </c>
      <c r="H84" s="98" t="str">
        <f>VLOOKUP(E84,VIP!$A$2:$O16408,7,FALSE)</f>
        <v>Si</v>
      </c>
      <c r="I84" s="98" t="str">
        <f>VLOOKUP(E84,VIP!$A$2:$O8373,8,FALSE)</f>
        <v>Si</v>
      </c>
      <c r="J84" s="98" t="str">
        <f>VLOOKUP(E84,VIP!$A$2:$O8323,8,FALSE)</f>
        <v>Si</v>
      </c>
      <c r="K84" s="98" t="str">
        <f>VLOOKUP(E84,VIP!$A$2:$O11897,6,0)</f>
        <v>NO</v>
      </c>
      <c r="L84" s="125" t="s">
        <v>2496</v>
      </c>
      <c r="M84" s="126" t="s">
        <v>2469</v>
      </c>
      <c r="N84" s="127" t="s">
        <v>2476</v>
      </c>
      <c r="O84" s="98" t="s">
        <v>2478</v>
      </c>
      <c r="P84" s="128"/>
      <c r="Q84" s="87" t="s">
        <v>2496</v>
      </c>
    </row>
    <row r="85" spans="1:17" ht="18" x14ac:dyDescent="0.25">
      <c r="A85" s="98" t="str">
        <f>VLOOKUP(E85,'LISTADO ATM'!$A$2:$C$899,3,0)</f>
        <v>DISTRITO NACIONAL</v>
      </c>
      <c r="B85" s="112" t="s">
        <v>2561</v>
      </c>
      <c r="C85" s="124">
        <v>44252.809178240743</v>
      </c>
      <c r="D85" s="98" t="s">
        <v>2189</v>
      </c>
      <c r="E85" s="103">
        <v>811</v>
      </c>
      <c r="F85" s="98" t="str">
        <f>VLOOKUP(E85,VIP!$A$2:$O11486,2,0)</f>
        <v>DRBR811</v>
      </c>
      <c r="G85" s="98" t="str">
        <f>VLOOKUP(E85,'LISTADO ATM'!$A$2:$B$898,2,0)</f>
        <v xml:space="preserve">ATM Almacenes Unidos </v>
      </c>
      <c r="H85" s="98" t="str">
        <f>VLOOKUP(E85,VIP!$A$2:$O16407,7,FALSE)</f>
        <v>Si</v>
      </c>
      <c r="I85" s="98" t="str">
        <f>VLOOKUP(E85,VIP!$A$2:$O8372,8,FALSE)</f>
        <v>Si</v>
      </c>
      <c r="J85" s="98" t="str">
        <f>VLOOKUP(E85,VIP!$A$2:$O8322,8,FALSE)</f>
        <v>Si</v>
      </c>
      <c r="K85" s="98" t="str">
        <f>VLOOKUP(E85,VIP!$A$2:$O11896,6,0)</f>
        <v>NO</v>
      </c>
      <c r="L85" s="125" t="s">
        <v>2434</v>
      </c>
      <c r="M85" s="126" t="s">
        <v>2469</v>
      </c>
      <c r="N85" s="127" t="s">
        <v>2476</v>
      </c>
      <c r="O85" s="98" t="s">
        <v>2478</v>
      </c>
      <c r="P85" s="128"/>
      <c r="Q85" s="87" t="s">
        <v>2434</v>
      </c>
    </row>
    <row r="86" spans="1:17" ht="18" x14ac:dyDescent="0.25">
      <c r="A86" s="98" t="str">
        <f>VLOOKUP(E86,'LISTADO ATM'!$A$2:$C$899,3,0)</f>
        <v>NORTE</v>
      </c>
      <c r="B86" s="112" t="s">
        <v>2560</v>
      </c>
      <c r="C86" s="124">
        <v>44252.810752314814</v>
      </c>
      <c r="D86" s="98" t="s">
        <v>2190</v>
      </c>
      <c r="E86" s="103">
        <v>837</v>
      </c>
      <c r="F86" s="98" t="str">
        <f>VLOOKUP(E86,VIP!$A$2:$O11485,2,0)</f>
        <v>DRBR837</v>
      </c>
      <c r="G86" s="98" t="str">
        <f>VLOOKUP(E86,'LISTADO ATM'!$A$2:$B$898,2,0)</f>
        <v>ATM Estación Next Canabacoa</v>
      </c>
      <c r="H86" s="98" t="str">
        <f>VLOOKUP(E86,VIP!$A$2:$O16406,7,FALSE)</f>
        <v>Si</v>
      </c>
      <c r="I86" s="98" t="str">
        <f>VLOOKUP(E86,VIP!$A$2:$O8371,8,FALSE)</f>
        <v>Si</v>
      </c>
      <c r="J86" s="98" t="str">
        <f>VLOOKUP(E86,VIP!$A$2:$O8321,8,FALSE)</f>
        <v>Si</v>
      </c>
      <c r="K86" s="98" t="str">
        <f>VLOOKUP(E86,VIP!$A$2:$O11895,6,0)</f>
        <v>NO</v>
      </c>
      <c r="L86" s="125" t="s">
        <v>2228</v>
      </c>
      <c r="M86" s="126" t="s">
        <v>2469</v>
      </c>
      <c r="N86" s="127" t="s">
        <v>2476</v>
      </c>
      <c r="O86" s="98" t="s">
        <v>2497</v>
      </c>
      <c r="P86" s="128"/>
      <c r="Q86" s="87" t="s">
        <v>2228</v>
      </c>
    </row>
    <row r="87" spans="1:17" ht="18" x14ac:dyDescent="0.25">
      <c r="A87" s="98" t="str">
        <f>VLOOKUP(E87,'LISTADO ATM'!$A$2:$C$899,3,0)</f>
        <v>NORTE</v>
      </c>
      <c r="B87" s="112" t="s">
        <v>2559</v>
      </c>
      <c r="C87" s="124">
        <v>44252.811701388891</v>
      </c>
      <c r="D87" s="98" t="s">
        <v>2499</v>
      </c>
      <c r="E87" s="103">
        <v>431</v>
      </c>
      <c r="F87" s="98" t="str">
        <f>VLOOKUP(E87,VIP!$A$2:$O11484,2,0)</f>
        <v>DRBR583</v>
      </c>
      <c r="G87" s="98" t="str">
        <f>VLOOKUP(E87,'LISTADO ATM'!$A$2:$B$898,2,0)</f>
        <v xml:space="preserve">ATM Autoservicio Sol (Santiago) </v>
      </c>
      <c r="H87" s="98" t="str">
        <f>VLOOKUP(E87,VIP!$A$2:$O16405,7,FALSE)</f>
        <v>Si</v>
      </c>
      <c r="I87" s="98" t="str">
        <f>VLOOKUP(E87,VIP!$A$2:$O8370,8,FALSE)</f>
        <v>Si</v>
      </c>
      <c r="J87" s="98" t="str">
        <f>VLOOKUP(E87,VIP!$A$2:$O8320,8,FALSE)</f>
        <v>Si</v>
      </c>
      <c r="K87" s="98" t="str">
        <f>VLOOKUP(E87,VIP!$A$2:$O11894,6,0)</f>
        <v>SI</v>
      </c>
      <c r="L87" s="125" t="s">
        <v>2598</v>
      </c>
      <c r="M87" s="126" t="s">
        <v>2469</v>
      </c>
      <c r="N87" s="127" t="s">
        <v>2476</v>
      </c>
      <c r="O87" s="98" t="s">
        <v>2500</v>
      </c>
      <c r="P87" s="128"/>
      <c r="Q87" s="87" t="s">
        <v>2598</v>
      </c>
    </row>
    <row r="88" spans="1:17" ht="18" x14ac:dyDescent="0.25">
      <c r="A88" s="98" t="str">
        <f>VLOOKUP(E88,'LISTADO ATM'!$A$2:$C$899,3,0)</f>
        <v>DISTRITO NACIONAL</v>
      </c>
      <c r="B88" s="112" t="s">
        <v>2558</v>
      </c>
      <c r="C88" s="124">
        <v>44252.816030092596</v>
      </c>
      <c r="D88" s="98" t="s">
        <v>2189</v>
      </c>
      <c r="E88" s="103">
        <v>160</v>
      </c>
      <c r="F88" s="98" t="str">
        <f>VLOOKUP(E88,VIP!$A$2:$O11483,2,0)</f>
        <v>DRBR160</v>
      </c>
      <c r="G88" s="98" t="str">
        <f>VLOOKUP(E88,'LISTADO ATM'!$A$2:$B$898,2,0)</f>
        <v xml:space="preserve">ATM Oficina Herrera </v>
      </c>
      <c r="H88" s="98" t="str">
        <f>VLOOKUP(E88,VIP!$A$2:$O16404,7,FALSE)</f>
        <v>Si</v>
      </c>
      <c r="I88" s="98" t="str">
        <f>VLOOKUP(E88,VIP!$A$2:$O8369,8,FALSE)</f>
        <v>Si</v>
      </c>
      <c r="J88" s="98" t="str">
        <f>VLOOKUP(E88,VIP!$A$2:$O8319,8,FALSE)</f>
        <v>Si</v>
      </c>
      <c r="K88" s="98" t="str">
        <f>VLOOKUP(E88,VIP!$A$2:$O11893,6,0)</f>
        <v>NO</v>
      </c>
      <c r="L88" s="125" t="s">
        <v>2228</v>
      </c>
      <c r="M88" s="126" t="s">
        <v>2469</v>
      </c>
      <c r="N88" s="127" t="s">
        <v>2476</v>
      </c>
      <c r="O88" s="98" t="s">
        <v>2478</v>
      </c>
      <c r="P88" s="128"/>
      <c r="Q88" s="87" t="s">
        <v>2228</v>
      </c>
    </row>
    <row r="89" spans="1:17" ht="18" x14ac:dyDescent="0.25">
      <c r="A89" s="98" t="str">
        <f>VLOOKUP(E89,'LISTADO ATM'!$A$2:$C$899,3,0)</f>
        <v>NORTE</v>
      </c>
      <c r="B89" s="112" t="s">
        <v>2557</v>
      </c>
      <c r="C89" s="124">
        <v>44252.81726851852</v>
      </c>
      <c r="D89" s="98" t="s">
        <v>2190</v>
      </c>
      <c r="E89" s="103">
        <v>538</v>
      </c>
      <c r="F89" s="98" t="str">
        <f>VLOOKUP(E89,VIP!$A$2:$O11482,2,0)</f>
        <v>DRBR538</v>
      </c>
      <c r="G89" s="98" t="str">
        <f>VLOOKUP(E89,'LISTADO ATM'!$A$2:$B$898,2,0)</f>
        <v>ATM  Autoservicio San Fco. Macorís</v>
      </c>
      <c r="H89" s="98" t="str">
        <f>VLOOKUP(E89,VIP!$A$2:$O16403,7,FALSE)</f>
        <v>Si</v>
      </c>
      <c r="I89" s="98" t="str">
        <f>VLOOKUP(E89,VIP!$A$2:$O8368,8,FALSE)</f>
        <v>Si</v>
      </c>
      <c r="J89" s="98" t="str">
        <f>VLOOKUP(E89,VIP!$A$2:$O8318,8,FALSE)</f>
        <v>Si</v>
      </c>
      <c r="K89" s="98" t="str">
        <f>VLOOKUP(E89,VIP!$A$2:$O11892,6,0)</f>
        <v>NO</v>
      </c>
      <c r="L89" s="125" t="s">
        <v>2228</v>
      </c>
      <c r="M89" s="126" t="s">
        <v>2469</v>
      </c>
      <c r="N89" s="127" t="s">
        <v>2476</v>
      </c>
      <c r="O89" s="98" t="s">
        <v>2497</v>
      </c>
      <c r="P89" s="128"/>
      <c r="Q89" s="87" t="s">
        <v>2228</v>
      </c>
    </row>
    <row r="90" spans="1:17" ht="18" x14ac:dyDescent="0.25">
      <c r="A90" s="98" t="str">
        <f>VLOOKUP(E90,'LISTADO ATM'!$A$2:$C$899,3,0)</f>
        <v>SUR</v>
      </c>
      <c r="B90" s="112" t="s">
        <v>2556</v>
      </c>
      <c r="C90" s="124">
        <v>44252.820023148146</v>
      </c>
      <c r="D90" s="98" t="s">
        <v>2189</v>
      </c>
      <c r="E90" s="103">
        <v>512</v>
      </c>
      <c r="F90" s="98" t="str">
        <f>VLOOKUP(E90,VIP!$A$2:$O11481,2,0)</f>
        <v>DRBR512</v>
      </c>
      <c r="G90" s="98" t="str">
        <f>VLOOKUP(E90,'LISTADO ATM'!$A$2:$B$898,2,0)</f>
        <v>ATM Plaza Jesús Ferreira</v>
      </c>
      <c r="H90" s="98" t="str">
        <f>VLOOKUP(E90,VIP!$A$2:$O16402,7,FALSE)</f>
        <v>N/A</v>
      </c>
      <c r="I90" s="98" t="str">
        <f>VLOOKUP(E90,VIP!$A$2:$O8367,8,FALSE)</f>
        <v>N/A</v>
      </c>
      <c r="J90" s="98" t="str">
        <f>VLOOKUP(E90,VIP!$A$2:$O8317,8,FALSE)</f>
        <v>N/A</v>
      </c>
      <c r="K90" s="98" t="str">
        <f>VLOOKUP(E90,VIP!$A$2:$O11891,6,0)</f>
        <v>N/A</v>
      </c>
      <c r="L90" s="125" t="s">
        <v>2496</v>
      </c>
      <c r="M90" s="126" t="s">
        <v>2469</v>
      </c>
      <c r="N90" s="127" t="s">
        <v>2476</v>
      </c>
      <c r="O90" s="98" t="s">
        <v>2478</v>
      </c>
      <c r="P90" s="128"/>
      <c r="Q90" s="87" t="s">
        <v>2496</v>
      </c>
    </row>
    <row r="91" spans="1:17" ht="18" x14ac:dyDescent="0.25">
      <c r="A91" s="98" t="str">
        <f>VLOOKUP(E91,'LISTADO ATM'!$A$2:$C$899,3,0)</f>
        <v>SUR</v>
      </c>
      <c r="B91" s="112" t="s">
        <v>2555</v>
      </c>
      <c r="C91" s="124">
        <v>44252.821817129632</v>
      </c>
      <c r="D91" s="98" t="s">
        <v>2189</v>
      </c>
      <c r="E91" s="103">
        <v>885</v>
      </c>
      <c r="F91" s="98" t="str">
        <f>VLOOKUP(E91,VIP!$A$2:$O11480,2,0)</f>
        <v>DRBR885</v>
      </c>
      <c r="G91" s="98" t="str">
        <f>VLOOKUP(E91,'LISTADO ATM'!$A$2:$B$898,2,0)</f>
        <v xml:space="preserve">ATM UNP Rancho Arriba </v>
      </c>
      <c r="H91" s="98" t="str">
        <f>VLOOKUP(E91,VIP!$A$2:$O16401,7,FALSE)</f>
        <v>Si</v>
      </c>
      <c r="I91" s="98" t="str">
        <f>VLOOKUP(E91,VIP!$A$2:$O8366,8,FALSE)</f>
        <v>Si</v>
      </c>
      <c r="J91" s="98" t="str">
        <f>VLOOKUP(E91,VIP!$A$2:$O8316,8,FALSE)</f>
        <v>Si</v>
      </c>
      <c r="K91" s="98" t="str">
        <f>VLOOKUP(E91,VIP!$A$2:$O11890,6,0)</f>
        <v>NO</v>
      </c>
      <c r="L91" s="125" t="s">
        <v>2254</v>
      </c>
      <c r="M91" s="126" t="s">
        <v>2469</v>
      </c>
      <c r="N91" s="127" t="s">
        <v>2476</v>
      </c>
      <c r="O91" s="98" t="s">
        <v>2478</v>
      </c>
      <c r="P91" s="128"/>
      <c r="Q91" s="87" t="s">
        <v>2254</v>
      </c>
    </row>
    <row r="92" spans="1:17" ht="18" x14ac:dyDescent="0.25">
      <c r="A92" s="98" t="str">
        <f>VLOOKUP(E92,'LISTADO ATM'!$A$2:$C$899,3,0)</f>
        <v>DISTRITO NACIONAL</v>
      </c>
      <c r="B92" s="112" t="s">
        <v>2554</v>
      </c>
      <c r="C92" s="124">
        <v>44252.82744212963</v>
      </c>
      <c r="D92" s="98" t="s">
        <v>2472</v>
      </c>
      <c r="E92" s="103">
        <v>946</v>
      </c>
      <c r="F92" s="98" t="str">
        <f>VLOOKUP(E92,VIP!$A$2:$O11479,2,0)</f>
        <v>DRBR24R</v>
      </c>
      <c r="G92" s="98" t="str">
        <f>VLOOKUP(E92,'LISTADO ATM'!$A$2:$B$898,2,0)</f>
        <v xml:space="preserve">ATM Oficina Núñez de Cáceres I </v>
      </c>
      <c r="H92" s="98" t="str">
        <f>VLOOKUP(E92,VIP!$A$2:$O16400,7,FALSE)</f>
        <v>Si</v>
      </c>
      <c r="I92" s="98" t="str">
        <f>VLOOKUP(E92,VIP!$A$2:$O8365,8,FALSE)</f>
        <v>Si</v>
      </c>
      <c r="J92" s="98" t="str">
        <f>VLOOKUP(E92,VIP!$A$2:$O8315,8,FALSE)</f>
        <v>Si</v>
      </c>
      <c r="K92" s="98" t="str">
        <f>VLOOKUP(E92,VIP!$A$2:$O11889,6,0)</f>
        <v>NO</v>
      </c>
      <c r="L92" s="125" t="s">
        <v>2598</v>
      </c>
      <c r="M92" s="126" t="s">
        <v>2469</v>
      </c>
      <c r="N92" s="127" t="s">
        <v>2476</v>
      </c>
      <c r="O92" s="98" t="s">
        <v>2477</v>
      </c>
      <c r="P92" s="128"/>
      <c r="Q92" s="87" t="s">
        <v>2598</v>
      </c>
    </row>
    <row r="93" spans="1:17" ht="18" x14ac:dyDescent="0.25">
      <c r="A93" s="98" t="str">
        <f>VLOOKUP(E93,'LISTADO ATM'!$A$2:$C$899,3,0)</f>
        <v>ESTE</v>
      </c>
      <c r="B93" s="112" t="s">
        <v>2553</v>
      </c>
      <c r="C93" s="124">
        <v>44252.830266203702</v>
      </c>
      <c r="D93" s="98" t="s">
        <v>2189</v>
      </c>
      <c r="E93" s="103">
        <v>158</v>
      </c>
      <c r="F93" s="98" t="str">
        <f>VLOOKUP(E93,VIP!$A$2:$O11478,2,0)</f>
        <v>DRBR158</v>
      </c>
      <c r="G93" s="98" t="str">
        <f>VLOOKUP(E93,'LISTADO ATM'!$A$2:$B$898,2,0)</f>
        <v xml:space="preserve">ATM Oficina Romana Norte </v>
      </c>
      <c r="H93" s="98" t="str">
        <f>VLOOKUP(E93,VIP!$A$2:$O16399,7,FALSE)</f>
        <v>Si</v>
      </c>
      <c r="I93" s="98" t="str">
        <f>VLOOKUP(E93,VIP!$A$2:$O8364,8,FALSE)</f>
        <v>Si</v>
      </c>
      <c r="J93" s="98" t="str">
        <f>VLOOKUP(E93,VIP!$A$2:$O8314,8,FALSE)</f>
        <v>Si</v>
      </c>
      <c r="K93" s="98" t="str">
        <f>VLOOKUP(E93,VIP!$A$2:$O11888,6,0)</f>
        <v>SI</v>
      </c>
      <c r="L93" s="125" t="s">
        <v>2496</v>
      </c>
      <c r="M93" s="126" t="s">
        <v>2469</v>
      </c>
      <c r="N93" s="127" t="s">
        <v>2476</v>
      </c>
      <c r="O93" s="98" t="s">
        <v>2478</v>
      </c>
      <c r="P93" s="128"/>
      <c r="Q93" s="87" t="s">
        <v>2496</v>
      </c>
    </row>
    <row r="94" spans="1:17" ht="18" x14ac:dyDescent="0.25">
      <c r="A94" s="98" t="str">
        <f>VLOOKUP(E94,'LISTADO ATM'!$A$2:$C$899,3,0)</f>
        <v>DISTRITO NACIONAL</v>
      </c>
      <c r="B94" s="112" t="s">
        <v>2552</v>
      </c>
      <c r="C94" s="124">
        <v>44252.831643518519</v>
      </c>
      <c r="D94" s="98" t="s">
        <v>2189</v>
      </c>
      <c r="E94" s="103">
        <v>312</v>
      </c>
      <c r="F94" s="98" t="str">
        <f>VLOOKUP(E94,VIP!$A$2:$O11477,2,0)</f>
        <v>DRBR312</v>
      </c>
      <c r="G94" s="98" t="str">
        <f>VLOOKUP(E94,'LISTADO ATM'!$A$2:$B$898,2,0)</f>
        <v xml:space="preserve">ATM Oficina Tiradentes II (Naco) </v>
      </c>
      <c r="H94" s="98" t="str">
        <f>VLOOKUP(E94,VIP!$A$2:$O16398,7,FALSE)</f>
        <v>Si</v>
      </c>
      <c r="I94" s="98" t="str">
        <f>VLOOKUP(E94,VIP!$A$2:$O8363,8,FALSE)</f>
        <v>Si</v>
      </c>
      <c r="J94" s="98" t="str">
        <f>VLOOKUP(E94,VIP!$A$2:$O8313,8,FALSE)</f>
        <v>Si</v>
      </c>
      <c r="K94" s="98" t="str">
        <f>VLOOKUP(E94,VIP!$A$2:$O11887,6,0)</f>
        <v>NO</v>
      </c>
      <c r="L94" s="125" t="s">
        <v>2496</v>
      </c>
      <c r="M94" s="126" t="s">
        <v>2469</v>
      </c>
      <c r="N94" s="127" t="s">
        <v>2476</v>
      </c>
      <c r="O94" s="98" t="s">
        <v>2478</v>
      </c>
      <c r="P94" s="128"/>
      <c r="Q94" s="87" t="s">
        <v>2496</v>
      </c>
    </row>
    <row r="95" spans="1:17" ht="18" x14ac:dyDescent="0.25">
      <c r="A95" s="98" t="str">
        <f>VLOOKUP(E95,'LISTADO ATM'!$A$2:$C$899,3,0)</f>
        <v>NORTE</v>
      </c>
      <c r="B95" s="112" t="s">
        <v>2619</v>
      </c>
      <c r="C95" s="124">
        <v>44252.87804398148</v>
      </c>
      <c r="D95" s="98" t="s">
        <v>2487</v>
      </c>
      <c r="E95" s="103">
        <v>40</v>
      </c>
      <c r="F95" s="98" t="str">
        <f>VLOOKUP(E95,VIP!$A$2:$O11498,2,0)</f>
        <v>DRBR040</v>
      </c>
      <c r="G95" s="98" t="str">
        <f>VLOOKUP(E95,'LISTADO ATM'!$A$2:$B$898,2,0)</f>
        <v xml:space="preserve">ATM Oficina El Puñal </v>
      </c>
      <c r="H95" s="98" t="str">
        <f>VLOOKUP(E95,VIP!$A$2:$O16419,7,FALSE)</f>
        <v>Si</v>
      </c>
      <c r="I95" s="98" t="str">
        <f>VLOOKUP(E95,VIP!$A$2:$O8384,8,FALSE)</f>
        <v>Si</v>
      </c>
      <c r="J95" s="98" t="str">
        <f>VLOOKUP(E95,VIP!$A$2:$O8334,8,FALSE)</f>
        <v>Si</v>
      </c>
      <c r="K95" s="98" t="str">
        <f>VLOOKUP(E95,VIP!$A$2:$O11908,6,0)</f>
        <v>NO</v>
      </c>
      <c r="L95" s="125" t="s">
        <v>2430</v>
      </c>
      <c r="M95" s="126" t="s">
        <v>2469</v>
      </c>
      <c r="N95" s="127" t="s">
        <v>2476</v>
      </c>
      <c r="O95" s="98" t="s">
        <v>2490</v>
      </c>
      <c r="P95" s="128"/>
      <c r="Q95" s="87" t="s">
        <v>2430</v>
      </c>
    </row>
    <row r="96" spans="1:17" ht="18" x14ac:dyDescent="0.25">
      <c r="A96" s="98" t="str">
        <f>VLOOKUP(E96,'LISTADO ATM'!$A$2:$C$899,3,0)</f>
        <v>NORTE</v>
      </c>
      <c r="B96" s="112" t="s">
        <v>2618</v>
      </c>
      <c r="C96" s="124">
        <v>44252.879699074074</v>
      </c>
      <c r="D96" s="98" t="s">
        <v>2487</v>
      </c>
      <c r="E96" s="103">
        <v>256</v>
      </c>
      <c r="F96" s="98" t="str">
        <f>VLOOKUP(E96,VIP!$A$2:$O11497,2,0)</f>
        <v>DRBR256</v>
      </c>
      <c r="G96" s="98" t="str">
        <f>VLOOKUP(E96,'LISTADO ATM'!$A$2:$B$898,2,0)</f>
        <v xml:space="preserve">ATM Oficina Licey Al Medio </v>
      </c>
      <c r="H96" s="98" t="str">
        <f>VLOOKUP(E96,VIP!$A$2:$O16418,7,FALSE)</f>
        <v>Si</v>
      </c>
      <c r="I96" s="98" t="str">
        <f>VLOOKUP(E96,VIP!$A$2:$O8383,8,FALSE)</f>
        <v>Si</v>
      </c>
      <c r="J96" s="98" t="str">
        <f>VLOOKUP(E96,VIP!$A$2:$O8333,8,FALSE)</f>
        <v>Si</v>
      </c>
      <c r="K96" s="98" t="str">
        <f>VLOOKUP(E96,VIP!$A$2:$O11907,6,0)</f>
        <v>NO</v>
      </c>
      <c r="L96" s="125" t="s">
        <v>2430</v>
      </c>
      <c r="M96" s="126" t="s">
        <v>2469</v>
      </c>
      <c r="N96" s="127" t="s">
        <v>2476</v>
      </c>
      <c r="O96" s="98" t="s">
        <v>2490</v>
      </c>
      <c r="P96" s="128"/>
      <c r="Q96" s="87" t="s">
        <v>2430</v>
      </c>
    </row>
    <row r="97" spans="1:17" ht="18" x14ac:dyDescent="0.25">
      <c r="A97" s="98" t="str">
        <f>VLOOKUP(E97,'LISTADO ATM'!$A$2:$C$899,3,0)</f>
        <v>DISTRITO NACIONAL</v>
      </c>
      <c r="B97" s="112" t="s">
        <v>2617</v>
      </c>
      <c r="C97" s="124">
        <v>44252.881284722222</v>
      </c>
      <c r="D97" s="98" t="s">
        <v>2472</v>
      </c>
      <c r="E97" s="103">
        <v>302</v>
      </c>
      <c r="F97" s="98" t="str">
        <f>VLOOKUP(E97,VIP!$A$2:$O11496,2,0)</f>
        <v>DRBR302</v>
      </c>
      <c r="G97" s="98" t="str">
        <f>VLOOKUP(E97,'LISTADO ATM'!$A$2:$B$898,2,0)</f>
        <v xml:space="preserve">ATM S/M Aprezio Los Mameyes  </v>
      </c>
      <c r="H97" s="98" t="str">
        <f>VLOOKUP(E97,VIP!$A$2:$O16417,7,FALSE)</f>
        <v>Si</v>
      </c>
      <c r="I97" s="98" t="str">
        <f>VLOOKUP(E97,VIP!$A$2:$O8382,8,FALSE)</f>
        <v>Si</v>
      </c>
      <c r="J97" s="98" t="str">
        <f>VLOOKUP(E97,VIP!$A$2:$O8332,8,FALSE)</f>
        <v>Si</v>
      </c>
      <c r="K97" s="98" t="str">
        <f>VLOOKUP(E97,VIP!$A$2:$O11906,6,0)</f>
        <v>NO</v>
      </c>
      <c r="L97" s="125" t="s">
        <v>2462</v>
      </c>
      <c r="M97" s="126" t="s">
        <v>2469</v>
      </c>
      <c r="N97" s="127" t="s">
        <v>2476</v>
      </c>
      <c r="O97" s="98" t="s">
        <v>2477</v>
      </c>
      <c r="P97" s="128"/>
      <c r="Q97" s="87" t="s">
        <v>2462</v>
      </c>
    </row>
    <row r="98" spans="1:17" ht="18" x14ac:dyDescent="0.25">
      <c r="A98" s="98" t="str">
        <f>VLOOKUP(E98,'LISTADO ATM'!$A$2:$C$899,3,0)</f>
        <v>ESTE</v>
      </c>
      <c r="B98" s="112" t="s">
        <v>2616</v>
      </c>
      <c r="C98" s="124">
        <v>44252.884004629632</v>
      </c>
      <c r="D98" s="98" t="s">
        <v>2472</v>
      </c>
      <c r="E98" s="103">
        <v>399</v>
      </c>
      <c r="F98" s="98" t="str">
        <f>VLOOKUP(E98,VIP!$A$2:$O11495,2,0)</f>
        <v>DRBR399</v>
      </c>
      <c r="G98" s="98" t="str">
        <f>VLOOKUP(E98,'LISTADO ATM'!$A$2:$B$898,2,0)</f>
        <v xml:space="preserve">ATM Oficina La Romana II </v>
      </c>
      <c r="H98" s="98" t="str">
        <f>VLOOKUP(E98,VIP!$A$2:$O16416,7,FALSE)</f>
        <v>Si</v>
      </c>
      <c r="I98" s="98" t="str">
        <f>VLOOKUP(E98,VIP!$A$2:$O8381,8,FALSE)</f>
        <v>Si</v>
      </c>
      <c r="J98" s="98" t="str">
        <f>VLOOKUP(E98,VIP!$A$2:$O8331,8,FALSE)</f>
        <v>Si</v>
      </c>
      <c r="K98" s="98" t="str">
        <f>VLOOKUP(E98,VIP!$A$2:$O11905,6,0)</f>
        <v>NO</v>
      </c>
      <c r="L98" s="125" t="s">
        <v>2430</v>
      </c>
      <c r="M98" s="126" t="s">
        <v>2469</v>
      </c>
      <c r="N98" s="127" t="s">
        <v>2476</v>
      </c>
      <c r="O98" s="98" t="s">
        <v>2477</v>
      </c>
      <c r="P98" s="128"/>
      <c r="Q98" s="87" t="s">
        <v>2430</v>
      </c>
    </row>
    <row r="99" spans="1:17" ht="18" x14ac:dyDescent="0.25">
      <c r="A99" s="98" t="str">
        <f>VLOOKUP(E99,'LISTADO ATM'!$A$2:$C$899,3,0)</f>
        <v>DISTRITO NACIONAL</v>
      </c>
      <c r="B99" s="112" t="s">
        <v>2615</v>
      </c>
      <c r="C99" s="124">
        <v>44252.886180555557</v>
      </c>
      <c r="D99" s="98" t="s">
        <v>2472</v>
      </c>
      <c r="E99" s="103">
        <v>548</v>
      </c>
      <c r="F99" s="98" t="str">
        <f>VLOOKUP(E99,VIP!$A$2:$O11494,2,0)</f>
        <v>DRBR130</v>
      </c>
      <c r="G99" s="98" t="str">
        <f>VLOOKUP(E99,'LISTADO ATM'!$A$2:$B$898,2,0)</f>
        <v xml:space="preserve">ATM AMET </v>
      </c>
      <c r="H99" s="98" t="str">
        <f>VLOOKUP(E99,VIP!$A$2:$O16415,7,FALSE)</f>
        <v>Si</v>
      </c>
      <c r="I99" s="98" t="str">
        <f>VLOOKUP(E99,VIP!$A$2:$O8380,8,FALSE)</f>
        <v>Si</v>
      </c>
      <c r="J99" s="98" t="str">
        <f>VLOOKUP(E99,VIP!$A$2:$O8330,8,FALSE)</f>
        <v>Si</v>
      </c>
      <c r="K99" s="98" t="str">
        <f>VLOOKUP(E99,VIP!$A$2:$O11904,6,0)</f>
        <v>NO</v>
      </c>
      <c r="L99" s="125" t="s">
        <v>2462</v>
      </c>
      <c r="M99" s="126" t="s">
        <v>2469</v>
      </c>
      <c r="N99" s="127" t="s">
        <v>2476</v>
      </c>
      <c r="O99" s="98" t="s">
        <v>2477</v>
      </c>
      <c r="P99" s="128"/>
      <c r="Q99" s="87" t="s">
        <v>2462</v>
      </c>
    </row>
    <row r="100" spans="1:17" ht="18" x14ac:dyDescent="0.25">
      <c r="A100" s="98" t="str">
        <f>VLOOKUP(E100,'LISTADO ATM'!$A$2:$C$899,3,0)</f>
        <v>ESTE</v>
      </c>
      <c r="B100" s="112" t="s">
        <v>2614</v>
      </c>
      <c r="C100" s="124">
        <v>44252.891643518517</v>
      </c>
      <c r="D100" s="98" t="s">
        <v>2472</v>
      </c>
      <c r="E100" s="103">
        <v>609</v>
      </c>
      <c r="F100" s="98" t="str">
        <f>VLOOKUP(E100,VIP!$A$2:$O11493,2,0)</f>
        <v>DRBR120</v>
      </c>
      <c r="G100" s="98" t="str">
        <f>VLOOKUP(E100,'LISTADO ATM'!$A$2:$B$898,2,0)</f>
        <v xml:space="preserve">ATM S/M Jumbo (San Pedro) </v>
      </c>
      <c r="H100" s="98" t="str">
        <f>VLOOKUP(E100,VIP!$A$2:$O16414,7,FALSE)</f>
        <v>Si</v>
      </c>
      <c r="I100" s="98" t="str">
        <f>VLOOKUP(E100,VIP!$A$2:$O8379,8,FALSE)</f>
        <v>Si</v>
      </c>
      <c r="J100" s="98" t="str">
        <f>VLOOKUP(E100,VIP!$A$2:$O8329,8,FALSE)</f>
        <v>Si</v>
      </c>
      <c r="K100" s="98" t="str">
        <f>VLOOKUP(E100,VIP!$A$2:$O11903,6,0)</f>
        <v>NO</v>
      </c>
      <c r="L100" s="125" t="s">
        <v>2430</v>
      </c>
      <c r="M100" s="126" t="s">
        <v>2469</v>
      </c>
      <c r="N100" s="127" t="s">
        <v>2476</v>
      </c>
      <c r="O100" s="98" t="s">
        <v>2477</v>
      </c>
      <c r="P100" s="128"/>
      <c r="Q100" s="87" t="s">
        <v>2430</v>
      </c>
    </row>
    <row r="101" spans="1:17" ht="18" x14ac:dyDescent="0.25">
      <c r="A101" s="98" t="str">
        <f>VLOOKUP(E101,'LISTADO ATM'!$A$2:$C$899,3,0)</f>
        <v>NORTE</v>
      </c>
      <c r="B101" s="112" t="s">
        <v>2613</v>
      </c>
      <c r="C101" s="124">
        <v>44252.90016203704</v>
      </c>
      <c r="D101" s="98" t="s">
        <v>2487</v>
      </c>
      <c r="E101" s="103">
        <v>687</v>
      </c>
      <c r="F101" s="98" t="str">
        <f>VLOOKUP(E101,VIP!$A$2:$O11492,2,0)</f>
        <v>DRBR687</v>
      </c>
      <c r="G101" s="98" t="str">
        <f>VLOOKUP(E101,'LISTADO ATM'!$A$2:$B$898,2,0)</f>
        <v>ATM Oficina Monterrico II</v>
      </c>
      <c r="H101" s="98" t="str">
        <f>VLOOKUP(E101,VIP!$A$2:$O16413,7,FALSE)</f>
        <v>NO</v>
      </c>
      <c r="I101" s="98" t="str">
        <f>VLOOKUP(E101,VIP!$A$2:$O8378,8,FALSE)</f>
        <v>NO</v>
      </c>
      <c r="J101" s="98" t="str">
        <f>VLOOKUP(E101,VIP!$A$2:$O8328,8,FALSE)</f>
        <v>NO</v>
      </c>
      <c r="K101" s="98" t="str">
        <f>VLOOKUP(E101,VIP!$A$2:$O11902,6,0)</f>
        <v>SI</v>
      </c>
      <c r="L101" s="125" t="s">
        <v>2430</v>
      </c>
      <c r="M101" s="126" t="s">
        <v>2469</v>
      </c>
      <c r="N101" s="127" t="s">
        <v>2476</v>
      </c>
      <c r="O101" s="98" t="s">
        <v>2490</v>
      </c>
      <c r="P101" s="128"/>
      <c r="Q101" s="87" t="s">
        <v>2430</v>
      </c>
    </row>
    <row r="102" spans="1:17" ht="18" x14ac:dyDescent="0.25">
      <c r="A102" s="98" t="str">
        <f>VLOOKUP(E102,'LISTADO ATM'!$A$2:$C$899,3,0)</f>
        <v>NORTE</v>
      </c>
      <c r="B102" s="112" t="s">
        <v>2612</v>
      </c>
      <c r="C102" s="124">
        <v>44252.902465277781</v>
      </c>
      <c r="D102" s="98" t="s">
        <v>2487</v>
      </c>
      <c r="E102" s="103">
        <v>712</v>
      </c>
      <c r="F102" s="98" t="str">
        <f>VLOOKUP(E102,VIP!$A$2:$O11491,2,0)</f>
        <v>DRBR128</v>
      </c>
      <c r="G102" s="98" t="str">
        <f>VLOOKUP(E102,'LISTADO ATM'!$A$2:$B$898,2,0)</f>
        <v xml:space="preserve">ATM Oficina Imbert </v>
      </c>
      <c r="H102" s="98" t="str">
        <f>VLOOKUP(E102,VIP!$A$2:$O16412,7,FALSE)</f>
        <v>Si</v>
      </c>
      <c r="I102" s="98" t="str">
        <f>VLOOKUP(E102,VIP!$A$2:$O8377,8,FALSE)</f>
        <v>Si</v>
      </c>
      <c r="J102" s="98" t="str">
        <f>VLOOKUP(E102,VIP!$A$2:$O8327,8,FALSE)</f>
        <v>Si</v>
      </c>
      <c r="K102" s="98" t="str">
        <f>VLOOKUP(E102,VIP!$A$2:$O11901,6,0)</f>
        <v>SI</v>
      </c>
      <c r="L102" s="125" t="s">
        <v>2430</v>
      </c>
      <c r="M102" s="126" t="s">
        <v>2469</v>
      </c>
      <c r="N102" s="127" t="s">
        <v>2476</v>
      </c>
      <c r="O102" s="98" t="s">
        <v>2490</v>
      </c>
      <c r="P102" s="128"/>
      <c r="Q102" s="87" t="s">
        <v>2430</v>
      </c>
    </row>
    <row r="103" spans="1:17" ht="18" x14ac:dyDescent="0.25">
      <c r="A103" s="98" t="str">
        <f>VLOOKUP(E103,'LISTADO ATM'!$A$2:$C$899,3,0)</f>
        <v>DISTRITO NACIONAL</v>
      </c>
      <c r="B103" s="112" t="s">
        <v>2611</v>
      </c>
      <c r="C103" s="124">
        <v>44252.904374999998</v>
      </c>
      <c r="D103" s="98" t="s">
        <v>2472</v>
      </c>
      <c r="E103" s="103">
        <v>724</v>
      </c>
      <c r="F103" s="98" t="str">
        <f>VLOOKUP(E103,VIP!$A$2:$O11490,2,0)</f>
        <v>DRBR997</v>
      </c>
      <c r="G103" s="98" t="str">
        <f>VLOOKUP(E103,'LISTADO ATM'!$A$2:$B$898,2,0)</f>
        <v xml:space="preserve">ATM El Huacal I </v>
      </c>
      <c r="H103" s="98" t="str">
        <f>VLOOKUP(E103,VIP!$A$2:$O16411,7,FALSE)</f>
        <v>Si</v>
      </c>
      <c r="I103" s="98" t="str">
        <f>VLOOKUP(E103,VIP!$A$2:$O8376,8,FALSE)</f>
        <v>Si</v>
      </c>
      <c r="J103" s="98" t="str">
        <f>VLOOKUP(E103,VIP!$A$2:$O8326,8,FALSE)</f>
        <v>Si</v>
      </c>
      <c r="K103" s="98" t="str">
        <f>VLOOKUP(E103,VIP!$A$2:$O11900,6,0)</f>
        <v>NO</v>
      </c>
      <c r="L103" s="125" t="s">
        <v>2430</v>
      </c>
      <c r="M103" s="126" t="s">
        <v>2469</v>
      </c>
      <c r="N103" s="127" t="s">
        <v>2476</v>
      </c>
      <c r="O103" s="98" t="s">
        <v>2477</v>
      </c>
      <c r="P103" s="128"/>
      <c r="Q103" s="87" t="s">
        <v>2430</v>
      </c>
    </row>
    <row r="104" spans="1:17" ht="18" x14ac:dyDescent="0.25">
      <c r="A104" s="98" t="str">
        <f>VLOOKUP(E104,'LISTADO ATM'!$A$2:$C$899,3,0)</f>
        <v>NORTE</v>
      </c>
      <c r="B104" s="112" t="s">
        <v>2610</v>
      </c>
      <c r="C104" s="124">
        <v>44252.905891203707</v>
      </c>
      <c r="D104" s="98" t="s">
        <v>2499</v>
      </c>
      <c r="E104" s="103">
        <v>775</v>
      </c>
      <c r="F104" s="98" t="str">
        <f>VLOOKUP(E104,VIP!$A$2:$O11489,2,0)</f>
        <v>DRBR450</v>
      </c>
      <c r="G104" s="98" t="str">
        <f>VLOOKUP(E104,'LISTADO ATM'!$A$2:$B$898,2,0)</f>
        <v xml:space="preserve">ATM S/M Lilo (Montecristi) </v>
      </c>
      <c r="H104" s="98" t="str">
        <f>VLOOKUP(E104,VIP!$A$2:$O16410,7,FALSE)</f>
        <v>Si</v>
      </c>
      <c r="I104" s="98" t="str">
        <f>VLOOKUP(E104,VIP!$A$2:$O8375,8,FALSE)</f>
        <v>Si</v>
      </c>
      <c r="J104" s="98" t="str">
        <f>VLOOKUP(E104,VIP!$A$2:$O8325,8,FALSE)</f>
        <v>Si</v>
      </c>
      <c r="K104" s="98" t="str">
        <f>VLOOKUP(E104,VIP!$A$2:$O11899,6,0)</f>
        <v>NO</v>
      </c>
      <c r="L104" s="125" t="s">
        <v>2430</v>
      </c>
      <c r="M104" s="126" t="s">
        <v>2469</v>
      </c>
      <c r="N104" s="127" t="s">
        <v>2476</v>
      </c>
      <c r="O104" s="98" t="s">
        <v>2500</v>
      </c>
      <c r="P104" s="128"/>
      <c r="Q104" s="87" t="s">
        <v>2430</v>
      </c>
    </row>
    <row r="105" spans="1:17" ht="18" x14ac:dyDescent="0.25">
      <c r="A105" s="98" t="str">
        <f>VLOOKUP(E105,'LISTADO ATM'!$A$2:$C$899,3,0)</f>
        <v>NORTE</v>
      </c>
      <c r="B105" s="112" t="s">
        <v>2609</v>
      </c>
      <c r="C105" s="124">
        <v>44252.907118055555</v>
      </c>
      <c r="D105" s="98" t="s">
        <v>2487</v>
      </c>
      <c r="E105" s="103">
        <v>796</v>
      </c>
      <c r="F105" s="98" t="str">
        <f>VLOOKUP(E105,VIP!$A$2:$O11488,2,0)</f>
        <v>DRBR155</v>
      </c>
      <c r="G105" s="98" t="str">
        <f>VLOOKUP(E105,'LISTADO ATM'!$A$2:$B$898,2,0)</f>
        <v xml:space="preserve">ATM Oficina Plaza Ventura (Nagua) </v>
      </c>
      <c r="H105" s="98" t="str">
        <f>VLOOKUP(E105,VIP!$A$2:$O16409,7,FALSE)</f>
        <v>Si</v>
      </c>
      <c r="I105" s="98" t="str">
        <f>VLOOKUP(E105,VIP!$A$2:$O8374,8,FALSE)</f>
        <v>Si</v>
      </c>
      <c r="J105" s="98" t="str">
        <f>VLOOKUP(E105,VIP!$A$2:$O8324,8,FALSE)</f>
        <v>Si</v>
      </c>
      <c r="K105" s="98" t="str">
        <f>VLOOKUP(E105,VIP!$A$2:$O11898,6,0)</f>
        <v>SI</v>
      </c>
      <c r="L105" s="125" t="s">
        <v>2430</v>
      </c>
      <c r="M105" s="126" t="s">
        <v>2469</v>
      </c>
      <c r="N105" s="127" t="s">
        <v>2476</v>
      </c>
      <c r="O105" s="98" t="s">
        <v>2490</v>
      </c>
      <c r="P105" s="128"/>
      <c r="Q105" s="87" t="s">
        <v>2430</v>
      </c>
    </row>
    <row r="106" spans="1:17" ht="18" x14ac:dyDescent="0.25">
      <c r="A106" s="98" t="str">
        <f>VLOOKUP(E106,'LISTADO ATM'!$A$2:$C$899,3,0)</f>
        <v>DISTRITO NACIONAL</v>
      </c>
      <c r="B106" s="112" t="s">
        <v>2608</v>
      </c>
      <c r="C106" s="124">
        <v>44252.909687500003</v>
      </c>
      <c r="D106" s="98" t="s">
        <v>2472</v>
      </c>
      <c r="E106" s="103">
        <v>826</v>
      </c>
      <c r="F106" s="98" t="str">
        <f>VLOOKUP(E106,VIP!$A$2:$O11487,2,0)</f>
        <v>DRBR826</v>
      </c>
      <c r="G106" s="98" t="str">
        <f>VLOOKUP(E106,'LISTADO ATM'!$A$2:$B$898,2,0)</f>
        <v xml:space="preserve">ATM Oficina Diamond Plaza II </v>
      </c>
      <c r="H106" s="98" t="str">
        <f>VLOOKUP(E106,VIP!$A$2:$O16408,7,FALSE)</f>
        <v>Si</v>
      </c>
      <c r="I106" s="98" t="str">
        <f>VLOOKUP(E106,VIP!$A$2:$O8373,8,FALSE)</f>
        <v>Si</v>
      </c>
      <c r="J106" s="98" t="str">
        <f>VLOOKUP(E106,VIP!$A$2:$O8323,8,FALSE)</f>
        <v>Si</v>
      </c>
      <c r="K106" s="98" t="str">
        <f>VLOOKUP(E106,VIP!$A$2:$O11897,6,0)</f>
        <v>NO</v>
      </c>
      <c r="L106" s="125" t="s">
        <v>2462</v>
      </c>
      <c r="M106" s="126" t="s">
        <v>2469</v>
      </c>
      <c r="N106" s="127" t="s">
        <v>2476</v>
      </c>
      <c r="O106" s="98" t="s">
        <v>2477</v>
      </c>
      <c r="P106" s="128"/>
      <c r="Q106" s="87" t="s">
        <v>2462</v>
      </c>
    </row>
    <row r="107" spans="1:17" ht="18" x14ac:dyDescent="0.25">
      <c r="A107" s="98" t="str">
        <f>VLOOKUP(E107,'LISTADO ATM'!$A$2:$C$899,3,0)</f>
        <v>ESTE</v>
      </c>
      <c r="B107" s="112" t="s">
        <v>2607</v>
      </c>
      <c r="C107" s="124">
        <v>44252.911898148152</v>
      </c>
      <c r="D107" s="98" t="s">
        <v>2472</v>
      </c>
      <c r="E107" s="103">
        <v>912</v>
      </c>
      <c r="F107" s="98" t="str">
        <f>VLOOKUP(E107,VIP!$A$2:$O11486,2,0)</f>
        <v>DRBR973</v>
      </c>
      <c r="G107" s="98" t="str">
        <f>VLOOKUP(E107,'LISTADO ATM'!$A$2:$B$898,2,0)</f>
        <v xml:space="preserve">ATM Oficina San Pedro II </v>
      </c>
      <c r="H107" s="98" t="str">
        <f>VLOOKUP(E107,VIP!$A$2:$O16407,7,FALSE)</f>
        <v>Si</v>
      </c>
      <c r="I107" s="98" t="str">
        <f>VLOOKUP(E107,VIP!$A$2:$O8372,8,FALSE)</f>
        <v>Si</v>
      </c>
      <c r="J107" s="98" t="str">
        <f>VLOOKUP(E107,VIP!$A$2:$O8322,8,FALSE)</f>
        <v>Si</v>
      </c>
      <c r="K107" s="98" t="str">
        <f>VLOOKUP(E107,VIP!$A$2:$O11896,6,0)</f>
        <v>SI</v>
      </c>
      <c r="L107" s="125" t="s">
        <v>2430</v>
      </c>
      <c r="M107" s="126" t="s">
        <v>2469</v>
      </c>
      <c r="N107" s="127" t="s">
        <v>2476</v>
      </c>
      <c r="O107" s="98" t="s">
        <v>2477</v>
      </c>
      <c r="P107" s="128"/>
      <c r="Q107" s="87" t="s">
        <v>2430</v>
      </c>
    </row>
    <row r="108" spans="1:17" ht="18" x14ac:dyDescent="0.25">
      <c r="A108" s="98" t="str">
        <f>VLOOKUP(E108,'LISTADO ATM'!$A$2:$C$899,3,0)</f>
        <v>DISTRITO NACIONAL</v>
      </c>
      <c r="B108" s="112" t="s">
        <v>2606</v>
      </c>
      <c r="C108" s="124">
        <v>44252.913425925923</v>
      </c>
      <c r="D108" s="98" t="s">
        <v>2487</v>
      </c>
      <c r="E108" s="103">
        <v>930</v>
      </c>
      <c r="F108" s="98" t="str">
        <f>VLOOKUP(E108,VIP!$A$2:$O11485,2,0)</f>
        <v>DRBR930</v>
      </c>
      <c r="G108" s="98" t="str">
        <f>VLOOKUP(E108,'LISTADO ATM'!$A$2:$B$898,2,0)</f>
        <v>ATM Oficina Plaza Spring Center</v>
      </c>
      <c r="H108" s="98" t="str">
        <f>VLOOKUP(E108,VIP!$A$2:$O16406,7,FALSE)</f>
        <v>Si</v>
      </c>
      <c r="I108" s="98" t="str">
        <f>VLOOKUP(E108,VIP!$A$2:$O8371,8,FALSE)</f>
        <v>Si</v>
      </c>
      <c r="J108" s="98" t="str">
        <f>VLOOKUP(E108,VIP!$A$2:$O8321,8,FALSE)</f>
        <v>Si</v>
      </c>
      <c r="K108" s="98" t="str">
        <f>VLOOKUP(E108,VIP!$A$2:$O11895,6,0)</f>
        <v>NO</v>
      </c>
      <c r="L108" s="125" t="s">
        <v>2430</v>
      </c>
      <c r="M108" s="126" t="s">
        <v>2469</v>
      </c>
      <c r="N108" s="127" t="s">
        <v>2476</v>
      </c>
      <c r="O108" s="98" t="s">
        <v>2490</v>
      </c>
      <c r="P108" s="128"/>
      <c r="Q108" s="87" t="s">
        <v>2430</v>
      </c>
    </row>
    <row r="109" spans="1:17" ht="18" x14ac:dyDescent="0.25">
      <c r="A109" s="98" t="str">
        <f>VLOOKUP(E109,'LISTADO ATM'!$A$2:$C$899,3,0)</f>
        <v>SUR</v>
      </c>
      <c r="B109" s="112" t="s">
        <v>2605</v>
      </c>
      <c r="C109" s="124">
        <v>44252.916041666664</v>
      </c>
      <c r="D109" s="98" t="s">
        <v>2472</v>
      </c>
      <c r="E109" s="103">
        <v>44</v>
      </c>
      <c r="F109" s="98" t="str">
        <f>VLOOKUP(E109,VIP!$A$2:$O11484,2,0)</f>
        <v>DRBR044</v>
      </c>
      <c r="G109" s="98" t="str">
        <f>VLOOKUP(E109,'LISTADO ATM'!$A$2:$B$898,2,0)</f>
        <v xml:space="preserve">ATM Oficina Pedernales </v>
      </c>
      <c r="H109" s="98" t="str">
        <f>VLOOKUP(E109,VIP!$A$2:$O16405,7,FALSE)</f>
        <v>Si</v>
      </c>
      <c r="I109" s="98" t="str">
        <f>VLOOKUP(E109,VIP!$A$2:$O8370,8,FALSE)</f>
        <v>Si</v>
      </c>
      <c r="J109" s="98" t="str">
        <f>VLOOKUP(E109,VIP!$A$2:$O8320,8,FALSE)</f>
        <v>Si</v>
      </c>
      <c r="K109" s="98" t="str">
        <f>VLOOKUP(E109,VIP!$A$2:$O11894,6,0)</f>
        <v>SI</v>
      </c>
      <c r="L109" s="125" t="s">
        <v>2430</v>
      </c>
      <c r="M109" s="126" t="s">
        <v>2469</v>
      </c>
      <c r="N109" s="127" t="s">
        <v>2476</v>
      </c>
      <c r="O109" s="98" t="s">
        <v>2477</v>
      </c>
      <c r="P109" s="128"/>
      <c r="Q109" s="87" t="s">
        <v>2430</v>
      </c>
    </row>
    <row r="110" spans="1:17" ht="18" x14ac:dyDescent="0.25">
      <c r="A110" s="98" t="str">
        <f>VLOOKUP(E110,'LISTADO ATM'!$A$2:$C$899,3,0)</f>
        <v>ESTE</v>
      </c>
      <c r="B110" s="112" t="s">
        <v>2604</v>
      </c>
      <c r="C110" s="124">
        <v>44252.917974537035</v>
      </c>
      <c r="D110" s="98" t="s">
        <v>2472</v>
      </c>
      <c r="E110" s="103">
        <v>114</v>
      </c>
      <c r="F110" s="98" t="str">
        <f>VLOOKUP(E110,VIP!$A$2:$O11483,2,0)</f>
        <v>DRBR114</v>
      </c>
      <c r="G110" s="98" t="str">
        <f>VLOOKUP(E110,'LISTADO ATM'!$A$2:$B$898,2,0)</f>
        <v xml:space="preserve">ATM Oficina Hato Mayor </v>
      </c>
      <c r="H110" s="98" t="str">
        <f>VLOOKUP(E110,VIP!$A$2:$O16404,7,FALSE)</f>
        <v>Si</v>
      </c>
      <c r="I110" s="98" t="str">
        <f>VLOOKUP(E110,VIP!$A$2:$O8369,8,FALSE)</f>
        <v>Si</v>
      </c>
      <c r="J110" s="98" t="str">
        <f>VLOOKUP(E110,VIP!$A$2:$O8319,8,FALSE)</f>
        <v>Si</v>
      </c>
      <c r="K110" s="98" t="str">
        <f>VLOOKUP(E110,VIP!$A$2:$O11893,6,0)</f>
        <v>NO</v>
      </c>
      <c r="L110" s="125" t="s">
        <v>2430</v>
      </c>
      <c r="M110" s="126" t="s">
        <v>2469</v>
      </c>
      <c r="N110" s="127" t="s">
        <v>2476</v>
      </c>
      <c r="O110" s="98" t="s">
        <v>2477</v>
      </c>
      <c r="P110" s="128"/>
      <c r="Q110" s="87" t="s">
        <v>2430</v>
      </c>
    </row>
    <row r="111" spans="1:17" ht="18" x14ac:dyDescent="0.25">
      <c r="A111" s="98" t="str">
        <f>VLOOKUP(E111,'LISTADO ATM'!$A$2:$C$899,3,0)</f>
        <v>NORTE</v>
      </c>
      <c r="B111" s="112" t="s">
        <v>2603</v>
      </c>
      <c r="C111" s="124">
        <v>44252.922569444447</v>
      </c>
      <c r="D111" s="98" t="s">
        <v>2487</v>
      </c>
      <c r="E111" s="103">
        <v>144</v>
      </c>
      <c r="F111" s="98" t="str">
        <f>VLOOKUP(E111,VIP!$A$2:$O11482,2,0)</f>
        <v>DRBR144</v>
      </c>
      <c r="G111" s="98" t="str">
        <f>VLOOKUP(E111,'LISTADO ATM'!$A$2:$B$898,2,0)</f>
        <v xml:space="preserve">ATM Oficina Villa Altagracia </v>
      </c>
      <c r="H111" s="98" t="str">
        <f>VLOOKUP(E111,VIP!$A$2:$O16403,7,FALSE)</f>
        <v>Si</v>
      </c>
      <c r="I111" s="98" t="str">
        <f>VLOOKUP(E111,VIP!$A$2:$O8368,8,FALSE)</f>
        <v>Si</v>
      </c>
      <c r="J111" s="98" t="str">
        <f>VLOOKUP(E111,VIP!$A$2:$O8318,8,FALSE)</f>
        <v>Si</v>
      </c>
      <c r="K111" s="98" t="str">
        <f>VLOOKUP(E111,VIP!$A$2:$O11892,6,0)</f>
        <v>SI</v>
      </c>
      <c r="L111" s="125" t="s">
        <v>2430</v>
      </c>
      <c r="M111" s="126" t="s">
        <v>2469</v>
      </c>
      <c r="N111" s="127" t="s">
        <v>2476</v>
      </c>
      <c r="O111" s="98" t="s">
        <v>2490</v>
      </c>
      <c r="P111" s="128"/>
      <c r="Q111" s="87" t="s">
        <v>2430</v>
      </c>
    </row>
    <row r="112" spans="1:17" ht="18" x14ac:dyDescent="0.25">
      <c r="A112" s="98" t="str">
        <f>VLOOKUP(E112,'LISTADO ATM'!$A$2:$C$899,3,0)</f>
        <v>DISTRITO NACIONAL</v>
      </c>
      <c r="B112" s="112" t="s">
        <v>2602</v>
      </c>
      <c r="C112" s="124">
        <v>44252.924884259257</v>
      </c>
      <c r="D112" s="98" t="s">
        <v>2487</v>
      </c>
      <c r="E112" s="103">
        <v>194</v>
      </c>
      <c r="F112" s="98" t="str">
        <f>VLOOKUP(E112,VIP!$A$2:$O11481,2,0)</f>
        <v>DRBR194</v>
      </c>
      <c r="G112" s="98" t="str">
        <f>VLOOKUP(E112,'LISTADO ATM'!$A$2:$B$898,2,0)</f>
        <v xml:space="preserve">ATM UNP Pantoja </v>
      </c>
      <c r="H112" s="98" t="str">
        <f>VLOOKUP(E112,VIP!$A$2:$O16402,7,FALSE)</f>
        <v>Si</v>
      </c>
      <c r="I112" s="98" t="str">
        <f>VLOOKUP(E112,VIP!$A$2:$O8367,8,FALSE)</f>
        <v>No</v>
      </c>
      <c r="J112" s="98" t="str">
        <f>VLOOKUP(E112,VIP!$A$2:$O8317,8,FALSE)</f>
        <v>No</v>
      </c>
      <c r="K112" s="98" t="str">
        <f>VLOOKUP(E112,VIP!$A$2:$O11891,6,0)</f>
        <v>NO</v>
      </c>
      <c r="L112" s="125" t="s">
        <v>2430</v>
      </c>
      <c r="M112" s="126" t="s">
        <v>2469</v>
      </c>
      <c r="N112" s="127" t="s">
        <v>2476</v>
      </c>
      <c r="O112" s="98" t="s">
        <v>2490</v>
      </c>
      <c r="P112" s="128"/>
      <c r="Q112" s="87" t="s">
        <v>2430</v>
      </c>
    </row>
    <row r="113" spans="1:17" ht="18" x14ac:dyDescent="0.25">
      <c r="A113" s="98" t="str">
        <f>VLOOKUP(E113,'LISTADO ATM'!$A$2:$C$899,3,0)</f>
        <v>DISTRITO NACIONAL</v>
      </c>
      <c r="B113" s="112" t="s">
        <v>2601</v>
      </c>
      <c r="C113" s="124">
        <v>44252.928541666668</v>
      </c>
      <c r="D113" s="98" t="s">
        <v>2472</v>
      </c>
      <c r="E113" s="103">
        <v>238</v>
      </c>
      <c r="F113" s="98" t="str">
        <f>VLOOKUP(E113,VIP!$A$2:$O11480,2,0)</f>
        <v>DRBR238</v>
      </c>
      <c r="G113" s="98" t="str">
        <f>VLOOKUP(E113,'LISTADO ATM'!$A$2:$B$898,2,0)</f>
        <v xml:space="preserve">ATM Multicentro La Sirena Charles de Gaulle </v>
      </c>
      <c r="H113" s="98" t="str">
        <f>VLOOKUP(E113,VIP!$A$2:$O16401,7,FALSE)</f>
        <v>Si</v>
      </c>
      <c r="I113" s="98" t="str">
        <f>VLOOKUP(E113,VIP!$A$2:$O8366,8,FALSE)</f>
        <v>Si</v>
      </c>
      <c r="J113" s="98" t="str">
        <f>VLOOKUP(E113,VIP!$A$2:$O8316,8,FALSE)</f>
        <v>Si</v>
      </c>
      <c r="K113" s="98" t="str">
        <f>VLOOKUP(E113,VIP!$A$2:$O11890,6,0)</f>
        <v>No</v>
      </c>
      <c r="L113" s="125" t="s">
        <v>2462</v>
      </c>
      <c r="M113" s="126" t="s">
        <v>2469</v>
      </c>
      <c r="N113" s="127" t="s">
        <v>2476</v>
      </c>
      <c r="O113" s="98" t="s">
        <v>2477</v>
      </c>
      <c r="P113" s="128"/>
      <c r="Q113" s="87" t="s">
        <v>2462</v>
      </c>
    </row>
    <row r="114" spans="1:17" ht="18" x14ac:dyDescent="0.25">
      <c r="A114" s="98" t="str">
        <f>VLOOKUP(E114,'LISTADO ATM'!$A$2:$C$899,3,0)</f>
        <v>NORTE</v>
      </c>
      <c r="B114" s="112" t="s">
        <v>2600</v>
      </c>
      <c r="C114" s="124">
        <v>44252.930717592593</v>
      </c>
      <c r="D114" s="98" t="s">
        <v>2487</v>
      </c>
      <c r="E114" s="103">
        <v>283</v>
      </c>
      <c r="F114" s="98" t="str">
        <f>VLOOKUP(E114,VIP!$A$2:$O11479,2,0)</f>
        <v>DRBR283</v>
      </c>
      <c r="G114" s="98" t="str">
        <f>VLOOKUP(E114,'LISTADO ATM'!$A$2:$B$898,2,0)</f>
        <v xml:space="preserve">ATM Oficina Nibaje </v>
      </c>
      <c r="H114" s="98" t="str">
        <f>VLOOKUP(E114,VIP!$A$2:$O16400,7,FALSE)</f>
        <v>Si</v>
      </c>
      <c r="I114" s="98" t="str">
        <f>VLOOKUP(E114,VIP!$A$2:$O8365,8,FALSE)</f>
        <v>Si</v>
      </c>
      <c r="J114" s="98" t="str">
        <f>VLOOKUP(E114,VIP!$A$2:$O8315,8,FALSE)</f>
        <v>Si</v>
      </c>
      <c r="K114" s="98" t="str">
        <f>VLOOKUP(E114,VIP!$A$2:$O11889,6,0)</f>
        <v>NO</v>
      </c>
      <c r="L114" s="125" t="s">
        <v>2430</v>
      </c>
      <c r="M114" s="126" t="s">
        <v>2469</v>
      </c>
      <c r="N114" s="127" t="s">
        <v>2476</v>
      </c>
      <c r="O114" s="98" t="s">
        <v>2490</v>
      </c>
      <c r="P114" s="128"/>
      <c r="Q114" s="87" t="s">
        <v>2430</v>
      </c>
    </row>
    <row r="115" spans="1:17" ht="18" x14ac:dyDescent="0.25">
      <c r="A115" s="98" t="str">
        <f>VLOOKUP(E115,'LISTADO ATM'!$A$2:$C$899,3,0)</f>
        <v>NORTE</v>
      </c>
      <c r="B115" s="112" t="s">
        <v>2599</v>
      </c>
      <c r="C115" s="124">
        <v>44252.935254629629</v>
      </c>
      <c r="D115" s="98" t="s">
        <v>2487</v>
      </c>
      <c r="E115" s="103">
        <v>370</v>
      </c>
      <c r="F115" s="98" t="str">
        <f>VLOOKUP(E115,VIP!$A$2:$O11478,2,0)</f>
        <v>DRBR370</v>
      </c>
      <c r="G115" s="98" t="str">
        <f>VLOOKUP(E115,'LISTADO ATM'!$A$2:$B$898,2,0)</f>
        <v>ATM Oficina Cruce de Imbert II (puerto Plata)</v>
      </c>
      <c r="H115" s="98" t="str">
        <f>VLOOKUP(E115,VIP!$A$2:$O16399,7,FALSE)</f>
        <v>N/A</v>
      </c>
      <c r="I115" s="98" t="str">
        <f>VLOOKUP(E115,VIP!$A$2:$O8364,8,FALSE)</f>
        <v>N/A</v>
      </c>
      <c r="J115" s="98" t="str">
        <f>VLOOKUP(E115,VIP!$A$2:$O8314,8,FALSE)</f>
        <v>N/A</v>
      </c>
      <c r="K115" s="98" t="str">
        <f>VLOOKUP(E115,VIP!$A$2:$O11888,6,0)</f>
        <v>N/A</v>
      </c>
      <c r="L115" s="125" t="s">
        <v>2430</v>
      </c>
      <c r="M115" s="126" t="s">
        <v>2469</v>
      </c>
      <c r="N115" s="127" t="s">
        <v>2476</v>
      </c>
      <c r="O115" s="98" t="s">
        <v>2490</v>
      </c>
      <c r="P115" s="128"/>
      <c r="Q115" s="87" t="s">
        <v>2430</v>
      </c>
    </row>
    <row r="116" spans="1:17" ht="18" x14ac:dyDescent="0.25">
      <c r="A116" s="98" t="str">
        <f>VLOOKUP(E116,'LISTADO ATM'!$A$2:$C$899,3,0)</f>
        <v>SUR</v>
      </c>
      <c r="B116" s="112" t="s">
        <v>2629</v>
      </c>
      <c r="C116" s="124">
        <v>44252.973240740743</v>
      </c>
      <c r="D116" s="98" t="s">
        <v>2189</v>
      </c>
      <c r="E116" s="103">
        <v>5</v>
      </c>
      <c r="F116" s="98" t="str">
        <f>VLOOKUP(E116,VIP!$A$2:$O11485,2,0)</f>
        <v>DRBR005</v>
      </c>
      <c r="G116" s="98" t="str">
        <f>VLOOKUP(E116,'LISTADO ATM'!$A$2:$B$898,2,0)</f>
        <v>ATM Oficina Autoservicio Villa Ofelia (San Juan)</v>
      </c>
      <c r="H116" s="98" t="str">
        <f>VLOOKUP(E116,VIP!$A$2:$O16406,7,FALSE)</f>
        <v>Si</v>
      </c>
      <c r="I116" s="98" t="str">
        <f>VLOOKUP(E116,VIP!$A$2:$O8371,8,FALSE)</f>
        <v>Si</v>
      </c>
      <c r="J116" s="98" t="str">
        <f>VLOOKUP(E116,VIP!$A$2:$O8321,8,FALSE)</f>
        <v>Si</v>
      </c>
      <c r="K116" s="98" t="str">
        <f>VLOOKUP(E116,VIP!$A$2:$O11895,6,0)</f>
        <v>NO</v>
      </c>
      <c r="L116" s="125" t="s">
        <v>2228</v>
      </c>
      <c r="M116" s="126" t="s">
        <v>2469</v>
      </c>
      <c r="N116" s="127" t="s">
        <v>2476</v>
      </c>
      <c r="O116" s="98" t="s">
        <v>2478</v>
      </c>
      <c r="P116" s="128"/>
      <c r="Q116" s="87" t="s">
        <v>2228</v>
      </c>
    </row>
    <row r="117" spans="1:17" ht="18" x14ac:dyDescent="0.25">
      <c r="A117" s="98" t="str">
        <f>VLOOKUP(E117,'LISTADO ATM'!$A$2:$C$899,3,0)</f>
        <v>DISTRITO NACIONAL</v>
      </c>
      <c r="B117" s="112" t="s">
        <v>2628</v>
      </c>
      <c r="C117" s="124">
        <v>44253.016550925924</v>
      </c>
      <c r="D117" s="98" t="s">
        <v>2472</v>
      </c>
      <c r="E117" s="103">
        <v>583</v>
      </c>
      <c r="F117" s="98" t="str">
        <f>VLOOKUP(E117,VIP!$A$2:$O11484,2,0)</f>
        <v>DRBR431</v>
      </c>
      <c r="G117" s="98" t="str">
        <f>VLOOKUP(E117,'LISTADO ATM'!$A$2:$B$898,2,0)</f>
        <v xml:space="preserve">ATM Ministerio Fuerzas Armadas I </v>
      </c>
      <c r="H117" s="98" t="str">
        <f>VLOOKUP(E117,VIP!$A$2:$O16405,7,FALSE)</f>
        <v>Si</v>
      </c>
      <c r="I117" s="98" t="str">
        <f>VLOOKUP(E117,VIP!$A$2:$O8370,8,FALSE)</f>
        <v>Si</v>
      </c>
      <c r="J117" s="98" t="str">
        <f>VLOOKUP(E117,VIP!$A$2:$O8320,8,FALSE)</f>
        <v>Si</v>
      </c>
      <c r="K117" s="98" t="str">
        <f>VLOOKUP(E117,VIP!$A$2:$O11894,6,0)</f>
        <v>NO</v>
      </c>
      <c r="L117" s="125" t="s">
        <v>2430</v>
      </c>
      <c r="M117" s="126" t="s">
        <v>2469</v>
      </c>
      <c r="N117" s="127" t="s">
        <v>2476</v>
      </c>
      <c r="O117" s="98" t="s">
        <v>2477</v>
      </c>
      <c r="P117" s="128"/>
      <c r="Q117" s="87" t="s">
        <v>2430</v>
      </c>
    </row>
    <row r="118" spans="1:17" ht="18" x14ac:dyDescent="0.25">
      <c r="A118" s="98" t="str">
        <f>VLOOKUP(E118,'LISTADO ATM'!$A$2:$C$899,3,0)</f>
        <v>ESTE</v>
      </c>
      <c r="B118" s="112" t="s">
        <v>2627</v>
      </c>
      <c r="C118" s="124">
        <v>44253.022499999999</v>
      </c>
      <c r="D118" s="98" t="s">
        <v>2487</v>
      </c>
      <c r="E118" s="103">
        <v>630</v>
      </c>
      <c r="F118" s="98" t="str">
        <f>VLOOKUP(E118,VIP!$A$2:$O11483,2,0)</f>
        <v>DRBR112</v>
      </c>
      <c r="G118" s="98" t="str">
        <f>VLOOKUP(E118,'LISTADO ATM'!$A$2:$B$898,2,0)</f>
        <v xml:space="preserve">ATM Oficina Plaza Zaglul (SPM) </v>
      </c>
      <c r="H118" s="98" t="str">
        <f>VLOOKUP(E118,VIP!$A$2:$O16404,7,FALSE)</f>
        <v>Si</v>
      </c>
      <c r="I118" s="98" t="str">
        <f>VLOOKUP(E118,VIP!$A$2:$O8369,8,FALSE)</f>
        <v>Si</v>
      </c>
      <c r="J118" s="98" t="str">
        <f>VLOOKUP(E118,VIP!$A$2:$O8319,8,FALSE)</f>
        <v>Si</v>
      </c>
      <c r="K118" s="98" t="str">
        <f>VLOOKUP(E118,VIP!$A$2:$O11893,6,0)</f>
        <v>NO</v>
      </c>
      <c r="L118" s="125" t="s">
        <v>2462</v>
      </c>
      <c r="M118" s="126" t="s">
        <v>2469</v>
      </c>
      <c r="N118" s="127" t="s">
        <v>2476</v>
      </c>
      <c r="O118" s="98" t="s">
        <v>2490</v>
      </c>
      <c r="P118" s="128"/>
      <c r="Q118" s="87" t="s">
        <v>2462</v>
      </c>
    </row>
    <row r="119" spans="1:17" ht="18" x14ac:dyDescent="0.25">
      <c r="A119" s="98" t="str">
        <f>VLOOKUP(E119,'LISTADO ATM'!$A$2:$C$899,3,0)</f>
        <v>DISTRITO NACIONAL</v>
      </c>
      <c r="B119" s="112" t="s">
        <v>2626</v>
      </c>
      <c r="C119" s="124">
        <v>44253.02447916667</v>
      </c>
      <c r="D119" s="98" t="s">
        <v>2472</v>
      </c>
      <c r="E119" s="103">
        <v>671</v>
      </c>
      <c r="F119" s="98" t="str">
        <f>VLOOKUP(E119,VIP!$A$2:$O11482,2,0)</f>
        <v>DRBR671</v>
      </c>
      <c r="G119" s="98" t="str">
        <f>VLOOKUP(E119,'LISTADO ATM'!$A$2:$B$898,2,0)</f>
        <v>ATM Ayuntamiento Sto. Dgo. Norte</v>
      </c>
      <c r="H119" s="98" t="str">
        <f>VLOOKUP(E119,VIP!$A$2:$O16403,7,FALSE)</f>
        <v>Si</v>
      </c>
      <c r="I119" s="98" t="str">
        <f>VLOOKUP(E119,VIP!$A$2:$O8368,8,FALSE)</f>
        <v>Si</v>
      </c>
      <c r="J119" s="98" t="str">
        <f>VLOOKUP(E119,VIP!$A$2:$O8318,8,FALSE)</f>
        <v>Si</v>
      </c>
      <c r="K119" s="98" t="str">
        <f>VLOOKUP(E119,VIP!$A$2:$O11892,6,0)</f>
        <v>NO</v>
      </c>
      <c r="L119" s="125" t="s">
        <v>2430</v>
      </c>
      <c r="M119" s="126" t="s">
        <v>2469</v>
      </c>
      <c r="N119" s="127" t="s">
        <v>2476</v>
      </c>
      <c r="O119" s="98" t="s">
        <v>2477</v>
      </c>
      <c r="P119" s="128"/>
      <c r="Q119" s="87" t="s">
        <v>2430</v>
      </c>
    </row>
    <row r="120" spans="1:17" ht="18" x14ac:dyDescent="0.25">
      <c r="A120" s="98" t="str">
        <f>VLOOKUP(E120,'LISTADO ATM'!$A$2:$C$899,3,0)</f>
        <v>DISTRITO NACIONAL</v>
      </c>
      <c r="B120" s="112" t="s">
        <v>2625</v>
      </c>
      <c r="C120" s="124">
        <v>44253.030393518522</v>
      </c>
      <c r="D120" s="98" t="s">
        <v>2189</v>
      </c>
      <c r="E120" s="103">
        <v>648</v>
      </c>
      <c r="F120" s="98" t="str">
        <f>VLOOKUP(E120,VIP!$A$2:$O11481,2,0)</f>
        <v>DRBR190</v>
      </c>
      <c r="G120" s="98" t="str">
        <f>VLOOKUP(E120,'LISTADO ATM'!$A$2:$B$898,2,0)</f>
        <v xml:space="preserve">ATM Hermandad de Pensionados </v>
      </c>
      <c r="H120" s="98" t="str">
        <f>VLOOKUP(E120,VIP!$A$2:$O16402,7,FALSE)</f>
        <v>Si</v>
      </c>
      <c r="I120" s="98" t="str">
        <f>VLOOKUP(E120,VIP!$A$2:$O8367,8,FALSE)</f>
        <v>No</v>
      </c>
      <c r="J120" s="98" t="str">
        <f>VLOOKUP(E120,VIP!$A$2:$O8317,8,FALSE)</f>
        <v>No</v>
      </c>
      <c r="K120" s="98" t="str">
        <f>VLOOKUP(E120,VIP!$A$2:$O11891,6,0)</f>
        <v>NO</v>
      </c>
      <c r="L120" s="125" t="s">
        <v>2228</v>
      </c>
      <c r="M120" s="126" t="s">
        <v>2469</v>
      </c>
      <c r="N120" s="127" t="s">
        <v>2476</v>
      </c>
      <c r="O120" s="98" t="s">
        <v>2478</v>
      </c>
      <c r="P120" s="128"/>
      <c r="Q120" s="87" t="s">
        <v>2228</v>
      </c>
    </row>
    <row r="121" spans="1:17" ht="18" x14ac:dyDescent="0.25">
      <c r="A121" s="98" t="str">
        <f>VLOOKUP(E121,'LISTADO ATM'!$A$2:$C$899,3,0)</f>
        <v>DISTRITO NACIONAL</v>
      </c>
      <c r="B121" s="112" t="s">
        <v>2624</v>
      </c>
      <c r="C121" s="124">
        <v>44253.043854166666</v>
      </c>
      <c r="D121" s="98" t="s">
        <v>2189</v>
      </c>
      <c r="E121" s="103">
        <v>580</v>
      </c>
      <c r="F121" s="98" t="str">
        <f>VLOOKUP(E121,VIP!$A$2:$O11480,2,0)</f>
        <v>DRBR523</v>
      </c>
      <c r="G121" s="98" t="str">
        <f>VLOOKUP(E121,'LISTADO ATM'!$A$2:$B$898,2,0)</f>
        <v xml:space="preserve">ATM Edificio Propagas </v>
      </c>
      <c r="H121" s="98" t="str">
        <f>VLOOKUP(E121,VIP!$A$2:$O16401,7,FALSE)</f>
        <v>Si</v>
      </c>
      <c r="I121" s="98" t="str">
        <f>VLOOKUP(E121,VIP!$A$2:$O8366,8,FALSE)</f>
        <v>Si</v>
      </c>
      <c r="J121" s="98" t="str">
        <f>VLOOKUP(E121,VIP!$A$2:$O8316,8,FALSE)</f>
        <v>Si</v>
      </c>
      <c r="K121" s="98" t="str">
        <f>VLOOKUP(E121,VIP!$A$2:$O11890,6,0)</f>
        <v>NO</v>
      </c>
      <c r="L121" s="125" t="s">
        <v>2228</v>
      </c>
      <c r="M121" s="126" t="s">
        <v>2469</v>
      </c>
      <c r="N121" s="127" t="s">
        <v>2476</v>
      </c>
      <c r="O121" s="98" t="s">
        <v>2478</v>
      </c>
      <c r="P121" s="128"/>
      <c r="Q121" s="87" t="s">
        <v>2228</v>
      </c>
    </row>
    <row r="122" spans="1:17" ht="18" x14ac:dyDescent="0.25">
      <c r="A122" s="98" t="str">
        <f>VLOOKUP(E122,'LISTADO ATM'!$A$2:$C$899,3,0)</f>
        <v>NORTE</v>
      </c>
      <c r="B122" s="112" t="s">
        <v>2623</v>
      </c>
      <c r="C122" s="124">
        <v>44253.253483796296</v>
      </c>
      <c r="D122" s="98" t="s">
        <v>2190</v>
      </c>
      <c r="E122" s="103">
        <v>854</v>
      </c>
      <c r="F122" s="98" t="str">
        <f>VLOOKUP(E122,VIP!$A$2:$O11479,2,0)</f>
        <v>DRBR854</v>
      </c>
      <c r="G122" s="98" t="str">
        <f>VLOOKUP(E122,'LISTADO ATM'!$A$2:$B$898,2,0)</f>
        <v xml:space="preserve">ATM Centro Comercial Blanco Batista </v>
      </c>
      <c r="H122" s="98" t="str">
        <f>VLOOKUP(E122,VIP!$A$2:$O16400,7,FALSE)</f>
        <v>Si</v>
      </c>
      <c r="I122" s="98" t="str">
        <f>VLOOKUP(E122,VIP!$A$2:$O8365,8,FALSE)</f>
        <v>Si</v>
      </c>
      <c r="J122" s="98" t="str">
        <f>VLOOKUP(E122,VIP!$A$2:$O8315,8,FALSE)</f>
        <v>Si</v>
      </c>
      <c r="K122" s="98" t="str">
        <f>VLOOKUP(E122,VIP!$A$2:$O11889,6,0)</f>
        <v>NO</v>
      </c>
      <c r="L122" s="125" t="s">
        <v>2228</v>
      </c>
      <c r="M122" s="126" t="s">
        <v>2469</v>
      </c>
      <c r="N122" s="127" t="s">
        <v>2476</v>
      </c>
      <c r="O122" s="98" t="s">
        <v>2522</v>
      </c>
      <c r="P122" s="128"/>
      <c r="Q122" s="87" t="s">
        <v>2228</v>
      </c>
    </row>
  </sheetData>
  <autoFilter ref="A4:Q115">
    <sortState ref="A5:Q122">
      <sortCondition ref="C4:C11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5:B115 B1:B4 B123:B1048576">
    <cfRule type="duplicateValues" dxfId="393" priority="375014"/>
  </conditionalFormatting>
  <conditionalFormatting sqref="B45:B115 B123:B1048576">
    <cfRule type="duplicateValues" dxfId="392" priority="375018"/>
  </conditionalFormatting>
  <conditionalFormatting sqref="B45:B115 B1:B4 B123:B1048576">
    <cfRule type="duplicateValues" dxfId="391" priority="375022"/>
    <cfRule type="duplicateValues" dxfId="390" priority="375023"/>
    <cfRule type="duplicateValues" dxfId="389" priority="375024"/>
  </conditionalFormatting>
  <conditionalFormatting sqref="B45:B115 B1:B4 B123:B1048576">
    <cfRule type="duplicateValues" dxfId="388" priority="375034"/>
    <cfRule type="duplicateValues" dxfId="387" priority="375035"/>
  </conditionalFormatting>
  <conditionalFormatting sqref="B45:B115 B123:B1048576">
    <cfRule type="duplicateValues" dxfId="386" priority="375042"/>
    <cfRule type="duplicateValues" dxfId="385" priority="375043"/>
    <cfRule type="duplicateValues" dxfId="384" priority="375044"/>
  </conditionalFormatting>
  <conditionalFormatting sqref="B45:B115 B123:B1048576">
    <cfRule type="duplicateValues" dxfId="383" priority="375054"/>
    <cfRule type="duplicateValues" dxfId="382" priority="375055"/>
  </conditionalFormatting>
  <conditionalFormatting sqref="B45:B115 B1:B4 B123:B1048576">
    <cfRule type="duplicateValues" dxfId="381" priority="226"/>
  </conditionalFormatting>
  <conditionalFormatting sqref="B45:B115 B123:B1048576">
    <cfRule type="duplicateValues" dxfId="380" priority="152"/>
  </conditionalFormatting>
  <conditionalFormatting sqref="B1:B115 B123:B1048576">
    <cfRule type="duplicateValues" dxfId="379" priority="99"/>
  </conditionalFormatting>
  <conditionalFormatting sqref="B24:B115">
    <cfRule type="duplicateValues" dxfId="378" priority="379597"/>
  </conditionalFormatting>
  <conditionalFormatting sqref="B24:B115">
    <cfRule type="duplicateValues" dxfId="377" priority="379599"/>
    <cfRule type="duplicateValues" dxfId="376" priority="379600"/>
    <cfRule type="duplicateValues" dxfId="375" priority="379601"/>
  </conditionalFormatting>
  <conditionalFormatting sqref="B24:B115">
    <cfRule type="duplicateValues" dxfId="374" priority="379605"/>
    <cfRule type="duplicateValues" dxfId="373" priority="379606"/>
  </conditionalFormatting>
  <conditionalFormatting sqref="E24:E115">
    <cfRule type="duplicateValues" dxfId="372" priority="379609"/>
  </conditionalFormatting>
  <conditionalFormatting sqref="E1:E115 E123:E1048576">
    <cfRule type="duplicateValues" dxfId="371" priority="39"/>
  </conditionalFormatting>
  <conditionalFormatting sqref="E45:E115 E1:E4 E123:E1048576">
    <cfRule type="duplicateValues" dxfId="370" priority="379720"/>
  </conditionalFormatting>
  <conditionalFormatting sqref="E45:E115 E123:E1048576">
    <cfRule type="duplicateValues" dxfId="369" priority="379725"/>
  </conditionalFormatting>
  <conditionalFormatting sqref="E45:E115 E123:E1048576">
    <cfRule type="duplicateValues" dxfId="368" priority="379730"/>
  </conditionalFormatting>
  <conditionalFormatting sqref="E45:E115 E123:E1048576">
    <cfRule type="duplicateValues" dxfId="367" priority="379734"/>
  </conditionalFormatting>
  <conditionalFormatting sqref="E45:E115 E1:E4 E123:E1048576">
    <cfRule type="duplicateValues" dxfId="366" priority="379743"/>
  </conditionalFormatting>
  <conditionalFormatting sqref="E123:E1048576">
    <cfRule type="duplicateValues" dxfId="365" priority="379754"/>
  </conditionalFormatting>
  <conditionalFormatting sqref="B5:B23">
    <cfRule type="duplicateValues" dxfId="34" priority="379766"/>
  </conditionalFormatting>
  <conditionalFormatting sqref="B5:B23">
    <cfRule type="duplicateValues" dxfId="33" priority="379767"/>
    <cfRule type="duplicateValues" dxfId="32" priority="379768"/>
    <cfRule type="duplicateValues" dxfId="31" priority="379769"/>
  </conditionalFormatting>
  <conditionalFormatting sqref="B5:B23">
    <cfRule type="duplicateValues" dxfId="30" priority="379770"/>
    <cfRule type="duplicateValues" dxfId="29" priority="379771"/>
  </conditionalFormatting>
  <conditionalFormatting sqref="E5:E23">
    <cfRule type="duplicateValues" dxfId="28" priority="379772"/>
  </conditionalFormatting>
  <conditionalFormatting sqref="B116:B122">
    <cfRule type="duplicateValues" dxfId="27" priority="28"/>
  </conditionalFormatting>
  <conditionalFormatting sqref="B116:B122">
    <cfRule type="duplicateValues" dxfId="26" priority="27"/>
  </conditionalFormatting>
  <conditionalFormatting sqref="B116:B122">
    <cfRule type="duplicateValues" dxfId="25" priority="24"/>
    <cfRule type="duplicateValues" dxfId="24" priority="25"/>
    <cfRule type="duplicateValues" dxfId="23" priority="26"/>
  </conditionalFormatting>
  <conditionalFormatting sqref="B116:B122">
    <cfRule type="duplicateValues" dxfId="22" priority="22"/>
    <cfRule type="duplicateValues" dxfId="21" priority="23"/>
  </conditionalFormatting>
  <conditionalFormatting sqref="B116:B122">
    <cfRule type="duplicateValues" dxfId="20" priority="19"/>
    <cfRule type="duplicateValues" dxfId="19" priority="20"/>
    <cfRule type="duplicateValues" dxfId="18" priority="21"/>
  </conditionalFormatting>
  <conditionalFormatting sqref="B116:B122">
    <cfRule type="duplicateValues" dxfId="17" priority="17"/>
    <cfRule type="duplicateValues" dxfId="16" priority="18"/>
  </conditionalFormatting>
  <conditionalFormatting sqref="B116:B122">
    <cfRule type="duplicateValues" dxfId="15" priority="16"/>
  </conditionalFormatting>
  <conditionalFormatting sqref="B116:B122">
    <cfRule type="duplicateValues" dxfId="14" priority="15"/>
  </conditionalFormatting>
  <conditionalFormatting sqref="B116:B122">
    <cfRule type="duplicateValues" dxfId="13" priority="14"/>
  </conditionalFormatting>
  <conditionalFormatting sqref="B116:B122">
    <cfRule type="duplicateValues" dxfId="12" priority="13"/>
  </conditionalFormatting>
  <conditionalFormatting sqref="B116:B122">
    <cfRule type="duplicateValues" dxfId="11" priority="10"/>
    <cfRule type="duplicateValues" dxfId="10" priority="11"/>
    <cfRule type="duplicateValues" dxfId="9" priority="12"/>
  </conditionalFormatting>
  <conditionalFormatting sqref="B116:B122">
    <cfRule type="duplicateValues" dxfId="8" priority="8"/>
    <cfRule type="duplicateValues" dxfId="7" priority="9"/>
  </conditionalFormatting>
  <conditionalFormatting sqref="E116:E122">
    <cfRule type="duplicateValues" dxfId="6" priority="7"/>
  </conditionalFormatting>
  <conditionalFormatting sqref="E116:E122">
    <cfRule type="duplicateValues" dxfId="5" priority="6"/>
  </conditionalFormatting>
  <conditionalFormatting sqref="E116:E122">
    <cfRule type="duplicateValues" dxfId="4" priority="5"/>
  </conditionalFormatting>
  <conditionalFormatting sqref="E116:E122">
    <cfRule type="duplicateValues" dxfId="3" priority="4"/>
  </conditionalFormatting>
  <conditionalFormatting sqref="E116:E122">
    <cfRule type="duplicateValues" dxfId="2" priority="3"/>
  </conditionalFormatting>
  <conditionalFormatting sqref="E116:E122">
    <cfRule type="duplicateValues" dxfId="1" priority="2"/>
  </conditionalFormatting>
  <conditionalFormatting sqref="E116:E12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88" zoomScale="80" zoomScaleNormal="80" workbookViewId="0">
      <selection activeCell="A9" sqref="A9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.7109375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1" spans="1:5" ht="22.5" x14ac:dyDescent="0.25">
      <c r="A1" s="151" t="s">
        <v>2158</v>
      </c>
      <c r="B1" s="152"/>
      <c r="C1" s="152"/>
      <c r="D1" s="152"/>
      <c r="E1" s="153"/>
    </row>
    <row r="2" spans="1:5" ht="22.5" customHeight="1" x14ac:dyDescent="0.25">
      <c r="A2" s="157" t="s">
        <v>2474</v>
      </c>
      <c r="B2" s="158"/>
      <c r="C2" s="158"/>
      <c r="D2" s="158"/>
      <c r="E2" s="159"/>
    </row>
    <row r="3" spans="1:5" ht="25.5" customHeight="1" x14ac:dyDescent="0.25">
      <c r="A3" s="99"/>
      <c r="B3" s="100"/>
      <c r="C3" s="100"/>
      <c r="D3" s="100"/>
      <c r="E3" s="119"/>
    </row>
    <row r="4" spans="1:5" ht="18.75" thickBot="1" x14ac:dyDescent="0.3">
      <c r="A4" s="116" t="s">
        <v>2423</v>
      </c>
      <c r="B4" s="118">
        <v>44252.25</v>
      </c>
      <c r="C4" s="100"/>
      <c r="D4" s="100"/>
      <c r="E4" s="120"/>
    </row>
    <row r="5" spans="1:5" ht="18.75" thickBot="1" x14ac:dyDescent="0.3">
      <c r="A5" s="116" t="s">
        <v>2424</v>
      </c>
      <c r="B5" s="118">
        <v>44252.708333333336</v>
      </c>
      <c r="C5" s="117"/>
      <c r="D5" s="100"/>
      <c r="E5" s="120"/>
    </row>
    <row r="6" spans="1:5" ht="18" x14ac:dyDescent="0.25">
      <c r="A6" s="99"/>
      <c r="B6" s="100"/>
      <c r="C6" s="100"/>
      <c r="D6" s="100"/>
      <c r="E6" s="122"/>
    </row>
    <row r="7" spans="1:5" ht="18" x14ac:dyDescent="0.25">
      <c r="A7" s="154" t="s">
        <v>2425</v>
      </c>
      <c r="B7" s="154"/>
      <c r="C7" s="154"/>
      <c r="D7" s="154"/>
      <c r="E7" s="154"/>
    </row>
    <row r="8" spans="1:5" ht="18" customHeight="1" x14ac:dyDescent="0.25">
      <c r="A8" s="101" t="s">
        <v>15</v>
      </c>
      <c r="B8" s="101" t="s">
        <v>2426</v>
      </c>
      <c r="C8" s="102" t="s">
        <v>46</v>
      </c>
      <c r="D8" s="121" t="s">
        <v>2432</v>
      </c>
      <c r="E8" s="121" t="s">
        <v>2427</v>
      </c>
    </row>
    <row r="9" spans="1:5" ht="18" x14ac:dyDescent="0.25">
      <c r="A9" s="108" t="str">
        <f>VLOOKUP(B9,'[1]LISTADO ATM'!$A$2:$C$817,3,0)</f>
        <v>DISTRITO NACIONAL</v>
      </c>
      <c r="B9" s="103">
        <v>281</v>
      </c>
      <c r="C9" s="103" t="str">
        <f>VLOOKUP(B9,'[1]LISTADO ATM'!$A$2:$B$916,2,0)</f>
        <v xml:space="preserve">ATM S/M Pola Independencia </v>
      </c>
      <c r="D9" s="114" t="s">
        <v>2502</v>
      </c>
      <c r="E9" s="130">
        <v>335802021</v>
      </c>
    </row>
    <row r="10" spans="1:5" ht="18" x14ac:dyDescent="0.25">
      <c r="A10" s="108" t="str">
        <f>VLOOKUP(B10,'[1]LISTADO ATM'!$A$2:$C$817,3,0)</f>
        <v>DISTRITO NACIONAL</v>
      </c>
      <c r="B10" s="103">
        <v>658</v>
      </c>
      <c r="C10" s="103" t="str">
        <f>VLOOKUP(B10,'[1]LISTADO ATM'!$A$2:$B$916,2,0)</f>
        <v>ATM Cámara de Cuentas</v>
      </c>
      <c r="D10" s="114" t="s">
        <v>2502</v>
      </c>
      <c r="E10" s="129">
        <v>335802486</v>
      </c>
    </row>
    <row r="11" spans="1:5" ht="18" x14ac:dyDescent="0.25">
      <c r="A11" s="108" t="str">
        <f>VLOOKUP(B11,'[1]LISTADO ATM'!$A$2:$C$817,3,0)</f>
        <v>SUR</v>
      </c>
      <c r="B11" s="103">
        <v>252</v>
      </c>
      <c r="C11" s="103" t="str">
        <f>VLOOKUP(B11,'[1]LISTADO ATM'!$A$2:$B$916,2,0)</f>
        <v xml:space="preserve">ATM Banco Agrícola (Barahona) </v>
      </c>
      <c r="D11" s="114" t="s">
        <v>2502</v>
      </c>
      <c r="E11" s="129" t="s">
        <v>2509</v>
      </c>
    </row>
    <row r="12" spans="1:5" ht="18" x14ac:dyDescent="0.25">
      <c r="A12" s="108" t="str">
        <f>VLOOKUP(B12,'[1]LISTADO ATM'!$A$2:$C$817,3,0)</f>
        <v>DISTRITO NACIONAL</v>
      </c>
      <c r="B12" s="103">
        <v>231</v>
      </c>
      <c r="C12" s="103" t="str">
        <f>VLOOKUP(B12,'[1]LISTADO ATM'!$A$2:$B$916,2,0)</f>
        <v xml:space="preserve">ATM Oficina Zona Oriental </v>
      </c>
      <c r="D12" s="114" t="s">
        <v>2502</v>
      </c>
      <c r="E12" s="112">
        <v>335803189</v>
      </c>
    </row>
    <row r="13" spans="1:5" ht="18" x14ac:dyDescent="0.25">
      <c r="A13" s="108" t="str">
        <f>VLOOKUP(B13,'[1]LISTADO ATM'!$A$2:$C$817,3,0)</f>
        <v>DISTRITO NACIONAL</v>
      </c>
      <c r="B13" s="103">
        <v>955</v>
      </c>
      <c r="C13" s="103" t="str">
        <f>VLOOKUP(B13,'[1]LISTADO ATM'!$A$2:$B$916,2,0)</f>
        <v xml:space="preserve">ATM Oficina Americana Independencia II </v>
      </c>
      <c r="D13" s="114" t="s">
        <v>2502</v>
      </c>
      <c r="E13" s="112">
        <v>335803182</v>
      </c>
    </row>
    <row r="14" spans="1:5" ht="18" x14ac:dyDescent="0.25">
      <c r="A14" s="108" t="str">
        <f>VLOOKUP(B14,'[1]LISTADO ATM'!$A$2:$C$817,3,0)</f>
        <v>ESTE</v>
      </c>
      <c r="B14" s="103">
        <v>121</v>
      </c>
      <c r="C14" s="103" t="str">
        <f>VLOOKUP(B14,'[1]LISTADO ATM'!$A$2:$B$916,2,0)</f>
        <v xml:space="preserve">ATM Oficina Bayaguana </v>
      </c>
      <c r="D14" s="114" t="s">
        <v>2502</v>
      </c>
      <c r="E14" s="112">
        <v>335803216</v>
      </c>
    </row>
    <row r="15" spans="1:5" ht="18" x14ac:dyDescent="0.25">
      <c r="A15" s="108" t="str">
        <f>VLOOKUP(B15,'[1]LISTADO ATM'!$A$2:$C$817,3,0)</f>
        <v>ESTE</v>
      </c>
      <c r="B15" s="103">
        <v>651</v>
      </c>
      <c r="C15" s="103" t="str">
        <f>VLOOKUP(B15,'[1]LISTADO ATM'!$A$2:$B$916,2,0)</f>
        <v>ATM Eco Petroleo Romana</v>
      </c>
      <c r="D15" s="114" t="s">
        <v>2502</v>
      </c>
      <c r="E15" s="112">
        <v>335803122</v>
      </c>
    </row>
    <row r="16" spans="1:5" ht="18" x14ac:dyDescent="0.25">
      <c r="A16" s="108" t="str">
        <f>VLOOKUP(B16,'[1]LISTADO ATM'!$A$2:$C$817,3,0)</f>
        <v>SUR</v>
      </c>
      <c r="B16" s="103">
        <v>870</v>
      </c>
      <c r="C16" s="103" t="str">
        <f>VLOOKUP(B16,'[1]LISTADO ATM'!$A$2:$B$916,2,0)</f>
        <v xml:space="preserve">ATM Willbes Dominicana (Barahona) </v>
      </c>
      <c r="D16" s="114" t="s">
        <v>2502</v>
      </c>
      <c r="E16" s="112">
        <v>335803173</v>
      </c>
    </row>
    <row r="17" spans="1:5" ht="18" x14ac:dyDescent="0.25">
      <c r="A17" s="108" t="str">
        <f>VLOOKUP(B17,'[1]LISTADO ATM'!$A$2:$C$817,3,0)</f>
        <v>NORTE</v>
      </c>
      <c r="B17" s="103">
        <v>969</v>
      </c>
      <c r="C17" s="103" t="str">
        <f>VLOOKUP(B17,'[1]LISTADO ATM'!$A$2:$B$916,2,0)</f>
        <v xml:space="preserve">ATM Oficina El Sol I (Santiago) </v>
      </c>
      <c r="D17" s="114" t="s">
        <v>2502</v>
      </c>
      <c r="E17" s="112">
        <v>335803176</v>
      </c>
    </row>
    <row r="18" spans="1:5" ht="18" x14ac:dyDescent="0.25">
      <c r="A18" s="108" t="str">
        <f>VLOOKUP(B18,'[1]LISTADO ATM'!$A$2:$C$817,3,0)</f>
        <v>SUR</v>
      </c>
      <c r="B18" s="103">
        <v>764</v>
      </c>
      <c r="C18" s="103" t="str">
        <f>VLOOKUP(B18,'[1]LISTADO ATM'!$A$2:$B$916,2,0)</f>
        <v xml:space="preserve">ATM Oficina Elías Piña </v>
      </c>
      <c r="D18" s="114" t="s">
        <v>2502</v>
      </c>
      <c r="E18" s="112">
        <v>335803178</v>
      </c>
    </row>
    <row r="19" spans="1:5" ht="18" x14ac:dyDescent="0.25">
      <c r="A19" s="108" t="str">
        <f>VLOOKUP(B19,'[1]LISTADO ATM'!$A$2:$C$817,3,0)</f>
        <v>NORTE</v>
      </c>
      <c r="B19" s="103">
        <v>746</v>
      </c>
      <c r="C19" s="103" t="str">
        <f>VLOOKUP(B19,'[1]LISTADO ATM'!$A$2:$B$916,2,0)</f>
        <v xml:space="preserve">ATM Oficina Las Terrenas </v>
      </c>
      <c r="D19" s="114" t="s">
        <v>2502</v>
      </c>
      <c r="E19" s="130">
        <v>335803228</v>
      </c>
    </row>
    <row r="20" spans="1:5" ht="18" x14ac:dyDescent="0.25">
      <c r="A20" s="108" t="str">
        <f>VLOOKUP(B20,'[1]LISTADO ATM'!$A$2:$C$817,3,0)</f>
        <v>SUR</v>
      </c>
      <c r="B20" s="103">
        <v>730</v>
      </c>
      <c r="C20" s="103" t="str">
        <f>VLOOKUP(B20,'[1]LISTADO ATM'!$A$2:$B$916,2,0)</f>
        <v xml:space="preserve">ATM Palacio de Justicia Barahona </v>
      </c>
      <c r="D20" s="114" t="s">
        <v>2502</v>
      </c>
      <c r="E20" s="130">
        <v>335803475</v>
      </c>
    </row>
    <row r="21" spans="1:5" ht="18" x14ac:dyDescent="0.25">
      <c r="A21" s="108" t="str">
        <f>VLOOKUP(B21,'[1]LISTADO ATM'!$A$2:$C$817,3,0)</f>
        <v>ESTE</v>
      </c>
      <c r="B21" s="103">
        <v>824</v>
      </c>
      <c r="C21" s="103" t="str">
        <f>VLOOKUP(B21,'[1]LISTADO ATM'!$A$2:$B$916,2,0)</f>
        <v xml:space="preserve">ATM Multiplaza (Higuey) </v>
      </c>
      <c r="D21" s="114" t="s">
        <v>2502</v>
      </c>
      <c r="E21" s="112">
        <v>335803602</v>
      </c>
    </row>
    <row r="22" spans="1:5" ht="18" x14ac:dyDescent="0.25">
      <c r="A22" s="108" t="str">
        <f>VLOOKUP(B22,'[1]LISTADO ATM'!$A$2:$C$817,3,0)</f>
        <v>DISTRITO NACIONAL</v>
      </c>
      <c r="B22" s="103">
        <v>839</v>
      </c>
      <c r="C22" s="103" t="str">
        <f>VLOOKUP(B22,'[1]LISTADO ATM'!$A$2:$B$916,2,0)</f>
        <v xml:space="preserve">ATM INAPA </v>
      </c>
      <c r="D22" s="114" t="s">
        <v>2502</v>
      </c>
      <c r="E22" s="129">
        <v>335802107</v>
      </c>
    </row>
    <row r="23" spans="1:5" ht="18" x14ac:dyDescent="0.25">
      <c r="A23" s="108" t="str">
        <f>VLOOKUP(B23,'[1]LISTADO ATM'!$A$2:$C$817,3,0)</f>
        <v>DISTRITO NACIONAL</v>
      </c>
      <c r="B23" s="103">
        <v>32</v>
      </c>
      <c r="C23" s="103" t="str">
        <f>VLOOKUP(B23,'[1]LISTADO ATM'!$A$2:$B$916,2,0)</f>
        <v xml:space="preserve">ATM Oficina San Martín II </v>
      </c>
      <c r="D23" s="114" t="s">
        <v>2502</v>
      </c>
      <c r="E23" s="112">
        <v>335803130</v>
      </c>
    </row>
    <row r="24" spans="1:5" ht="18" x14ac:dyDescent="0.25">
      <c r="A24" s="108" t="str">
        <f>VLOOKUP(B24,'[1]LISTADO ATM'!$A$2:$C$817,3,0)</f>
        <v>SUR</v>
      </c>
      <c r="B24" s="103">
        <v>101</v>
      </c>
      <c r="C24" s="103" t="str">
        <f>VLOOKUP(B24,'[1]LISTADO ATM'!$A$2:$B$916,2,0)</f>
        <v xml:space="preserve">ATM Oficina San Juan de la Maguana I </v>
      </c>
      <c r="D24" s="114" t="s">
        <v>2502</v>
      </c>
      <c r="E24" s="112">
        <v>335803126</v>
      </c>
    </row>
    <row r="25" spans="1:5" ht="18" x14ac:dyDescent="0.25">
      <c r="A25" s="108" t="str">
        <f>VLOOKUP(B25,'[1]LISTADO ATM'!$A$2:$C$817,3,0)</f>
        <v>SUR</v>
      </c>
      <c r="B25" s="103">
        <v>783</v>
      </c>
      <c r="C25" s="103" t="str">
        <f>VLOOKUP(B25,'[1]LISTADO ATM'!$A$2:$B$916,2,0)</f>
        <v xml:space="preserve">ATM Autobanco Alfa y Omega (Barahona) </v>
      </c>
      <c r="D25" s="114" t="s">
        <v>2502</v>
      </c>
      <c r="E25" s="112">
        <v>335803119</v>
      </c>
    </row>
    <row r="26" spans="1:5" ht="18" x14ac:dyDescent="0.25">
      <c r="A26" s="108" t="str">
        <f>VLOOKUP(B26,'[1]LISTADO ATM'!$A$2:$C$817,3,0)</f>
        <v>SUR</v>
      </c>
      <c r="B26" s="103">
        <v>592</v>
      </c>
      <c r="C26" s="103" t="str">
        <f>VLOOKUP(B26,'[1]LISTADO ATM'!$A$2:$B$916,2,0)</f>
        <v xml:space="preserve">ATM Centro de Caja San Cristóbal I </v>
      </c>
      <c r="D26" s="114" t="s">
        <v>2502</v>
      </c>
      <c r="E26" s="112">
        <v>335803117</v>
      </c>
    </row>
    <row r="27" spans="1:5" ht="18" x14ac:dyDescent="0.25">
      <c r="A27" s="108" t="str">
        <f>VLOOKUP(B27,'[1]LISTADO ATM'!$A$2:$C$817,3,0)</f>
        <v>NORTE</v>
      </c>
      <c r="B27" s="103">
        <v>645</v>
      </c>
      <c r="C27" s="103" t="str">
        <f>VLOOKUP(B27,'[1]LISTADO ATM'!$A$2:$B$916,2,0)</f>
        <v xml:space="preserve">ATM UNP Cabrera </v>
      </c>
      <c r="D27" s="114" t="s">
        <v>2502</v>
      </c>
      <c r="E27" s="112">
        <v>335803116</v>
      </c>
    </row>
    <row r="28" spans="1:5" ht="18" x14ac:dyDescent="0.25">
      <c r="A28" s="108" t="str">
        <f>VLOOKUP(B28,'[1]LISTADO ATM'!$A$2:$C$817,3,0)</f>
        <v>DISTRITO NACIONAL</v>
      </c>
      <c r="B28" s="103">
        <v>438</v>
      </c>
      <c r="C28" s="103" t="str">
        <f>VLOOKUP(B28,'[1]LISTADO ATM'!$A$2:$B$916,2,0)</f>
        <v xml:space="preserve">ATM Autobanco Torre IV </v>
      </c>
      <c r="D28" s="114" t="s">
        <v>2502</v>
      </c>
      <c r="E28" s="112">
        <v>335803181</v>
      </c>
    </row>
    <row r="29" spans="1:5" ht="18" x14ac:dyDescent="0.25">
      <c r="A29" s="108" t="str">
        <f>VLOOKUP(B29,'[1]LISTADO ATM'!$A$2:$C$817,3,0)</f>
        <v>DISTRITO NACIONAL</v>
      </c>
      <c r="B29" s="103">
        <v>347</v>
      </c>
      <c r="C29" s="103" t="str">
        <f>VLOOKUP(B29,'[1]LISTADO ATM'!$A$2:$B$916,2,0)</f>
        <v>ATM Patio de Colombia</v>
      </c>
      <c r="D29" s="114" t="s">
        <v>2502</v>
      </c>
      <c r="E29" s="112">
        <v>335803220</v>
      </c>
    </row>
    <row r="30" spans="1:5" ht="18" x14ac:dyDescent="0.25">
      <c r="A30" s="108" t="str">
        <f>VLOOKUP(B30,'[1]LISTADO ATM'!$A$2:$C$817,3,0)</f>
        <v>SUR</v>
      </c>
      <c r="B30" s="103">
        <v>750</v>
      </c>
      <c r="C30" s="103" t="str">
        <f>VLOOKUP(B30,'[1]LISTADO ATM'!$A$2:$B$916,2,0)</f>
        <v xml:space="preserve">ATM UNP Duvergé </v>
      </c>
      <c r="D30" s="114" t="s">
        <v>2502</v>
      </c>
      <c r="E30" s="112">
        <v>335803457</v>
      </c>
    </row>
    <row r="31" spans="1:5" ht="18" x14ac:dyDescent="0.25">
      <c r="A31" s="108" t="str">
        <f>VLOOKUP(B31,'[1]LISTADO ATM'!$A$2:$C$817,3,0)</f>
        <v>DISTRITO NACIONAL</v>
      </c>
      <c r="B31" s="103">
        <v>717</v>
      </c>
      <c r="C31" s="103" t="str">
        <f>VLOOKUP(B31,'[1]LISTADO ATM'!$A$2:$B$916,2,0)</f>
        <v xml:space="preserve">ATM Oficina Los Alcarrizos </v>
      </c>
      <c r="D31" s="114" t="s">
        <v>2502</v>
      </c>
      <c r="E31" s="112">
        <v>335803606</v>
      </c>
    </row>
    <row r="32" spans="1:5" ht="18" x14ac:dyDescent="0.25">
      <c r="A32" s="108" t="str">
        <f>VLOOKUP(B32,'[1]LISTADO ATM'!$A$2:$C$817,3,0)</f>
        <v>DISTRITO NACIONAL</v>
      </c>
      <c r="B32" s="103">
        <v>565</v>
      </c>
      <c r="C32" s="103" t="str">
        <f>VLOOKUP(B32,'[1]LISTADO ATM'!$A$2:$B$916,2,0)</f>
        <v xml:space="preserve">ATM S/M La Cadena Núñez de Cáceres </v>
      </c>
      <c r="D32" s="114" t="s">
        <v>2502</v>
      </c>
      <c r="E32" s="130">
        <v>335802850</v>
      </c>
    </row>
    <row r="33" spans="1:5" ht="18" x14ac:dyDescent="0.25">
      <c r="A33" s="108" t="str">
        <f>VLOOKUP(B33,'[1]LISTADO ATM'!$A$2:$C$817,3,0)</f>
        <v>ESTE</v>
      </c>
      <c r="B33" s="103">
        <v>480</v>
      </c>
      <c r="C33" s="103" t="str">
        <f>VLOOKUP(B33,'[1]LISTADO ATM'!$A$2:$B$916,2,0)</f>
        <v>ATM UNP Farmaconal Higuey</v>
      </c>
      <c r="D33" s="114" t="s">
        <v>2502</v>
      </c>
      <c r="E33" s="112">
        <v>335803175</v>
      </c>
    </row>
    <row r="34" spans="1:5" ht="18" x14ac:dyDescent="0.25">
      <c r="A34" s="108" t="str">
        <f>VLOOKUP(B34,'[1]LISTADO ATM'!$A$2:$C$817,3,0)</f>
        <v>NORTE</v>
      </c>
      <c r="B34" s="103">
        <v>290</v>
      </c>
      <c r="C34" s="103" t="str">
        <f>VLOOKUP(B34,'[1]LISTADO ATM'!$A$2:$B$916,2,0)</f>
        <v xml:space="preserve">ATM Oficina San Francisco de Macorís </v>
      </c>
      <c r="D34" s="114" t="s">
        <v>2502</v>
      </c>
      <c r="E34" s="129">
        <v>335803177</v>
      </c>
    </row>
    <row r="35" spans="1:5" ht="18" x14ac:dyDescent="0.25">
      <c r="A35" s="108" t="str">
        <f>VLOOKUP(B35,'[1]LISTADO ATM'!$A$2:$C$817,3,0)</f>
        <v>DISTRITO NACIONAL</v>
      </c>
      <c r="B35" s="103">
        <v>314</v>
      </c>
      <c r="C35" s="103" t="str">
        <f>VLOOKUP(B35,'[1]LISTADO ATM'!$A$2:$B$916,2,0)</f>
        <v xml:space="preserve">ATM UNP Cambita Garabito (San Cristóbal) </v>
      </c>
      <c r="D35" s="114" t="s">
        <v>2502</v>
      </c>
      <c r="E35" s="112">
        <v>335803180</v>
      </c>
    </row>
    <row r="36" spans="1:5" ht="18" x14ac:dyDescent="0.25">
      <c r="A36" s="108" t="str">
        <f>VLOOKUP(B36,'[1]LISTADO ATM'!$A$2:$C$817,3,0)</f>
        <v>DISTRITO NACIONAL</v>
      </c>
      <c r="B36" s="103">
        <v>507</v>
      </c>
      <c r="C36" s="103" t="str">
        <f>VLOOKUP(B36,'[1]LISTADO ATM'!$A$2:$B$916,2,0)</f>
        <v>ATM Estación Sigma Boca Chica</v>
      </c>
      <c r="D36" s="114" t="s">
        <v>2502</v>
      </c>
      <c r="E36" s="112">
        <v>335803804</v>
      </c>
    </row>
    <row r="37" spans="1:5" ht="18" x14ac:dyDescent="0.25">
      <c r="A37" s="108" t="str">
        <f>VLOOKUP(B37,'[1]LISTADO ATM'!$A$2:$C$817,3,0)</f>
        <v>DISTRITO NACIONAL</v>
      </c>
      <c r="B37" s="103">
        <v>623</v>
      </c>
      <c r="C37" s="103" t="str">
        <f>VLOOKUP(B37,'[1]LISTADO ATM'!$A$2:$B$916,2,0)</f>
        <v xml:space="preserve">ATM Operaciones Especiales (Manoguayabo) </v>
      </c>
      <c r="D37" s="114" t="s">
        <v>2502</v>
      </c>
      <c r="E37" s="129">
        <v>335802943</v>
      </c>
    </row>
    <row r="38" spans="1:5" ht="18" x14ac:dyDescent="0.25">
      <c r="A38" s="108" t="str">
        <f>VLOOKUP(B38,'[1]LISTADO ATM'!$A$2:$C$817,3,0)</f>
        <v>NORTE</v>
      </c>
      <c r="B38" s="103">
        <v>809</v>
      </c>
      <c r="C38" s="103" t="str">
        <f>VLOOKUP(B38,'[1]LISTADO ATM'!$A$2:$B$916,2,0)</f>
        <v>ATM Yoma (Cotuí)</v>
      </c>
      <c r="D38" s="114" t="s">
        <v>2502</v>
      </c>
      <c r="E38" s="112">
        <v>335803120</v>
      </c>
    </row>
    <row r="39" spans="1:5" ht="18" x14ac:dyDescent="0.25">
      <c r="A39" s="108" t="str">
        <f>VLOOKUP(B39,'[1]LISTADO ATM'!$A$2:$C$817,3,0)</f>
        <v>DISTRITO NACIONAL</v>
      </c>
      <c r="B39" s="103">
        <v>706</v>
      </c>
      <c r="C39" s="103" t="str">
        <f>VLOOKUP(B39,'[1]LISTADO ATM'!$A$2:$B$916,2,0)</f>
        <v xml:space="preserve">ATM S/M Pristine </v>
      </c>
      <c r="D39" s="114" t="s">
        <v>2502</v>
      </c>
      <c r="E39" s="112">
        <v>335803118</v>
      </c>
    </row>
    <row r="40" spans="1:5" ht="18" x14ac:dyDescent="0.25">
      <c r="A40" s="108" t="str">
        <f>VLOOKUP(B40,'[1]LISTADO ATM'!$A$2:$C$817,3,0)</f>
        <v>DISTRITO NACIONAL</v>
      </c>
      <c r="B40" s="103">
        <v>696</v>
      </c>
      <c r="C40" s="103" t="str">
        <f>VLOOKUP(B40,'[1]LISTADO ATM'!$A$2:$B$916,2,0)</f>
        <v>ATM Olé Jacobo Majluta</v>
      </c>
      <c r="D40" s="114" t="s">
        <v>2502</v>
      </c>
      <c r="E40" s="112">
        <v>335803183</v>
      </c>
    </row>
    <row r="41" spans="1:5" ht="18" x14ac:dyDescent="0.25">
      <c r="A41" s="108" t="str">
        <f>VLOOKUP(B41,'[1]LISTADO ATM'!$A$2:$C$817,3,0)</f>
        <v>DISTRITO NACIONAL</v>
      </c>
      <c r="B41" s="103">
        <v>325</v>
      </c>
      <c r="C41" s="103" t="str">
        <f>VLOOKUP(B41,'[1]LISTADO ATM'!$A$2:$B$916,2,0)</f>
        <v>ATM Casa Edwin</v>
      </c>
      <c r="D41" s="114" t="s">
        <v>2502</v>
      </c>
      <c r="E41" s="112">
        <v>335803225</v>
      </c>
    </row>
    <row r="42" spans="1:5" ht="18" x14ac:dyDescent="0.25">
      <c r="A42" s="108" t="str">
        <f>VLOOKUP(B42,'[1]LISTADO ATM'!$A$2:$C$817,3,0)</f>
        <v>DISTRITO NACIONAL</v>
      </c>
      <c r="B42" s="103">
        <v>908</v>
      </c>
      <c r="C42" s="103" t="str">
        <f>VLOOKUP(B42,'[1]LISTADO ATM'!$A$2:$B$916,2,0)</f>
        <v xml:space="preserve">ATM Oficina Plaza Botánika </v>
      </c>
      <c r="D42" s="114" t="s">
        <v>2502</v>
      </c>
      <c r="E42" s="112">
        <v>335803469</v>
      </c>
    </row>
    <row r="43" spans="1:5" ht="18" x14ac:dyDescent="0.25">
      <c r="A43" s="108" t="str">
        <f>VLOOKUP(B43,'[1]LISTADO ATM'!$A$2:$C$817,3,0)</f>
        <v>SUR</v>
      </c>
      <c r="B43" s="103">
        <v>249</v>
      </c>
      <c r="C43" s="103" t="str">
        <f>VLOOKUP(B43,'[1]LISTADO ATM'!$A$2:$B$916,2,0)</f>
        <v xml:space="preserve">ATM Banco Agrícola Neiba </v>
      </c>
      <c r="D43" s="114" t="s">
        <v>2502</v>
      </c>
      <c r="E43" s="112">
        <v>335803483</v>
      </c>
    </row>
    <row r="44" spans="1:5" ht="18" x14ac:dyDescent="0.25">
      <c r="A44" s="108" t="str">
        <f>VLOOKUP(B44,'[1]LISTADO ATM'!$A$2:$C$817,3,0)</f>
        <v>DISTRITO NACIONAL</v>
      </c>
      <c r="B44" s="103">
        <v>96</v>
      </c>
      <c r="C44" s="103" t="str">
        <f>VLOOKUP(B44,'[1]LISTADO ATM'!$A$2:$B$916,2,0)</f>
        <v>ATM S/M Caribe Av. Charles de Gaulle</v>
      </c>
      <c r="D44" s="114" t="s">
        <v>2502</v>
      </c>
      <c r="E44" s="112">
        <v>335803712</v>
      </c>
    </row>
    <row r="45" spans="1:5" ht="18" x14ac:dyDescent="0.25">
      <c r="A45" s="108" t="str">
        <f>VLOOKUP(B45,'[1]LISTADO ATM'!$A$2:$C$817,3,0)</f>
        <v>NORTE</v>
      </c>
      <c r="B45" s="103">
        <v>778</v>
      </c>
      <c r="C45" s="103" t="str">
        <f>VLOOKUP(B45,'[1]LISTADO ATM'!$A$2:$B$916,2,0)</f>
        <v xml:space="preserve">ATM Oficina Esperanza (Mao) </v>
      </c>
      <c r="D45" s="114" t="s">
        <v>2502</v>
      </c>
      <c r="E45" s="112">
        <v>335803774</v>
      </c>
    </row>
    <row r="46" spans="1:5" ht="18" x14ac:dyDescent="0.25">
      <c r="A46" s="108" t="str">
        <f>VLOOKUP(B46,'[1]LISTADO ATM'!$A$2:$C$817,3,0)</f>
        <v>DISTRITO NACIONAL</v>
      </c>
      <c r="B46" s="103">
        <v>713</v>
      </c>
      <c r="C46" s="103" t="str">
        <f>VLOOKUP(B46,'[1]LISTADO ATM'!$A$2:$B$916,2,0)</f>
        <v xml:space="preserve">ATM Oficina Las Américas </v>
      </c>
      <c r="D46" s="114" t="s">
        <v>2502</v>
      </c>
      <c r="E46" s="112">
        <v>335803788</v>
      </c>
    </row>
    <row r="47" spans="1:5" ht="18" x14ac:dyDescent="0.25">
      <c r="A47" s="108" t="str">
        <f>VLOOKUP(B47,'[1]LISTADO ATM'!$A$2:$C$817,3,0)</f>
        <v>NORTE</v>
      </c>
      <c r="B47" s="103">
        <v>98</v>
      </c>
      <c r="C47" s="103" t="str">
        <f>VLOOKUP(B47,'[1]LISTADO ATM'!$A$2:$B$916,2,0)</f>
        <v xml:space="preserve">ATM UNP Pimentel </v>
      </c>
      <c r="D47" s="114" t="s">
        <v>2502</v>
      </c>
      <c r="E47" s="112">
        <v>335803796</v>
      </c>
    </row>
    <row r="48" spans="1:5" ht="18" x14ac:dyDescent="0.25">
      <c r="A48" s="108" t="str">
        <f>VLOOKUP(B48,'[1]LISTADO ATM'!$A$2:$C$817,3,0)</f>
        <v>DISTRITO NACIONAL</v>
      </c>
      <c r="B48" s="103">
        <v>338</v>
      </c>
      <c r="C48" s="103" t="str">
        <f>VLOOKUP(B48,'[1]LISTADO ATM'!$A$2:$B$916,2,0)</f>
        <v>ATM S/M Aprezio Pantoja</v>
      </c>
      <c r="D48" s="114" t="s">
        <v>2502</v>
      </c>
      <c r="E48" s="130">
        <v>335804006</v>
      </c>
    </row>
    <row r="49" spans="1:5" ht="18" x14ac:dyDescent="0.25">
      <c r="A49" s="108" t="str">
        <f>VLOOKUP(B49,'[1]LISTADO ATM'!$A$2:$C$817,3,0)</f>
        <v>ESTE</v>
      </c>
      <c r="B49" s="103">
        <v>634</v>
      </c>
      <c r="C49" s="103" t="str">
        <f>VLOOKUP(B49,'[1]LISTADO ATM'!$A$2:$B$916,2,0)</f>
        <v xml:space="preserve">ATM Ayuntamiento Los Llanos (SPM) </v>
      </c>
      <c r="D49" s="114" t="s">
        <v>2502</v>
      </c>
      <c r="E49" s="130">
        <v>335804132</v>
      </c>
    </row>
    <row r="50" spans="1:5" ht="18" x14ac:dyDescent="0.25">
      <c r="A50" s="108" t="str">
        <f>VLOOKUP(B50,'[1]LISTADO ATM'!$A$2:$C$817,3,0)</f>
        <v>DISTRITO NACIONAL</v>
      </c>
      <c r="B50" s="103">
        <v>642</v>
      </c>
      <c r="C50" s="103" t="str">
        <f>VLOOKUP(B50,'[1]LISTADO ATM'!$A$2:$B$916,2,0)</f>
        <v xml:space="preserve">ATM OMSA Sto. Dgo. </v>
      </c>
      <c r="D50" s="114" t="s">
        <v>2502</v>
      </c>
      <c r="E50" s="112">
        <v>335803124</v>
      </c>
    </row>
    <row r="51" spans="1:5" ht="18" x14ac:dyDescent="0.25">
      <c r="A51" s="108" t="str">
        <f>VLOOKUP(B51,'[1]LISTADO ATM'!$A$2:$C$817,3,0)</f>
        <v>DISTRITO NACIONAL</v>
      </c>
      <c r="B51" s="103">
        <v>355</v>
      </c>
      <c r="C51" s="103" t="str">
        <f>VLOOKUP(B51,'[1]LISTADO ATM'!$A$2:$B$916,2,0)</f>
        <v xml:space="preserve">ATM UNP Metro II </v>
      </c>
      <c r="D51" s="114" t="s">
        <v>2502</v>
      </c>
      <c r="E51" s="112">
        <v>335803179</v>
      </c>
    </row>
    <row r="52" spans="1:5" ht="18" x14ac:dyDescent="0.25">
      <c r="A52" s="108" t="str">
        <f>VLOOKUP(B52,'[1]LISTADO ATM'!$A$2:$C$817,3,0)</f>
        <v>DISTRITO NACIONAL</v>
      </c>
      <c r="B52" s="103">
        <v>678</v>
      </c>
      <c r="C52" s="103" t="str">
        <f>VLOOKUP(B52,'[1]LISTADO ATM'!$A$2:$B$916,2,0)</f>
        <v>ATM Eco Petroleo San Isidro</v>
      </c>
      <c r="D52" s="114" t="s">
        <v>2502</v>
      </c>
      <c r="E52" s="130">
        <v>335803206</v>
      </c>
    </row>
    <row r="53" spans="1:5" ht="18" x14ac:dyDescent="0.25">
      <c r="A53" s="108" t="str">
        <f>VLOOKUP(B53,'[1]LISTADO ATM'!$A$2:$C$817,3,0)</f>
        <v>ESTE</v>
      </c>
      <c r="B53" s="103">
        <v>945</v>
      </c>
      <c r="C53" s="103" t="str">
        <f>VLOOKUP(B53,'[1]LISTADO ATM'!$A$2:$B$916,2,0)</f>
        <v xml:space="preserve">ATM UNP El Valle (Hato Mayor) </v>
      </c>
      <c r="D53" s="114" t="s">
        <v>2502</v>
      </c>
      <c r="E53" s="130">
        <v>335803582</v>
      </c>
    </row>
    <row r="54" spans="1:5" ht="18" x14ac:dyDescent="0.25">
      <c r="A54" s="108" t="str">
        <f>VLOOKUP(B54,'[1]LISTADO ATM'!$A$2:$C$817,3,0)</f>
        <v>NORTE</v>
      </c>
      <c r="B54" s="103">
        <v>903</v>
      </c>
      <c r="C54" s="103" t="str">
        <f>VLOOKUP(B54,'[1]LISTADO ATM'!$A$2:$B$916,2,0)</f>
        <v xml:space="preserve">ATM Oficina La Vega Real I </v>
      </c>
      <c r="D54" s="114" t="s">
        <v>2502</v>
      </c>
      <c r="E54" s="112">
        <v>335804169</v>
      </c>
    </row>
    <row r="55" spans="1:5" ht="18" x14ac:dyDescent="0.25">
      <c r="A55" s="108" t="str">
        <f>VLOOKUP(B55,'[1]LISTADO ATM'!$A$2:$C$817,3,0)</f>
        <v>DISTRITO NACIONAL</v>
      </c>
      <c r="B55" s="103">
        <v>896</v>
      </c>
      <c r="C55" s="108" t="str">
        <f>VLOOKUP(B55,'[1]LISTADO ATM'!$A$2:$B$816,2,0)</f>
        <v xml:space="preserve">ATM Campamento Militar 16 de Agosto I </v>
      </c>
      <c r="D55" s="114" t="s">
        <v>2502</v>
      </c>
      <c r="E55" s="129">
        <v>335802982</v>
      </c>
    </row>
    <row r="56" spans="1:5" ht="18" x14ac:dyDescent="0.25">
      <c r="A56" s="108" t="str">
        <f>VLOOKUP(B56,'[1]LISTADO ATM'!$A$2:$C$817,3,0)</f>
        <v>NORTE</v>
      </c>
      <c r="B56" s="103">
        <v>851</v>
      </c>
      <c r="C56" s="108" t="str">
        <f>VLOOKUP(B56,'[1]LISTADO ATM'!$A$2:$B$816,2,0)</f>
        <v xml:space="preserve">ATM Hospital Vinicio Calventi </v>
      </c>
      <c r="D56" s="114" t="s">
        <v>2502</v>
      </c>
      <c r="E56" s="112">
        <v>335803746</v>
      </c>
    </row>
    <row r="57" spans="1:5" ht="18" x14ac:dyDescent="0.25">
      <c r="A57" s="108" t="str">
        <f>VLOOKUP(B57,'[1]LISTADO ATM'!$A$2:$C$817,3,0)</f>
        <v>NORTE</v>
      </c>
      <c r="B57" s="103">
        <v>756</v>
      </c>
      <c r="C57" s="133" t="str">
        <f>VLOOKUP(B57,'[1]LISTADO ATM'!$A$2:$B$816,2,0)</f>
        <v xml:space="preserve">ATM UNP Villa La Mata (Cotuí) </v>
      </c>
      <c r="D57" s="114" t="s">
        <v>2502</v>
      </c>
      <c r="E57" s="130">
        <v>335803294</v>
      </c>
    </row>
    <row r="58" spans="1:5" ht="18" x14ac:dyDescent="0.25">
      <c r="A58" s="108" t="e">
        <f>VLOOKUP(B58,'[1]LISTADO ATM'!$A$2:$C$817,3,0)</f>
        <v>#N/A</v>
      </c>
      <c r="B58" s="103"/>
      <c r="C58" s="103" t="e">
        <f>VLOOKUP(B58,'[1]LISTADO ATM'!$A$2:$B$916,2,0)</f>
        <v>#N/A</v>
      </c>
      <c r="D58" s="114"/>
      <c r="E58" s="129"/>
    </row>
    <row r="59" spans="1:5" ht="18.75" thickBot="1" x14ac:dyDescent="0.3">
      <c r="A59" s="105" t="s">
        <v>2428</v>
      </c>
      <c r="B59" s="113">
        <f>COUNT(B9:B56)</f>
        <v>48</v>
      </c>
      <c r="C59" s="140"/>
      <c r="D59" s="155"/>
      <c r="E59" s="156"/>
    </row>
    <row r="60" spans="1:5" ht="15.75" thickBot="1" x14ac:dyDescent="0.3">
      <c r="A60" s="99"/>
      <c r="B60" s="107"/>
      <c r="C60" s="99"/>
      <c r="D60" s="99"/>
      <c r="E60" s="107"/>
    </row>
    <row r="61" spans="1:5" ht="18.75" thickBot="1" x14ac:dyDescent="0.3">
      <c r="A61" s="146">
        <v>6</v>
      </c>
      <c r="B61" s="147"/>
      <c r="C61" s="147"/>
      <c r="D61" s="147"/>
      <c r="E61" s="148"/>
    </row>
    <row r="62" spans="1:5" ht="18" x14ac:dyDescent="0.25">
      <c r="A62" s="101" t="s">
        <v>15</v>
      </c>
      <c r="B62" s="101" t="s">
        <v>2426</v>
      </c>
      <c r="C62" s="102" t="s">
        <v>46</v>
      </c>
      <c r="D62" s="102" t="s">
        <v>2432</v>
      </c>
      <c r="E62" s="102" t="s">
        <v>2427</v>
      </c>
    </row>
    <row r="63" spans="1:5" ht="18" x14ac:dyDescent="0.25">
      <c r="A63" s="108" t="str">
        <f>VLOOKUP(B63,'[1]LISTADO ATM'!$A$2:$C$817,3,0)</f>
        <v>DISTRITO NACIONAL</v>
      </c>
      <c r="B63" s="103">
        <v>884</v>
      </c>
      <c r="C63" s="108" t="str">
        <f>VLOOKUP(B63,'[1]LISTADO ATM'!$A$2:$B$816,2,0)</f>
        <v xml:space="preserve">ATM UNP Olé Sabana Perdida </v>
      </c>
      <c r="D63" s="109" t="s">
        <v>2454</v>
      </c>
      <c r="E63" s="129">
        <v>335803184</v>
      </c>
    </row>
    <row r="64" spans="1:5" ht="18" x14ac:dyDescent="0.25">
      <c r="A64" s="108" t="str">
        <f>VLOOKUP(B64,'[1]LISTADO ATM'!$A$2:$C$817,3,0)</f>
        <v>DISTRITO NACIONAL</v>
      </c>
      <c r="B64" s="103">
        <v>628</v>
      </c>
      <c r="C64" s="108" t="str">
        <f>VLOOKUP(B64,'[1]LISTADO ATM'!$A$2:$B$816,2,0)</f>
        <v xml:space="preserve">ATM Autobanco San Isidro </v>
      </c>
      <c r="D64" s="109" t="s">
        <v>2454</v>
      </c>
      <c r="E64" s="129">
        <v>335803478</v>
      </c>
    </row>
    <row r="65" spans="1:5" ht="18" x14ac:dyDescent="0.25">
      <c r="A65" s="108" t="str">
        <f>VLOOKUP(B65,'[1]LISTADO ATM'!$A$2:$C$817,3,0)</f>
        <v>SUR</v>
      </c>
      <c r="B65" s="103">
        <v>881</v>
      </c>
      <c r="C65" s="108" t="str">
        <f>VLOOKUP(B65,'[1]LISTADO ATM'!$A$2:$B$816,2,0)</f>
        <v xml:space="preserve">ATM UNP Yaguate (San Cristóbal) </v>
      </c>
      <c r="D65" s="109" t="s">
        <v>2454</v>
      </c>
      <c r="E65" s="112">
        <v>335803710</v>
      </c>
    </row>
    <row r="66" spans="1:5" ht="18" x14ac:dyDescent="0.25">
      <c r="A66" s="108" t="str">
        <f>VLOOKUP(B66,'[1]LISTADO ATM'!$A$2:$C$817,3,0)</f>
        <v>DISTRITO NACIONAL</v>
      </c>
      <c r="B66" s="103">
        <v>562</v>
      </c>
      <c r="C66" s="108" t="str">
        <f>VLOOKUP(B66,'[1]LISTADO ATM'!$A$2:$B$816,2,0)</f>
        <v xml:space="preserve">ATM S/M Jumbo Carretera Mella </v>
      </c>
      <c r="D66" s="109" t="s">
        <v>2454</v>
      </c>
      <c r="E66" s="130">
        <v>335803923</v>
      </c>
    </row>
    <row r="67" spans="1:5" ht="18" x14ac:dyDescent="0.25">
      <c r="A67" s="108" t="str">
        <f>VLOOKUP(B67,'[1]LISTADO ATM'!$A$2:$C$817,3,0)</f>
        <v>DISTRITO NACIONAL</v>
      </c>
      <c r="B67" s="103">
        <v>734</v>
      </c>
      <c r="C67" s="108" t="str">
        <f>VLOOKUP(B67,'[1]LISTADO ATM'!$A$2:$B$816,2,0)</f>
        <v xml:space="preserve">ATM Oficina Independencia I </v>
      </c>
      <c r="D67" s="109" t="s">
        <v>2454</v>
      </c>
      <c r="E67" s="130">
        <v>335804122</v>
      </c>
    </row>
    <row r="68" spans="1:5" ht="18" x14ac:dyDescent="0.25">
      <c r="A68" s="108" t="str">
        <f>VLOOKUP(B68,'[1]LISTADO ATM'!$A$2:$C$817,3,0)</f>
        <v>NORTE</v>
      </c>
      <c r="B68" s="103">
        <v>119</v>
      </c>
      <c r="C68" s="108" t="str">
        <f>VLOOKUP(B68,'[1]LISTADO ATM'!$A$2:$B$816,2,0)</f>
        <v>ATM Oficina La Barranquita</v>
      </c>
      <c r="D68" s="109" t="s">
        <v>2454</v>
      </c>
      <c r="E68" s="130">
        <v>335804136</v>
      </c>
    </row>
    <row r="69" spans="1:5" ht="18" x14ac:dyDescent="0.25">
      <c r="A69" s="108" t="str">
        <f>VLOOKUP(B69,'[1]LISTADO ATM'!$A$2:$C$817,3,0)</f>
        <v>NORTE</v>
      </c>
      <c r="B69" s="103">
        <v>337</v>
      </c>
      <c r="C69" s="108" t="str">
        <f>VLOOKUP(B69,'[1]LISTADO ATM'!$A$2:$B$816,2,0)</f>
        <v>ATM S/M Cooperativa Moca</v>
      </c>
      <c r="D69" s="109" t="s">
        <v>2454</v>
      </c>
      <c r="E69" s="130">
        <v>335804149</v>
      </c>
    </row>
    <row r="70" spans="1:5" ht="18" x14ac:dyDescent="0.25">
      <c r="A70" s="108" t="str">
        <f>VLOOKUP(B70,'[1]LISTADO ATM'!$A$2:$C$817,3,0)</f>
        <v>DISTRITO NACIONAL</v>
      </c>
      <c r="B70" s="103">
        <v>486</v>
      </c>
      <c r="C70" s="108" t="str">
        <f>VLOOKUP(B70,'[1]LISTADO ATM'!$A$2:$B$816,2,0)</f>
        <v xml:space="preserve">ATM Olé La Caleta </v>
      </c>
      <c r="D70" s="109" t="s">
        <v>2454</v>
      </c>
      <c r="E70" s="130">
        <v>335804175</v>
      </c>
    </row>
    <row r="71" spans="1:5" ht="18" x14ac:dyDescent="0.25">
      <c r="A71" s="108" t="str">
        <f>VLOOKUP(B71,'[1]LISTADO ATM'!$A$2:$C$817,3,0)</f>
        <v>NORTE</v>
      </c>
      <c r="B71" s="103">
        <v>965</v>
      </c>
      <c r="C71" s="108" t="str">
        <f>VLOOKUP(B71,'[1]LISTADO ATM'!$A$2:$B$816,2,0)</f>
        <v xml:space="preserve">ATM S/M La Fuente FUN (Santiago) </v>
      </c>
      <c r="D71" s="109" t="s">
        <v>2454</v>
      </c>
      <c r="E71" s="130">
        <v>335804256</v>
      </c>
    </row>
    <row r="72" spans="1:5" ht="18" x14ac:dyDescent="0.25">
      <c r="A72" s="108" t="str">
        <f>VLOOKUP(B72,'[1]LISTADO ATM'!$A$2:$C$817,3,0)</f>
        <v>NORTE</v>
      </c>
      <c r="B72" s="103">
        <v>172</v>
      </c>
      <c r="C72" s="108" t="str">
        <f>VLOOKUP(B72,'[1]LISTADO ATM'!$A$2:$B$816,2,0)</f>
        <v xml:space="preserve">ATM UNP Guaucí </v>
      </c>
      <c r="D72" s="109" t="s">
        <v>2454</v>
      </c>
      <c r="E72" s="130">
        <v>335804266</v>
      </c>
    </row>
    <row r="73" spans="1:5" ht="18.75" customHeight="1" x14ac:dyDescent="0.25">
      <c r="A73" s="108" t="str">
        <f>VLOOKUP(B73,'[1]LISTADO ATM'!$A$2:$C$817,3,0)</f>
        <v>NORTE</v>
      </c>
      <c r="B73" s="103">
        <v>383</v>
      </c>
      <c r="C73" s="108" t="str">
        <f>VLOOKUP(B73,'[1]LISTADO ATM'!$A$2:$B$816,2,0)</f>
        <v>ATM S/M Daniel (Dajabón)</v>
      </c>
      <c r="D73" s="109" t="s">
        <v>2454</v>
      </c>
      <c r="E73" s="130">
        <v>335804270</v>
      </c>
    </row>
    <row r="74" spans="1:5" ht="18" x14ac:dyDescent="0.25">
      <c r="A74" s="108" t="str">
        <f>VLOOKUP(B74,'[1]LISTADO ATM'!$A$2:$C$817,3,0)</f>
        <v>DISTRITO NACIONAL</v>
      </c>
      <c r="B74" s="103">
        <v>272</v>
      </c>
      <c r="C74" s="108" t="str">
        <f>VLOOKUP(B74,'[1]LISTADO ATM'!$A$2:$B$816,2,0)</f>
        <v xml:space="preserve">ATM Cámara de Diputados </v>
      </c>
      <c r="D74" s="109" t="s">
        <v>2454</v>
      </c>
      <c r="E74" s="130">
        <v>335804297</v>
      </c>
    </row>
    <row r="75" spans="1:5" ht="18" x14ac:dyDescent="0.25">
      <c r="A75" s="108" t="str">
        <f>VLOOKUP(B75,'[1]LISTADO ATM'!$A$2:$C$817,3,0)</f>
        <v>ESTE</v>
      </c>
      <c r="B75" s="103">
        <v>294</v>
      </c>
      <c r="C75" s="108" t="str">
        <f>VLOOKUP(B75,'[1]LISTADO ATM'!$A$2:$B$816,2,0)</f>
        <v xml:space="preserve">ATM Plaza Zaglul San Pedro II </v>
      </c>
      <c r="D75" s="109" t="s">
        <v>2454</v>
      </c>
      <c r="E75" s="130">
        <v>335804312</v>
      </c>
    </row>
    <row r="76" spans="1:5" ht="18" x14ac:dyDescent="0.25">
      <c r="A76" s="108" t="str">
        <f>VLOOKUP(B76,'[1]LISTADO ATM'!$A$2:$C$817,3,0)</f>
        <v>NORTE</v>
      </c>
      <c r="B76" s="103">
        <v>299</v>
      </c>
      <c r="C76" s="108" t="str">
        <f>VLOOKUP(B76,'[1]LISTADO ATM'!$A$2:$B$816,2,0)</f>
        <v xml:space="preserve">ATM S/M Aprezio Cotui </v>
      </c>
      <c r="D76" s="109" t="s">
        <v>2454</v>
      </c>
      <c r="E76" s="130">
        <v>335804323</v>
      </c>
    </row>
    <row r="77" spans="1:5" ht="18" x14ac:dyDescent="0.25">
      <c r="A77" s="108" t="str">
        <f>VLOOKUP(B77,'[1]LISTADO ATM'!$A$2:$C$817,3,0)</f>
        <v>DISTRITO NACIONAL</v>
      </c>
      <c r="B77" s="103">
        <v>312</v>
      </c>
      <c r="C77" s="133" t="str">
        <f>VLOOKUP(B77,'[1]LISTADO ATM'!$A$2:$B$816,2,0)</f>
        <v xml:space="preserve">ATM Oficina Tiradentes II (Naco) </v>
      </c>
      <c r="D77" s="109" t="s">
        <v>2454</v>
      </c>
      <c r="E77" s="112">
        <v>335804333</v>
      </c>
    </row>
    <row r="78" spans="1:5" ht="18" x14ac:dyDescent="0.25">
      <c r="A78" s="108" t="str">
        <f>VLOOKUP(B78,'[1]LISTADO ATM'!$A$2:$C$817,3,0)</f>
        <v>DISTRITO NACIONAL</v>
      </c>
      <c r="B78" s="103">
        <v>744</v>
      </c>
      <c r="C78" s="133" t="str">
        <f>VLOOKUP(B78,'[1]LISTADO ATM'!$A$2:$B$816,2,0)</f>
        <v xml:space="preserve">ATM Multicentro La Sirena Venezuela </v>
      </c>
      <c r="D78" s="109" t="s">
        <v>2454</v>
      </c>
      <c r="E78" s="112">
        <v>335804401</v>
      </c>
    </row>
    <row r="79" spans="1:5" ht="18" x14ac:dyDescent="0.25">
      <c r="A79" s="108" t="str">
        <f>VLOOKUP(B79,'[1]LISTADO ATM'!$A$2:$C$817,3,0)</f>
        <v>DISTRITO NACIONAL</v>
      </c>
      <c r="B79" s="103">
        <v>801</v>
      </c>
      <c r="C79" s="133" t="str">
        <f>VLOOKUP(B79,'[1]LISTADO ATM'!$A$2:$B$816,2,0)</f>
        <v xml:space="preserve">ATM Galería 360 Food Court </v>
      </c>
      <c r="D79" s="109" t="s">
        <v>2454</v>
      </c>
      <c r="E79" s="112">
        <v>335804404</v>
      </c>
    </row>
    <row r="80" spans="1:5" ht="18" x14ac:dyDescent="0.25">
      <c r="A80" s="108" t="str">
        <f>VLOOKUP(B80,'[1]LISTADO ATM'!$A$2:$C$817,3,0)</f>
        <v>DISTRITO NACIONAL</v>
      </c>
      <c r="B80" s="103">
        <v>911</v>
      </c>
      <c r="C80" s="133" t="str">
        <f>VLOOKUP(B80,'[1]LISTADO ATM'!$A$2:$B$816,2,0)</f>
        <v xml:space="preserve">ATM Oficina Venezuela II </v>
      </c>
      <c r="D80" s="109" t="s">
        <v>2454</v>
      </c>
      <c r="E80" s="112">
        <v>335804410</v>
      </c>
    </row>
    <row r="81" spans="1:5" ht="18" x14ac:dyDescent="0.25">
      <c r="A81" s="108" t="str">
        <f>VLOOKUP(B81,'[1]LISTADO ATM'!$A$2:$C$817,3,0)</f>
        <v>NORTE</v>
      </c>
      <c r="B81" s="103">
        <v>950</v>
      </c>
      <c r="C81" s="133" t="str">
        <f>VLOOKUP(B81,'[1]LISTADO ATM'!$A$2:$B$816,2,0)</f>
        <v xml:space="preserve">ATM Oficina Monterrico </v>
      </c>
      <c r="D81" s="109" t="s">
        <v>2454</v>
      </c>
      <c r="E81" s="112">
        <v>335804413</v>
      </c>
    </row>
    <row r="82" spans="1:5" ht="18" x14ac:dyDescent="0.25">
      <c r="A82" s="108" t="str">
        <f>VLOOKUP(B82,'[1]LISTADO ATM'!$A$2:$C$817,3,0)</f>
        <v>NORTE</v>
      </c>
      <c r="B82" s="103">
        <v>990</v>
      </c>
      <c r="C82" s="133" t="str">
        <f>VLOOKUP(B82,'[1]LISTADO ATM'!$A$2:$B$816,2,0)</f>
        <v xml:space="preserve">ATM Autoservicio Bonao II </v>
      </c>
      <c r="D82" s="109" t="s">
        <v>2454</v>
      </c>
      <c r="E82" s="112">
        <v>335804418</v>
      </c>
    </row>
    <row r="83" spans="1:5" ht="18" x14ac:dyDescent="0.25">
      <c r="A83" s="108" t="str">
        <f>VLOOKUP(B83,'[1]LISTADO ATM'!$A$2:$C$817,3,0)</f>
        <v>NORTE</v>
      </c>
      <c r="B83" s="103">
        <v>40</v>
      </c>
      <c r="C83" s="133" t="str">
        <f>VLOOKUP(B83,'[1]LISTADO ATM'!$A$2:$B$816,2,0)</f>
        <v xml:space="preserve">ATM Oficina El Puñal </v>
      </c>
      <c r="D83" s="109" t="s">
        <v>2454</v>
      </c>
      <c r="E83" s="112">
        <v>335804463</v>
      </c>
    </row>
    <row r="84" spans="1:5" ht="18" x14ac:dyDescent="0.25">
      <c r="A84" s="108" t="str">
        <f>VLOOKUP(B84,'[1]LISTADO ATM'!$A$2:$C$817,3,0)</f>
        <v>NORTE</v>
      </c>
      <c r="B84" s="103">
        <v>256</v>
      </c>
      <c r="C84" s="133" t="str">
        <f>VLOOKUP(B84,'[1]LISTADO ATM'!$A$2:$B$816,2,0)</f>
        <v xml:space="preserve">ATM Oficina Licey Al Medio </v>
      </c>
      <c r="D84" s="109" t="s">
        <v>2454</v>
      </c>
      <c r="E84" s="112">
        <v>335804464</v>
      </c>
    </row>
    <row r="85" spans="1:5" ht="18" x14ac:dyDescent="0.25">
      <c r="A85" s="108" t="str">
        <f>VLOOKUP(B85,'[1]LISTADO ATM'!$A$2:$C$817,3,0)</f>
        <v>ESTE</v>
      </c>
      <c r="B85" s="103">
        <v>399</v>
      </c>
      <c r="C85" s="108" t="str">
        <f>VLOOKUP(B85,'[1]LISTADO ATM'!$A$2:$B$816,2,0)</f>
        <v xml:space="preserve">ATM Oficina La Romana II </v>
      </c>
      <c r="D85" s="109" t="s">
        <v>2454</v>
      </c>
      <c r="E85" s="112">
        <v>335804466</v>
      </c>
    </row>
    <row r="86" spans="1:5" ht="18" x14ac:dyDescent="0.25">
      <c r="A86" s="108" t="str">
        <f>VLOOKUP(B86,'[1]LISTADO ATM'!$A$2:$C$817,3,0)</f>
        <v>ESTE</v>
      </c>
      <c r="B86" s="103">
        <v>609</v>
      </c>
      <c r="C86" s="108" t="str">
        <f>VLOOKUP(B86,'[1]LISTADO ATM'!$A$2:$B$816,2,0)</f>
        <v xml:space="preserve">ATM S/M Jumbo (San Pedro) </v>
      </c>
      <c r="D86" s="109" t="s">
        <v>2454</v>
      </c>
      <c r="E86" s="129">
        <v>335804468</v>
      </c>
    </row>
    <row r="87" spans="1:5" ht="18" x14ac:dyDescent="0.25">
      <c r="A87" s="108" t="str">
        <f>VLOOKUP(B87,'[1]LISTADO ATM'!$A$2:$C$817,3,0)</f>
        <v>NORTE</v>
      </c>
      <c r="B87" s="103">
        <v>687</v>
      </c>
      <c r="C87" s="133" t="str">
        <f>VLOOKUP(B87,'[1]LISTADO ATM'!$A$2:$B$816,2,0)</f>
        <v>ATM Oficina Monterrico II</v>
      </c>
      <c r="D87" s="109" t="s">
        <v>2454</v>
      </c>
      <c r="E87" s="112">
        <v>335804469</v>
      </c>
    </row>
    <row r="88" spans="1:5" ht="18.75" customHeight="1" x14ac:dyDescent="0.25">
      <c r="A88" s="108" t="str">
        <f>VLOOKUP(B88,'[1]LISTADO ATM'!$A$2:$C$817,3,0)</f>
        <v>NORTE</v>
      </c>
      <c r="B88" s="103">
        <v>712</v>
      </c>
      <c r="C88" s="133" t="str">
        <f>VLOOKUP(B88,'[1]LISTADO ATM'!$A$2:$B$816,2,0)</f>
        <v xml:space="preserve">ATM Oficina Imbert </v>
      </c>
      <c r="D88" s="109" t="s">
        <v>2454</v>
      </c>
      <c r="E88" s="112">
        <v>335804470</v>
      </c>
    </row>
    <row r="89" spans="1:5" ht="18" x14ac:dyDescent="0.25">
      <c r="A89" s="108" t="str">
        <f>VLOOKUP(B89,'[1]LISTADO ATM'!$A$2:$C$817,3,0)</f>
        <v>DISTRITO NACIONAL</v>
      </c>
      <c r="B89" s="103">
        <v>724</v>
      </c>
      <c r="C89" s="133" t="str">
        <f>VLOOKUP(B89,'[1]LISTADO ATM'!$A$2:$B$816,2,0)</f>
        <v xml:space="preserve">ATM El Huacal I </v>
      </c>
      <c r="D89" s="109" t="s">
        <v>2454</v>
      </c>
      <c r="E89" s="112">
        <v>335804471</v>
      </c>
    </row>
    <row r="90" spans="1:5" ht="18" x14ac:dyDescent="0.25">
      <c r="A90" s="108" t="str">
        <f>VLOOKUP(B90,'[1]LISTADO ATM'!$A$2:$C$817,3,0)</f>
        <v>NORTE</v>
      </c>
      <c r="B90" s="103">
        <v>775</v>
      </c>
      <c r="C90" s="133" t="str">
        <f>VLOOKUP(B90,'[1]LISTADO ATM'!$A$2:$B$816,2,0)</f>
        <v xml:space="preserve">ATM S/M Lilo (Montecristi) </v>
      </c>
      <c r="D90" s="109" t="s">
        <v>2454</v>
      </c>
      <c r="E90" s="112">
        <v>335804472</v>
      </c>
    </row>
    <row r="91" spans="1:5" ht="18.75" customHeight="1" x14ac:dyDescent="0.25">
      <c r="A91" s="108" t="str">
        <f>VLOOKUP(B91,'[1]LISTADO ATM'!$A$2:$C$817,3,0)</f>
        <v>NORTE</v>
      </c>
      <c r="B91" s="103">
        <v>796</v>
      </c>
      <c r="C91" s="133" t="str">
        <f>VLOOKUP(B91,'[1]LISTADO ATM'!$A$2:$B$816,2,0)</f>
        <v xml:space="preserve">ATM Oficina Plaza Ventura (Nagua) </v>
      </c>
      <c r="D91" s="109" t="s">
        <v>2454</v>
      </c>
      <c r="E91" s="112">
        <v>335804473</v>
      </c>
    </row>
    <row r="92" spans="1:5" ht="18" x14ac:dyDescent="0.25">
      <c r="A92" s="108" t="str">
        <f>VLOOKUP(B92,'[1]LISTADO ATM'!$A$2:$C$817,3,0)</f>
        <v>ESTE</v>
      </c>
      <c r="B92" s="103">
        <v>912</v>
      </c>
      <c r="C92" s="133" t="str">
        <f>VLOOKUP(B92,'[1]LISTADO ATM'!$A$2:$B$816,2,0)</f>
        <v xml:space="preserve">ATM Oficina San Pedro II </v>
      </c>
      <c r="D92" s="109" t="s">
        <v>2454</v>
      </c>
      <c r="E92" s="112">
        <v>335804475</v>
      </c>
    </row>
    <row r="93" spans="1:5" ht="18" x14ac:dyDescent="0.25">
      <c r="A93" s="108" t="str">
        <f>VLOOKUP(B93,'[1]LISTADO ATM'!$A$2:$C$817,3,0)</f>
        <v>DISTRITO NACIONAL</v>
      </c>
      <c r="B93" s="103">
        <v>930</v>
      </c>
      <c r="C93" s="133" t="str">
        <f>VLOOKUP(B93,'[1]LISTADO ATM'!$A$2:$B$816,2,0)</f>
        <v>ATM Oficina Plaza Spring Center</v>
      </c>
      <c r="D93" s="109" t="s">
        <v>2454</v>
      </c>
      <c r="E93" s="112">
        <v>335804476</v>
      </c>
    </row>
    <row r="94" spans="1:5" ht="18" x14ac:dyDescent="0.25">
      <c r="A94" s="108" t="str">
        <f>VLOOKUP(B94,'[1]LISTADO ATM'!$A$2:$C$817,3,0)</f>
        <v>SUR</v>
      </c>
      <c r="B94" s="103">
        <v>44</v>
      </c>
      <c r="C94" s="133" t="str">
        <f>VLOOKUP(B94,'[1]LISTADO ATM'!$A$2:$B$816,2,0)</f>
        <v xml:space="preserve">ATM Oficina Pedernales </v>
      </c>
      <c r="D94" s="109" t="s">
        <v>2454</v>
      </c>
      <c r="E94" s="112" t="s">
        <v>2620</v>
      </c>
    </row>
    <row r="95" spans="1:5" ht="18" x14ac:dyDescent="0.25">
      <c r="A95" s="108" t="str">
        <f>VLOOKUP(B95,'[1]LISTADO ATM'!$A$2:$C$817,3,0)</f>
        <v>ESTE</v>
      </c>
      <c r="B95" s="103">
        <v>114</v>
      </c>
      <c r="C95" s="133" t="str">
        <f>VLOOKUP(B95,'[1]LISTADO ATM'!$A$2:$B$816,2,0)</f>
        <v xml:space="preserve">ATM Oficina Hato Mayor </v>
      </c>
      <c r="D95" s="109" t="s">
        <v>2454</v>
      </c>
      <c r="E95" s="112">
        <v>335804478</v>
      </c>
    </row>
    <row r="96" spans="1:5" ht="18" x14ac:dyDescent="0.25">
      <c r="A96" s="108" t="str">
        <f>VLOOKUP(B96,'[1]LISTADO ATM'!$A$2:$C$817,3,0)</f>
        <v>NORTE</v>
      </c>
      <c r="B96" s="103">
        <v>144</v>
      </c>
      <c r="C96" s="133" t="str">
        <f>VLOOKUP(B96,'[1]LISTADO ATM'!$A$2:$B$816,2,0)</f>
        <v xml:space="preserve">ATM Oficina Villa Altagracia </v>
      </c>
      <c r="D96" s="109" t="s">
        <v>2454</v>
      </c>
      <c r="E96" s="112">
        <v>335804479</v>
      </c>
    </row>
    <row r="97" spans="1:5" ht="18" x14ac:dyDescent="0.25">
      <c r="A97" s="108" t="str">
        <f>VLOOKUP(B97,'[1]LISTADO ATM'!$A$2:$C$817,3,0)</f>
        <v>DISTRITO NACIONAL</v>
      </c>
      <c r="B97" s="103">
        <v>194</v>
      </c>
      <c r="C97" s="133" t="str">
        <f>VLOOKUP(B97,'[1]LISTADO ATM'!$A$2:$B$816,2,0)</f>
        <v xml:space="preserve">ATM UNP Pantoja </v>
      </c>
      <c r="D97" s="109" t="s">
        <v>2454</v>
      </c>
      <c r="E97" s="112" t="s">
        <v>2621</v>
      </c>
    </row>
    <row r="98" spans="1:5" ht="18" x14ac:dyDescent="0.25">
      <c r="A98" s="108" t="str">
        <f>VLOOKUP(B98,'[1]LISTADO ATM'!$A$2:$C$817,3,0)</f>
        <v>NORTE</v>
      </c>
      <c r="B98" s="103">
        <v>283</v>
      </c>
      <c r="C98" s="133" t="str">
        <f>VLOOKUP(B98,'[1]LISTADO ATM'!$A$2:$B$816,2,0)</f>
        <v xml:space="preserve">ATM Oficina Nibaje </v>
      </c>
      <c r="D98" s="109" t="s">
        <v>2454</v>
      </c>
      <c r="E98" s="112">
        <v>335804482</v>
      </c>
    </row>
    <row r="99" spans="1:5" ht="18" x14ac:dyDescent="0.25">
      <c r="A99" s="108" t="str">
        <f>VLOOKUP(B99,'[1]LISTADO ATM'!$A$2:$C$817,3,0)</f>
        <v>NORTE</v>
      </c>
      <c r="B99" s="103">
        <v>370</v>
      </c>
      <c r="C99" s="133" t="str">
        <f>VLOOKUP(B99,'[1]LISTADO ATM'!$A$2:$B$816,2,0)</f>
        <v>ATM Oficina Cruce de Imbert II (puerto Plata)</v>
      </c>
      <c r="D99" s="109" t="s">
        <v>2454</v>
      </c>
      <c r="E99" s="112">
        <v>335804485</v>
      </c>
    </row>
    <row r="100" spans="1:5" ht="18" x14ac:dyDescent="0.25">
      <c r="A100" s="108" t="e">
        <f>VLOOKUP(B100,'[1]LISTADO ATM'!$A$2:$C$817,3,0)</f>
        <v>#N/A</v>
      </c>
      <c r="B100" s="103"/>
      <c r="C100" s="133" t="e">
        <f>VLOOKUP(B100,'[1]LISTADO ATM'!$A$2:$B$816,2,0)</f>
        <v>#N/A</v>
      </c>
      <c r="D100" s="109" t="s">
        <v>2454</v>
      </c>
      <c r="E100" s="112"/>
    </row>
    <row r="101" spans="1:5" ht="18" x14ac:dyDescent="0.25">
      <c r="A101" s="108" t="e">
        <f>VLOOKUP(B101,'[1]LISTADO ATM'!$A$2:$C$817,3,0)</f>
        <v>#N/A</v>
      </c>
      <c r="B101" s="103"/>
      <c r="C101" s="133" t="e">
        <f>VLOOKUP(B101,'[1]LISTADO ATM'!$A$2:$B$816,2,0)</f>
        <v>#N/A</v>
      </c>
      <c r="D101" s="109" t="s">
        <v>2454</v>
      </c>
      <c r="E101" s="112"/>
    </row>
    <row r="102" spans="1:5" ht="18" x14ac:dyDescent="0.25">
      <c r="A102" s="108" t="e">
        <f>VLOOKUP(B102,'[1]LISTADO ATM'!$A$2:$C$817,3,0)</f>
        <v>#N/A</v>
      </c>
      <c r="B102" s="103"/>
      <c r="C102" s="133" t="e">
        <f>VLOOKUP(B102,'[1]LISTADO ATM'!$A$2:$B$816,2,0)</f>
        <v>#N/A</v>
      </c>
      <c r="D102" s="109" t="s">
        <v>2454</v>
      </c>
      <c r="E102" s="112"/>
    </row>
    <row r="103" spans="1:5" ht="18" x14ac:dyDescent="0.25">
      <c r="A103" s="108" t="e">
        <f>VLOOKUP(B103,'[1]LISTADO ATM'!$A$2:$C$817,3,0)</f>
        <v>#N/A</v>
      </c>
      <c r="B103" s="103"/>
      <c r="C103" s="133" t="e">
        <f>VLOOKUP(B103,'[1]LISTADO ATM'!$A$2:$B$816,2,0)</f>
        <v>#N/A</v>
      </c>
      <c r="D103" s="109" t="s">
        <v>2454</v>
      </c>
      <c r="E103" s="112"/>
    </row>
    <row r="104" spans="1:5" ht="18.75" thickBot="1" x14ac:dyDescent="0.3">
      <c r="A104" s="110" t="s">
        <v>2428</v>
      </c>
      <c r="B104" s="113">
        <f>COUNT(B63:B103)</f>
        <v>37</v>
      </c>
      <c r="C104" s="123"/>
      <c r="D104" s="111"/>
      <c r="E104" s="111"/>
    </row>
    <row r="105" spans="1:5" ht="15.75" thickBot="1" x14ac:dyDescent="0.3">
      <c r="A105" s="99"/>
      <c r="B105" s="107"/>
      <c r="C105" s="99"/>
      <c r="D105" s="99"/>
      <c r="E105" s="107"/>
    </row>
    <row r="106" spans="1:5" ht="18.75" thickBot="1" x14ac:dyDescent="0.3">
      <c r="A106" s="146" t="s">
        <v>2523</v>
      </c>
      <c r="B106" s="147"/>
      <c r="C106" s="147"/>
      <c r="D106" s="147"/>
      <c r="E106" s="148"/>
    </row>
    <row r="107" spans="1:5" ht="18" x14ac:dyDescent="0.25">
      <c r="A107" s="101" t="s">
        <v>15</v>
      </c>
      <c r="B107" s="101" t="s">
        <v>2426</v>
      </c>
      <c r="C107" s="102" t="s">
        <v>46</v>
      </c>
      <c r="D107" s="102" t="s">
        <v>2432</v>
      </c>
      <c r="E107" s="101" t="s">
        <v>2427</v>
      </c>
    </row>
    <row r="108" spans="1:5" ht="18" x14ac:dyDescent="0.25">
      <c r="A108" s="108" t="str">
        <f>VLOOKUP(B108,'[1]LISTADO ATM'!$A$2:$C$817,3,0)</f>
        <v>DISTRITO NACIONAL</v>
      </c>
      <c r="B108" s="103">
        <v>627</v>
      </c>
      <c r="C108" s="108" t="str">
        <f>VLOOKUP(B108,'[1]LISTADO ATM'!$A$2:$B$816,2,0)</f>
        <v xml:space="preserve">ATM CAASD </v>
      </c>
      <c r="D108" s="131" t="s">
        <v>2498</v>
      </c>
      <c r="E108" s="130">
        <v>335802600</v>
      </c>
    </row>
    <row r="109" spans="1:5" ht="18" x14ac:dyDescent="0.25">
      <c r="A109" s="108" t="str">
        <f>VLOOKUP(B109,'[1]LISTADO ATM'!$A$2:$C$817,3,0)</f>
        <v>DISTRITO NACIONAL</v>
      </c>
      <c r="B109" s="132">
        <v>938</v>
      </c>
      <c r="C109" s="133" t="str">
        <f>VLOOKUP(B109,'[1]LISTADO ATM'!$A$2:$B$816,2,0)</f>
        <v xml:space="preserve">ATM Autobanco Oficina Filadelfia Plaza </v>
      </c>
      <c r="D109" s="131" t="s">
        <v>2498</v>
      </c>
      <c r="E109" s="130">
        <v>335803185</v>
      </c>
    </row>
    <row r="110" spans="1:5" ht="18" x14ac:dyDescent="0.25">
      <c r="A110" s="108" t="str">
        <f>VLOOKUP(B110,'[1]LISTADO ATM'!$A$2:$C$817,3,0)</f>
        <v>DISTRITO NACIONAL</v>
      </c>
      <c r="B110" s="103">
        <v>568</v>
      </c>
      <c r="C110" s="133" t="str">
        <f>VLOOKUP(B110,'[1]LISTADO ATM'!$A$2:$B$816,2,0)</f>
        <v xml:space="preserve">ATM Ministerio de Educación </v>
      </c>
      <c r="D110" s="131" t="s">
        <v>2498</v>
      </c>
      <c r="E110" s="112">
        <v>335803811</v>
      </c>
    </row>
    <row r="111" spans="1:5" ht="18" x14ac:dyDescent="0.25">
      <c r="A111" s="108" t="str">
        <f>VLOOKUP(B111,'[1]LISTADO ATM'!$A$2:$C$817,3,0)</f>
        <v>DISTRITO NACIONAL</v>
      </c>
      <c r="B111" s="103">
        <v>567</v>
      </c>
      <c r="C111" s="133" t="str">
        <f>VLOOKUP(B111,'[1]LISTADO ATM'!$A$2:$B$816,2,0)</f>
        <v xml:space="preserve">ATM Oficina Máximo Gómez </v>
      </c>
      <c r="D111" s="131" t="s">
        <v>2498</v>
      </c>
      <c r="E111" s="112">
        <v>335803928</v>
      </c>
    </row>
    <row r="112" spans="1:5" ht="18" x14ac:dyDescent="0.25">
      <c r="A112" s="108" t="str">
        <f>VLOOKUP(B112,'[1]LISTADO ATM'!$A$2:$C$817,3,0)</f>
        <v>SUR</v>
      </c>
      <c r="B112" s="103">
        <v>537</v>
      </c>
      <c r="C112" s="133" t="str">
        <f>VLOOKUP(B112,'[1]LISTADO ATM'!$A$2:$B$816,2,0)</f>
        <v xml:space="preserve">ATM Estación Texaco Enriquillo (Barahona) </v>
      </c>
      <c r="D112" s="131" t="s">
        <v>2498</v>
      </c>
      <c r="E112" s="112">
        <v>335804003</v>
      </c>
    </row>
    <row r="113" spans="1:5" ht="18" x14ac:dyDescent="0.25">
      <c r="A113" s="108" t="str">
        <f>VLOOKUP(B113,'[1]LISTADO ATM'!$A$2:$C$817,3,0)</f>
        <v>SUR</v>
      </c>
      <c r="B113" s="103">
        <v>311</v>
      </c>
      <c r="C113" s="133" t="str">
        <f>VLOOKUP(B113,'[1]LISTADO ATM'!$A$2:$B$816,2,0)</f>
        <v>ATM Plaza Eroski</v>
      </c>
      <c r="D113" s="131" t="s">
        <v>2498</v>
      </c>
      <c r="E113" s="112">
        <v>335804332</v>
      </c>
    </row>
    <row r="114" spans="1:5" ht="18" x14ac:dyDescent="0.25">
      <c r="A114" s="108" t="str">
        <f>VLOOKUP(B114,'[1]LISTADO ATM'!$A$2:$C$817,3,0)</f>
        <v>DISTRITO NACIONAL</v>
      </c>
      <c r="B114" s="103">
        <v>558</v>
      </c>
      <c r="C114" s="133" t="str">
        <f>VLOOKUP(B114,'[1]LISTADO ATM'!$A$2:$B$816,2,0)</f>
        <v xml:space="preserve">ATM Base Naval 27 de Febrero (Sans Soucí) </v>
      </c>
      <c r="D114" s="131" t="s">
        <v>2498</v>
      </c>
      <c r="E114" s="112">
        <v>335804344</v>
      </c>
    </row>
    <row r="115" spans="1:5" ht="18" x14ac:dyDescent="0.25">
      <c r="A115" s="108" t="str">
        <f>VLOOKUP(B115,'[1]LISTADO ATM'!$A$2:$C$817,3,0)</f>
        <v>DISTRITO NACIONAL</v>
      </c>
      <c r="B115" s="103">
        <v>590</v>
      </c>
      <c r="C115" s="133" t="str">
        <f>VLOOKUP(B115,'[1]LISTADO ATM'!$A$2:$B$816,2,0)</f>
        <v xml:space="preserve">ATM Olé Aut. Las Américas </v>
      </c>
      <c r="D115" s="131" t="s">
        <v>2498</v>
      </c>
      <c r="E115" s="112">
        <v>335804357</v>
      </c>
    </row>
    <row r="116" spans="1:5" ht="18" x14ac:dyDescent="0.25">
      <c r="A116" s="108" t="str">
        <f>VLOOKUP(B116,'[1]LISTADO ATM'!$A$2:$C$817,3,0)</f>
        <v>DISTRITO NACIONAL</v>
      </c>
      <c r="B116" s="103">
        <v>710</v>
      </c>
      <c r="C116" s="133" t="str">
        <f>VLOOKUP(B116,'[1]LISTADO ATM'!$A$2:$B$816,2,0)</f>
        <v xml:space="preserve">ATM S/M Soberano </v>
      </c>
      <c r="D116" s="131" t="s">
        <v>2498</v>
      </c>
      <c r="E116" s="112">
        <v>335804389</v>
      </c>
    </row>
    <row r="117" spans="1:5" ht="18" x14ac:dyDescent="0.25">
      <c r="A117" s="108" t="str">
        <f>VLOOKUP(B117,'[1]LISTADO ATM'!$A$2:$C$817,3,0)</f>
        <v>DISTRITO NACIONAL</v>
      </c>
      <c r="B117" s="103">
        <v>721</v>
      </c>
      <c r="C117" s="133" t="str">
        <f>VLOOKUP(B117,'[1]LISTADO ATM'!$A$2:$B$816,2,0)</f>
        <v xml:space="preserve">ATM Oficina Charles de Gaulle II </v>
      </c>
      <c r="D117" s="131" t="s">
        <v>2498</v>
      </c>
      <c r="E117" s="112" t="s">
        <v>2622</v>
      </c>
    </row>
    <row r="118" spans="1:5" ht="18" x14ac:dyDescent="0.25">
      <c r="A118" s="108" t="str">
        <f>VLOOKUP(B118,'[1]LISTADO ATM'!$A$2:$C$817,3,0)</f>
        <v>DISTRITO NACIONAL</v>
      </c>
      <c r="B118" s="103">
        <v>883</v>
      </c>
      <c r="C118" s="133" t="str">
        <f>VLOOKUP(B118,'[1]LISTADO ATM'!$A$2:$B$816,2,0)</f>
        <v xml:space="preserve">ATM Oficina Filadelfia Plaza </v>
      </c>
      <c r="D118" s="131" t="s">
        <v>2498</v>
      </c>
      <c r="E118" s="112">
        <v>335804409</v>
      </c>
    </row>
    <row r="119" spans="1:5" ht="18" x14ac:dyDescent="0.25">
      <c r="A119" s="108" t="str">
        <f>VLOOKUP(B119,'[1]LISTADO ATM'!$A$2:$C$817,3,0)</f>
        <v>DISTRITO NACIONAL</v>
      </c>
      <c r="B119" s="103">
        <v>302</v>
      </c>
      <c r="C119" s="133" t="str">
        <f>VLOOKUP(B119,'[1]LISTADO ATM'!$A$2:$B$816,2,0)</f>
        <v xml:space="preserve">ATM S/M Aprezio Los Mameyes  </v>
      </c>
      <c r="D119" s="131" t="s">
        <v>2498</v>
      </c>
      <c r="E119" s="112">
        <v>335804465</v>
      </c>
    </row>
    <row r="120" spans="1:5" ht="18" x14ac:dyDescent="0.25">
      <c r="A120" s="108" t="str">
        <f>VLOOKUP(B120,'[1]LISTADO ATM'!$A$2:$C$817,3,0)</f>
        <v>DISTRITO NACIONAL</v>
      </c>
      <c r="B120" s="103">
        <v>548</v>
      </c>
      <c r="C120" s="133" t="str">
        <f>VLOOKUP(B120,'[1]LISTADO ATM'!$A$2:$B$816,2,0)</f>
        <v xml:space="preserve">ATM AMET </v>
      </c>
      <c r="D120" s="131" t="s">
        <v>2498</v>
      </c>
      <c r="E120" s="130">
        <v>335804467</v>
      </c>
    </row>
    <row r="121" spans="1:5" ht="18" x14ac:dyDescent="0.25">
      <c r="A121" s="108" t="str">
        <f>VLOOKUP(B121,'[1]LISTADO ATM'!$A$2:$C$817,3,0)</f>
        <v>DISTRITO NACIONAL</v>
      </c>
      <c r="B121" s="103">
        <v>826</v>
      </c>
      <c r="C121" s="133" t="str">
        <f>VLOOKUP(B121,'[1]LISTADO ATM'!$A$2:$B$816,2,0)</f>
        <v xml:space="preserve">ATM Oficina Diamond Plaza II </v>
      </c>
      <c r="D121" s="131" t="s">
        <v>2498</v>
      </c>
      <c r="E121" s="112">
        <v>335804474</v>
      </c>
    </row>
    <row r="122" spans="1:5" ht="18" x14ac:dyDescent="0.25">
      <c r="A122" s="108" t="str">
        <f>VLOOKUP(B122,'[1]LISTADO ATM'!$A$2:$C$817,3,0)</f>
        <v>DISTRITO NACIONAL</v>
      </c>
      <c r="B122" s="103">
        <v>238</v>
      </c>
      <c r="C122" s="133" t="str">
        <f>VLOOKUP(B122,'[1]LISTADO ATM'!$A$2:$B$816,2,0)</f>
        <v xml:space="preserve">ATM Multicentro La Sirena Charles de Gaulle </v>
      </c>
      <c r="D122" s="131" t="s">
        <v>2498</v>
      </c>
      <c r="E122" s="112">
        <v>335804481</v>
      </c>
    </row>
    <row r="123" spans="1:5" ht="18" x14ac:dyDescent="0.25">
      <c r="A123" s="108" t="e">
        <f>VLOOKUP(B123,'[1]LISTADO ATM'!$A$2:$C$817,3,0)</f>
        <v>#N/A</v>
      </c>
      <c r="B123" s="103"/>
      <c r="C123" s="133" t="e">
        <f>VLOOKUP(B123,'[1]LISTADO ATM'!$A$2:$B$816,2,0)</f>
        <v>#N/A</v>
      </c>
      <c r="D123" s="131" t="s">
        <v>2498</v>
      </c>
      <c r="E123" s="112"/>
    </row>
    <row r="124" spans="1:5" ht="18" x14ac:dyDescent="0.25">
      <c r="A124" s="108" t="e">
        <f>VLOOKUP(B124,'[1]LISTADO ATM'!$A$2:$C$817,3,0)</f>
        <v>#N/A</v>
      </c>
      <c r="B124" s="103"/>
      <c r="C124" s="133" t="e">
        <f>VLOOKUP(B124,'[1]LISTADO ATM'!$A$2:$B$816,2,0)</f>
        <v>#N/A</v>
      </c>
      <c r="D124" s="131" t="s">
        <v>2498</v>
      </c>
      <c r="E124" s="112"/>
    </row>
    <row r="125" spans="1:5" ht="18" x14ac:dyDescent="0.25">
      <c r="A125" s="108" t="e">
        <f>VLOOKUP(B125,'[1]LISTADO ATM'!$A$2:$C$817,3,0)</f>
        <v>#N/A</v>
      </c>
      <c r="B125" s="103"/>
      <c r="C125" s="133" t="e">
        <f>VLOOKUP(B125,'[1]LISTADO ATM'!$A$2:$B$816,2,0)</f>
        <v>#N/A</v>
      </c>
      <c r="D125" s="131" t="s">
        <v>2498</v>
      </c>
      <c r="E125" s="112"/>
    </row>
    <row r="126" spans="1:5" ht="18" x14ac:dyDescent="0.25">
      <c r="A126" s="108" t="e">
        <f>VLOOKUP(B126,'[1]LISTADO ATM'!$A$2:$C$817,3,0)</f>
        <v>#N/A</v>
      </c>
      <c r="B126" s="103"/>
      <c r="C126" s="133" t="e">
        <f>VLOOKUP(B126,'[1]LISTADO ATM'!$A$2:$B$816,2,0)</f>
        <v>#N/A</v>
      </c>
      <c r="D126" s="131" t="s">
        <v>2498</v>
      </c>
      <c r="E126" s="112"/>
    </row>
    <row r="127" spans="1:5" ht="18.75" thickBot="1" x14ac:dyDescent="0.3">
      <c r="A127" s="105" t="s">
        <v>2428</v>
      </c>
      <c r="B127" s="113">
        <f>COUNT(B108:B126)</f>
        <v>15</v>
      </c>
      <c r="C127" s="123"/>
      <c r="D127" s="104"/>
      <c r="E127" s="134"/>
    </row>
    <row r="128" spans="1:5" ht="15.75" thickBot="1" x14ac:dyDescent="0.3">
      <c r="A128" s="99"/>
      <c r="B128" s="107"/>
      <c r="C128" s="99"/>
      <c r="D128" s="99"/>
      <c r="E128" s="107"/>
    </row>
    <row r="129" spans="1:5" ht="18.75" thickBot="1" x14ac:dyDescent="0.3">
      <c r="A129" s="142" t="s">
        <v>2429</v>
      </c>
      <c r="B129" s="143"/>
      <c r="C129" s="99"/>
      <c r="D129" s="99"/>
      <c r="E129" s="107"/>
    </row>
    <row r="130" spans="1:5" ht="18.75" thickBot="1" x14ac:dyDescent="0.3">
      <c r="A130" s="144">
        <f>+B104+B127</f>
        <v>52</v>
      </c>
      <c r="B130" s="145"/>
      <c r="C130" s="99"/>
      <c r="D130" s="99"/>
      <c r="E130" s="107"/>
    </row>
    <row r="131" spans="1:5" ht="15.75" thickBot="1" x14ac:dyDescent="0.3">
      <c r="A131" s="99"/>
      <c r="B131" s="107"/>
      <c r="C131" s="99"/>
      <c r="D131" s="99"/>
      <c r="E131" s="107"/>
    </row>
    <row r="132" spans="1:5" ht="18.75" thickBot="1" x14ac:dyDescent="0.3">
      <c r="A132" s="146" t="s">
        <v>2431</v>
      </c>
      <c r="B132" s="147"/>
      <c r="C132" s="147"/>
      <c r="D132" s="147"/>
      <c r="E132" s="148"/>
    </row>
    <row r="133" spans="1:5" ht="18" x14ac:dyDescent="0.25">
      <c r="A133" s="115" t="s">
        <v>15</v>
      </c>
      <c r="B133" s="115" t="s">
        <v>2426</v>
      </c>
      <c r="C133" s="106" t="s">
        <v>46</v>
      </c>
      <c r="D133" s="149" t="s">
        <v>2432</v>
      </c>
      <c r="E133" s="150"/>
    </row>
    <row r="134" spans="1:5" ht="18" x14ac:dyDescent="0.25">
      <c r="A134" s="103" t="str">
        <f>VLOOKUP(B134,'[1]LISTADO ATM'!$A$2:$C$817,3,0)</f>
        <v>DISTRITO NACIONAL</v>
      </c>
      <c r="B134" s="103">
        <v>701</v>
      </c>
      <c r="C134" s="108" t="str">
        <f>VLOOKUP(B134,'[1]LISTADO ATM'!$A$2:$B$816,2,0)</f>
        <v>ATM Autoservicio Los Alcarrizos</v>
      </c>
      <c r="D134" s="138" t="s">
        <v>2494</v>
      </c>
      <c r="E134" s="139"/>
    </row>
    <row r="135" spans="1:5" ht="18" x14ac:dyDescent="0.25">
      <c r="A135" s="103" t="str">
        <f>VLOOKUP(B135,'[1]LISTADO ATM'!$A$2:$C$817,3,0)</f>
        <v>SUR</v>
      </c>
      <c r="B135" s="103">
        <v>33</v>
      </c>
      <c r="C135" s="108" t="str">
        <f>VLOOKUP(B135,'[1]LISTADO ATM'!$A$2:$B$816,2,0)</f>
        <v xml:space="preserve">ATM UNP Juan de Herrera </v>
      </c>
      <c r="D135" s="138" t="s">
        <v>2494</v>
      </c>
      <c r="E135" s="139"/>
    </row>
    <row r="136" spans="1:5" ht="18" x14ac:dyDescent="0.25">
      <c r="A136" s="103" t="str">
        <f>VLOOKUP(B136,'[1]LISTADO ATM'!$A$2:$C$817,3,0)</f>
        <v>SUR</v>
      </c>
      <c r="B136" s="103">
        <v>89</v>
      </c>
      <c r="C136" s="108" t="str">
        <f>VLOOKUP(B136,'[1]LISTADO ATM'!$A$2:$B$816,2,0)</f>
        <v xml:space="preserve">ATM UNP El Cercado (San Juan) </v>
      </c>
      <c r="D136" s="138" t="s">
        <v>2494</v>
      </c>
      <c r="E136" s="139"/>
    </row>
    <row r="137" spans="1:5" ht="18" x14ac:dyDescent="0.25">
      <c r="A137" s="103" t="str">
        <f>VLOOKUP(B137,'[1]LISTADO ATM'!$A$2:$C$817,3,0)</f>
        <v>ESTE</v>
      </c>
      <c r="B137" s="103">
        <v>631</v>
      </c>
      <c r="C137" s="108" t="str">
        <f>VLOOKUP(B137,'[1]LISTADO ATM'!$A$2:$B$816,2,0)</f>
        <v xml:space="preserve">ATM ASOCODEQUI (San Pedro) </v>
      </c>
      <c r="D137" s="138" t="s">
        <v>2494</v>
      </c>
      <c r="E137" s="139"/>
    </row>
    <row r="138" spans="1:5" ht="18" x14ac:dyDescent="0.25">
      <c r="A138" s="103" t="str">
        <f>VLOOKUP(B138,'[1]LISTADO ATM'!$A$2:$C$817,3,0)</f>
        <v>ESTE</v>
      </c>
      <c r="B138" s="103">
        <v>776</v>
      </c>
      <c r="C138" s="108" t="str">
        <f>VLOOKUP(B138,'[1]LISTADO ATM'!$A$2:$B$816,2,0)</f>
        <v xml:space="preserve">ATM Oficina Monte Plata </v>
      </c>
      <c r="D138" s="138" t="s">
        <v>2494</v>
      </c>
      <c r="E138" s="139"/>
    </row>
    <row r="139" spans="1:5" ht="18" x14ac:dyDescent="0.25">
      <c r="A139" s="103" t="str">
        <f>VLOOKUP(B139,'[1]LISTADO ATM'!$A$2:$C$817,3,0)</f>
        <v>NORTE</v>
      </c>
      <c r="B139" s="103">
        <v>396</v>
      </c>
      <c r="C139" s="108" t="str">
        <f>VLOOKUP(B139,'[1]LISTADO ATM'!$A$2:$B$816,2,0)</f>
        <v xml:space="preserve">ATM Oficina Plaza Ulloa (La Fuente) </v>
      </c>
      <c r="D139" s="138" t="s">
        <v>2494</v>
      </c>
      <c r="E139" s="139"/>
    </row>
    <row r="140" spans="1:5" ht="18" x14ac:dyDescent="0.25">
      <c r="A140" s="103" t="str">
        <f>VLOOKUP(B140,'[1]LISTADO ATM'!$A$2:$C$817,3,0)</f>
        <v>NORTE</v>
      </c>
      <c r="B140" s="103">
        <v>277</v>
      </c>
      <c r="C140" s="108" t="str">
        <f>VLOOKUP(B140,'[1]LISTADO ATM'!$A$2:$B$816,2,0)</f>
        <v xml:space="preserve">ATM Oficina Duarte (Santiago) </v>
      </c>
      <c r="D140" s="138" t="s">
        <v>2494</v>
      </c>
      <c r="E140" s="139"/>
    </row>
    <row r="141" spans="1:5" ht="18" x14ac:dyDescent="0.25">
      <c r="A141" s="103" t="str">
        <f>VLOOKUP(B141,'[1]LISTADO ATM'!$A$2:$C$817,3,0)</f>
        <v>DISTRITO NACIONAL</v>
      </c>
      <c r="B141" s="103">
        <v>139</v>
      </c>
      <c r="C141" s="108" t="str">
        <f>VLOOKUP(B141,'[1]LISTADO ATM'!$A$2:$B$816,2,0)</f>
        <v xml:space="preserve">ATM Oficina Plaza Lama Zona Oriental I </v>
      </c>
      <c r="D141" s="138" t="s">
        <v>2494</v>
      </c>
      <c r="E141" s="139"/>
    </row>
    <row r="142" spans="1:5" ht="18" x14ac:dyDescent="0.25">
      <c r="A142" s="103" t="str">
        <f>VLOOKUP(B142,'[1]LISTADO ATM'!$A$2:$C$817,3,0)</f>
        <v>DISTRITO NACIONAL</v>
      </c>
      <c r="B142" s="103">
        <v>359</v>
      </c>
      <c r="C142" s="108" t="str">
        <f>VLOOKUP(B142,'[1]LISTADO ATM'!$A$2:$B$816,2,0)</f>
        <v>ATM S/M Bravo Ozama</v>
      </c>
      <c r="D142" s="138" t="s">
        <v>2494</v>
      </c>
      <c r="E142" s="139"/>
    </row>
    <row r="143" spans="1:5" ht="18" x14ac:dyDescent="0.25">
      <c r="A143" s="103" t="str">
        <f>VLOOKUP(B143,'[1]LISTADO ATM'!$A$2:$C$817,3,0)</f>
        <v>DISTRITO NACIONAL</v>
      </c>
      <c r="B143" s="103">
        <v>31</v>
      </c>
      <c r="C143" s="108" t="str">
        <f>VLOOKUP(B143,'[1]LISTADO ATM'!$A$2:$B$816,2,0)</f>
        <v xml:space="preserve">ATM Oficina San Martín I </v>
      </c>
      <c r="D143" s="138" t="s">
        <v>2494</v>
      </c>
      <c r="E143" s="139"/>
    </row>
    <row r="144" spans="1:5" ht="18" x14ac:dyDescent="0.25">
      <c r="A144" s="103" t="str">
        <f>VLOOKUP(B144,'[1]LISTADO ATM'!$A$2:$C$817,3,0)</f>
        <v>DISTRITO NACIONAL</v>
      </c>
      <c r="B144" s="103">
        <v>391</v>
      </c>
      <c r="C144" s="108" t="str">
        <f>VLOOKUP(B144,'[1]LISTADO ATM'!$A$2:$B$816,2,0)</f>
        <v xml:space="preserve">ATM S/M Jumbo Luperón </v>
      </c>
      <c r="D144" s="138" t="s">
        <v>2494</v>
      </c>
      <c r="E144" s="139"/>
    </row>
    <row r="145" spans="1:5" ht="18" x14ac:dyDescent="0.25">
      <c r="A145" s="103" t="str">
        <f>VLOOKUP(B145,'[1]LISTADO ATM'!$A$2:$C$817,3,0)</f>
        <v>DISTRITO NACIONAL</v>
      </c>
      <c r="B145" s="103">
        <v>449</v>
      </c>
      <c r="C145" s="108" t="str">
        <f>VLOOKUP(B145,'[1]LISTADO ATM'!$A$2:$B$816,2,0)</f>
        <v>ATM Autobanco Lope de Vega II</v>
      </c>
      <c r="D145" s="138" t="s">
        <v>2494</v>
      </c>
      <c r="E145" s="139"/>
    </row>
    <row r="146" spans="1:5" ht="18" x14ac:dyDescent="0.25">
      <c r="A146" s="103" t="str">
        <f>VLOOKUP(B146,'[1]LISTADO ATM'!$A$2:$C$817,3,0)</f>
        <v>DISTRITO NACIONAL</v>
      </c>
      <c r="B146" s="103">
        <v>583</v>
      </c>
      <c r="C146" s="108" t="str">
        <f>VLOOKUP(B146,'[1]LISTADO ATM'!$A$2:$B$816,2,0)</f>
        <v xml:space="preserve">ATM Ministerio Fuerzas Armadas I </v>
      </c>
      <c r="D146" s="138" t="s">
        <v>2494</v>
      </c>
      <c r="E146" s="139"/>
    </row>
    <row r="147" spans="1:5" ht="18" x14ac:dyDescent="0.25">
      <c r="A147" s="103" t="str">
        <f>VLOOKUP(B147,'[1]LISTADO ATM'!$A$2:$C$817,3,0)</f>
        <v>SUR</v>
      </c>
      <c r="B147" s="103">
        <v>616</v>
      </c>
      <c r="C147" s="108" t="str">
        <f>VLOOKUP(B147,'[1]LISTADO ATM'!$A$2:$B$816,2,0)</f>
        <v xml:space="preserve">ATM 5ta. Brigada Barahona </v>
      </c>
      <c r="D147" s="138" t="s">
        <v>2494</v>
      </c>
      <c r="E147" s="139"/>
    </row>
    <row r="148" spans="1:5" ht="18" x14ac:dyDescent="0.25">
      <c r="A148" s="103" t="str">
        <f>VLOOKUP(B148,'[1]LISTADO ATM'!$A$2:$C$817,3,0)</f>
        <v>DISTRITO NACIONAL</v>
      </c>
      <c r="B148" s="103">
        <v>620</v>
      </c>
      <c r="C148" s="108" t="str">
        <f>VLOOKUP(B148,'[1]LISTADO ATM'!$A$2:$B$816,2,0)</f>
        <v xml:space="preserve">ATM Ministerio de Medio Ambiente </v>
      </c>
      <c r="D148" s="138" t="s">
        <v>2494</v>
      </c>
      <c r="E148" s="139"/>
    </row>
    <row r="149" spans="1:5" ht="18" x14ac:dyDescent="0.25">
      <c r="A149" s="103" t="str">
        <f>VLOOKUP(B149,'[1]LISTADO ATM'!$A$2:$C$817,3,0)</f>
        <v>NORTE</v>
      </c>
      <c r="B149" s="103">
        <v>632</v>
      </c>
      <c r="C149" s="108" t="str">
        <f>VLOOKUP(B149,'[1]LISTADO ATM'!$A$2:$B$816,2,0)</f>
        <v xml:space="preserve">ATM Autobanco Gurabo </v>
      </c>
      <c r="D149" s="138" t="s">
        <v>2494</v>
      </c>
      <c r="E149" s="139"/>
    </row>
    <row r="150" spans="1:5" ht="18" x14ac:dyDescent="0.25">
      <c r="A150" s="103" t="str">
        <f>VLOOKUP(B150,'[1]LISTADO ATM'!$A$2:$C$817,3,0)</f>
        <v>ESTE</v>
      </c>
      <c r="B150" s="103">
        <v>673</v>
      </c>
      <c r="C150" s="108" t="str">
        <f>VLOOKUP(B150,'[1]LISTADO ATM'!$A$2:$B$816,2,0)</f>
        <v>ATM Clínica Dr. Cruz Jiminián</v>
      </c>
      <c r="D150" s="138" t="s">
        <v>2494</v>
      </c>
      <c r="E150" s="139"/>
    </row>
    <row r="151" spans="1:5" ht="18" x14ac:dyDescent="0.25">
      <c r="A151" s="103" t="str">
        <f>VLOOKUP(B151,'[1]LISTADO ATM'!$A$2:$C$817,3,0)</f>
        <v>NORTE</v>
      </c>
      <c r="B151" s="103">
        <v>862</v>
      </c>
      <c r="C151" s="108" t="str">
        <f>VLOOKUP(B151,'[1]LISTADO ATM'!$A$2:$B$816,2,0)</f>
        <v xml:space="preserve">ATM S/M Doble A (Sabaneta) </v>
      </c>
      <c r="D151" s="138" t="s">
        <v>2494</v>
      </c>
      <c r="E151" s="139"/>
    </row>
    <row r="152" spans="1:5" ht="18" x14ac:dyDescent="0.25">
      <c r="A152" s="103" t="e">
        <f>VLOOKUP(B152,'[1]LISTADO ATM'!$A$2:$C$817,3,0)</f>
        <v>#N/A</v>
      </c>
      <c r="B152" s="103"/>
      <c r="C152" s="108" t="e">
        <f>VLOOKUP(B152,'[1]LISTADO ATM'!$A$2:$B$816,2,0)</f>
        <v>#N/A</v>
      </c>
      <c r="D152" s="138" t="s">
        <v>2494</v>
      </c>
      <c r="E152" s="139"/>
    </row>
    <row r="153" spans="1:5" ht="18" x14ac:dyDescent="0.25">
      <c r="A153" s="103" t="e">
        <f>VLOOKUP(B153,'[1]LISTADO ATM'!$A$2:$C$817,3,0)</f>
        <v>#N/A</v>
      </c>
      <c r="B153" s="103"/>
      <c r="C153" s="108" t="e">
        <f>VLOOKUP(B153,'[1]LISTADO ATM'!$A$2:$B$816,2,0)</f>
        <v>#N/A</v>
      </c>
      <c r="D153" s="138" t="s">
        <v>2494</v>
      </c>
      <c r="E153" s="139"/>
    </row>
    <row r="154" spans="1:5" ht="18" x14ac:dyDescent="0.25">
      <c r="A154" s="103" t="e">
        <f>VLOOKUP(B154,'[1]LISTADO ATM'!$A$2:$C$817,3,0)</f>
        <v>#N/A</v>
      </c>
      <c r="B154" s="103"/>
      <c r="C154" s="108" t="e">
        <f>VLOOKUP(B154,'[1]LISTADO ATM'!$A$2:$B$816,2,0)</f>
        <v>#N/A</v>
      </c>
      <c r="D154" s="138" t="s">
        <v>2494</v>
      </c>
      <c r="E154" s="139"/>
    </row>
    <row r="155" spans="1:5" ht="18" x14ac:dyDescent="0.25">
      <c r="A155" s="103" t="e">
        <f>VLOOKUP(B155,'[1]LISTADO ATM'!$A$2:$C$817,3,0)</f>
        <v>#N/A</v>
      </c>
      <c r="B155" s="103"/>
      <c r="C155" s="108" t="e">
        <f>VLOOKUP(B155,'[1]LISTADO ATM'!$A$2:$B$816,2,0)</f>
        <v>#N/A</v>
      </c>
      <c r="D155" s="138" t="s">
        <v>2494</v>
      </c>
      <c r="E155" s="139"/>
    </row>
    <row r="156" spans="1:5" ht="18" x14ac:dyDescent="0.25">
      <c r="A156" s="103" t="e">
        <f>VLOOKUP(B156,'[1]LISTADO ATM'!$A$2:$C$817,3,0)</f>
        <v>#N/A</v>
      </c>
      <c r="B156" s="103"/>
      <c r="C156" s="108" t="e">
        <f>VLOOKUP(B156,'[1]LISTADO ATM'!$A$2:$B$816,2,0)</f>
        <v>#N/A</v>
      </c>
      <c r="D156" s="138" t="s">
        <v>2494</v>
      </c>
      <c r="E156" s="139"/>
    </row>
    <row r="157" spans="1:5" ht="18" x14ac:dyDescent="0.25">
      <c r="A157" s="103" t="e">
        <f>VLOOKUP(B157,'[1]LISTADO ATM'!$A$2:$C$817,3,0)</f>
        <v>#N/A</v>
      </c>
      <c r="B157" s="103"/>
      <c r="C157" s="108" t="e">
        <f>VLOOKUP(B157,'[1]LISTADO ATM'!$A$2:$B$816,2,0)</f>
        <v>#N/A</v>
      </c>
      <c r="D157" s="138" t="s">
        <v>2494</v>
      </c>
      <c r="E157" s="139"/>
    </row>
    <row r="158" spans="1:5" ht="18" x14ac:dyDescent="0.25">
      <c r="A158" s="103" t="e">
        <f>VLOOKUP(B158,'[1]LISTADO ATM'!$A$2:$C$817,3,0)</f>
        <v>#N/A</v>
      </c>
      <c r="B158" s="103"/>
      <c r="C158" s="108" t="e">
        <f>VLOOKUP(B158,'[1]LISTADO ATM'!$A$2:$B$816,2,0)</f>
        <v>#N/A</v>
      </c>
      <c r="D158" s="138" t="s">
        <v>2494</v>
      </c>
      <c r="E158" s="139"/>
    </row>
    <row r="159" spans="1:5" ht="18" x14ac:dyDescent="0.25">
      <c r="A159" s="103" t="e">
        <f>VLOOKUP(B159,'[1]LISTADO ATM'!$A$2:$C$817,3,0)</f>
        <v>#N/A</v>
      </c>
      <c r="B159" s="103"/>
      <c r="C159" s="108" t="e">
        <f>VLOOKUP(B159,'[1]LISTADO ATM'!$A$2:$B$816,2,0)</f>
        <v>#N/A</v>
      </c>
      <c r="D159" s="138" t="s">
        <v>2494</v>
      </c>
      <c r="E159" s="139"/>
    </row>
    <row r="160" spans="1:5" ht="18" x14ac:dyDescent="0.25">
      <c r="A160" s="103" t="e">
        <f>VLOOKUP(B160,'[1]LISTADO ATM'!$A$2:$C$817,3,0)</f>
        <v>#N/A</v>
      </c>
      <c r="B160" s="103"/>
      <c r="C160" s="108" t="e">
        <f>VLOOKUP(B160,'[1]LISTADO ATM'!$A$2:$B$816,2,0)</f>
        <v>#N/A</v>
      </c>
      <c r="D160" s="138" t="s">
        <v>2494</v>
      </c>
      <c r="E160" s="139"/>
    </row>
    <row r="161" spans="1:5" ht="18" x14ac:dyDescent="0.25">
      <c r="A161" s="103" t="e">
        <f>VLOOKUP(B161,'[1]LISTADO ATM'!$A$2:$C$817,3,0)</f>
        <v>#N/A</v>
      </c>
      <c r="B161" s="103"/>
      <c r="C161" s="108" t="e">
        <f>VLOOKUP(B161,'[1]LISTADO ATM'!$A$2:$B$816,2,0)</f>
        <v>#N/A</v>
      </c>
      <c r="D161" s="138" t="s">
        <v>2494</v>
      </c>
      <c r="E161" s="139"/>
    </row>
    <row r="162" spans="1:5" ht="18" x14ac:dyDescent="0.25">
      <c r="A162" s="103" t="e">
        <f>VLOOKUP(B162,'[1]LISTADO ATM'!$A$2:$C$817,3,0)</f>
        <v>#N/A</v>
      </c>
      <c r="B162" s="103"/>
      <c r="C162" s="108" t="e">
        <f>VLOOKUP(B162,'[1]LISTADO ATM'!$A$2:$B$816,2,0)</f>
        <v>#N/A</v>
      </c>
      <c r="D162" s="138" t="s">
        <v>2494</v>
      </c>
      <c r="E162" s="139"/>
    </row>
    <row r="163" spans="1:5" ht="18" x14ac:dyDescent="0.25">
      <c r="A163" s="103" t="e">
        <f>VLOOKUP(B163,'[1]LISTADO ATM'!$A$2:$C$817,3,0)</f>
        <v>#N/A</v>
      </c>
      <c r="B163" s="103"/>
      <c r="C163" s="108" t="e">
        <f>VLOOKUP(B163,'[1]LISTADO ATM'!$A$2:$B$816,2,0)</f>
        <v>#N/A</v>
      </c>
      <c r="D163" s="138" t="s">
        <v>2494</v>
      </c>
      <c r="E163" s="139"/>
    </row>
    <row r="164" spans="1:5" ht="18" x14ac:dyDescent="0.25">
      <c r="A164" s="103" t="e">
        <f>VLOOKUP(B164,'[1]LISTADO ATM'!$A$2:$C$817,3,0)</f>
        <v>#N/A</v>
      </c>
      <c r="B164" s="103"/>
      <c r="C164" s="108" t="e">
        <f>VLOOKUP(B164,'[1]LISTADO ATM'!$A$2:$B$816,2,0)</f>
        <v>#N/A</v>
      </c>
      <c r="D164" s="138" t="s">
        <v>2494</v>
      </c>
      <c r="E164" s="139"/>
    </row>
    <row r="165" spans="1:5" ht="18" x14ac:dyDescent="0.25">
      <c r="A165" s="103" t="e">
        <f>VLOOKUP(B165,'[1]LISTADO ATM'!$A$2:$C$817,3,0)</f>
        <v>#N/A</v>
      </c>
      <c r="B165" s="103"/>
      <c r="C165" s="108" t="e">
        <f>VLOOKUP(B165,'[1]LISTADO ATM'!$A$2:$B$816,2,0)</f>
        <v>#N/A</v>
      </c>
      <c r="D165" s="138" t="s">
        <v>2494</v>
      </c>
      <c r="E165" s="139"/>
    </row>
    <row r="166" spans="1:5" ht="18" x14ac:dyDescent="0.25">
      <c r="A166" s="103" t="e">
        <f>VLOOKUP(B166,'[1]LISTADO ATM'!$A$2:$C$817,3,0)</f>
        <v>#N/A</v>
      </c>
      <c r="B166" s="103"/>
      <c r="C166" s="108" t="e">
        <f>VLOOKUP(B166,'[1]LISTADO ATM'!$A$2:$B$816,2,0)</f>
        <v>#N/A</v>
      </c>
      <c r="D166" s="138" t="s">
        <v>2494</v>
      </c>
      <c r="E166" s="139"/>
    </row>
    <row r="167" spans="1:5" ht="18" x14ac:dyDescent="0.25">
      <c r="A167" s="103" t="e">
        <f>VLOOKUP(B167,'[1]LISTADO ATM'!$A$2:$C$817,3,0)</f>
        <v>#N/A</v>
      </c>
      <c r="B167" s="103"/>
      <c r="C167" s="108" t="e">
        <f>VLOOKUP(B167,'[1]LISTADO ATM'!$A$2:$B$816,2,0)</f>
        <v>#N/A</v>
      </c>
      <c r="D167" s="138" t="s">
        <v>2494</v>
      </c>
      <c r="E167" s="139"/>
    </row>
    <row r="168" spans="1:5" ht="18" x14ac:dyDescent="0.25">
      <c r="A168" s="103" t="e">
        <f>VLOOKUP(B168,'[1]LISTADO ATM'!$A$2:$C$817,3,0)</f>
        <v>#N/A</v>
      </c>
      <c r="B168" s="103"/>
      <c r="C168" s="108" t="e">
        <f>VLOOKUP(B168,'[1]LISTADO ATM'!$A$2:$B$816,2,0)</f>
        <v>#N/A</v>
      </c>
      <c r="D168" s="138" t="s">
        <v>2494</v>
      </c>
      <c r="E168" s="139"/>
    </row>
    <row r="169" spans="1:5" ht="18" x14ac:dyDescent="0.25">
      <c r="A169" s="103" t="e">
        <f>VLOOKUP(B169,'[1]LISTADO ATM'!$A$2:$C$817,3,0)</f>
        <v>#N/A</v>
      </c>
      <c r="B169" s="103"/>
      <c r="C169" s="108" t="e">
        <f>VLOOKUP(B169,'[1]LISTADO ATM'!$A$2:$B$816,2,0)</f>
        <v>#N/A</v>
      </c>
      <c r="D169" s="138" t="s">
        <v>2494</v>
      </c>
      <c r="E169" s="139"/>
    </row>
    <row r="170" spans="1:5" ht="18" x14ac:dyDescent="0.25">
      <c r="A170" s="103" t="e">
        <f>VLOOKUP(B170,'[1]LISTADO ATM'!$A$2:$C$817,3,0)</f>
        <v>#N/A</v>
      </c>
      <c r="B170" s="103"/>
      <c r="C170" s="108" t="e">
        <f>VLOOKUP(B170,'[1]LISTADO ATM'!$A$2:$B$816,2,0)</f>
        <v>#N/A</v>
      </c>
      <c r="D170" s="138" t="s">
        <v>2494</v>
      </c>
      <c r="E170" s="139"/>
    </row>
    <row r="171" spans="1:5" ht="18" x14ac:dyDescent="0.25">
      <c r="A171" s="103" t="e">
        <f>VLOOKUP(B171,'[1]LISTADO ATM'!$A$2:$C$817,3,0)</f>
        <v>#N/A</v>
      </c>
      <c r="B171" s="103"/>
      <c r="C171" s="108" t="e">
        <f>VLOOKUP(B171,'[1]LISTADO ATM'!$A$2:$B$816,2,0)</f>
        <v>#N/A</v>
      </c>
      <c r="D171" s="138" t="s">
        <v>2494</v>
      </c>
      <c r="E171" s="139"/>
    </row>
    <row r="172" spans="1:5" ht="18" x14ac:dyDescent="0.25">
      <c r="A172" s="103" t="e">
        <f>VLOOKUP(B172,'[1]LISTADO ATM'!$A$2:$C$817,3,0)</f>
        <v>#N/A</v>
      </c>
      <c r="B172" s="103"/>
      <c r="C172" s="108" t="e">
        <f>VLOOKUP(B172,'[1]LISTADO ATM'!$A$2:$B$816,2,0)</f>
        <v>#N/A</v>
      </c>
      <c r="D172" s="138" t="s">
        <v>2494</v>
      </c>
      <c r="E172" s="139"/>
    </row>
    <row r="173" spans="1:5" ht="18.75" thickBot="1" x14ac:dyDescent="0.3">
      <c r="A173" s="105" t="s">
        <v>2428</v>
      </c>
      <c r="B173" s="113">
        <f>COUNT(B134:B172)</f>
        <v>18</v>
      </c>
      <c r="C173" s="123"/>
      <c r="D173" s="140"/>
      <c r="E173" s="141"/>
    </row>
  </sheetData>
  <mergeCells count="50">
    <mergeCell ref="A1:E1"/>
    <mergeCell ref="A7:E7"/>
    <mergeCell ref="C59:E59"/>
    <mergeCell ref="A61:E61"/>
    <mergeCell ref="A106:E106"/>
    <mergeCell ref="A2:E2"/>
    <mergeCell ref="A129:B129"/>
    <mergeCell ref="A130:B130"/>
    <mergeCell ref="A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70:E170"/>
    <mergeCell ref="D171:E171"/>
    <mergeCell ref="D172:E172"/>
    <mergeCell ref="D173:E173"/>
    <mergeCell ref="D165:E165"/>
    <mergeCell ref="D166:E166"/>
    <mergeCell ref="D167:E167"/>
    <mergeCell ref="D168:E168"/>
    <mergeCell ref="D169:E169"/>
  </mergeCells>
  <phoneticPr fontId="47" type="noConversion"/>
  <conditionalFormatting sqref="B173 B104:B106 B9:B54 B108:B112 B120 B1:B7 B127:B132 B58:B61">
    <cfRule type="duplicateValues" dxfId="364" priority="218"/>
  </conditionalFormatting>
  <conditionalFormatting sqref="E173 E127:E133 E104:E106 E1:E7 E59:E61">
    <cfRule type="duplicateValues" dxfId="363" priority="219"/>
  </conditionalFormatting>
  <conditionalFormatting sqref="E9">
    <cfRule type="duplicateValues" dxfId="362" priority="217"/>
  </conditionalFormatting>
  <conditionalFormatting sqref="E134">
    <cfRule type="duplicateValues" dxfId="361" priority="216"/>
  </conditionalFormatting>
  <conditionalFormatting sqref="E134">
    <cfRule type="duplicateValues" dxfId="360" priority="215"/>
  </conditionalFormatting>
  <conditionalFormatting sqref="E86">
    <cfRule type="duplicateValues" dxfId="359" priority="220"/>
  </conditionalFormatting>
  <conditionalFormatting sqref="E136">
    <cfRule type="duplicateValues" dxfId="358" priority="214"/>
  </conditionalFormatting>
  <conditionalFormatting sqref="E136">
    <cfRule type="duplicateValues" dxfId="357" priority="213"/>
  </conditionalFormatting>
  <conditionalFormatting sqref="E108 E32">
    <cfRule type="duplicateValues" dxfId="356" priority="221"/>
  </conditionalFormatting>
  <conditionalFormatting sqref="E135">
    <cfRule type="duplicateValues" dxfId="355" priority="212"/>
  </conditionalFormatting>
  <conditionalFormatting sqref="E135">
    <cfRule type="duplicateValues" dxfId="354" priority="211"/>
  </conditionalFormatting>
  <conditionalFormatting sqref="E52 E19">
    <cfRule type="duplicateValues" dxfId="353" priority="205"/>
  </conditionalFormatting>
  <conditionalFormatting sqref="E52 E19">
    <cfRule type="duplicateValues" dxfId="352" priority="206"/>
    <cfRule type="duplicateValues" dxfId="351" priority="207"/>
    <cfRule type="duplicateValues" dxfId="350" priority="208"/>
  </conditionalFormatting>
  <conditionalFormatting sqref="E52 E19">
    <cfRule type="duplicateValues" dxfId="349" priority="209"/>
    <cfRule type="duplicateValues" dxfId="348" priority="210"/>
  </conditionalFormatting>
  <conditionalFormatting sqref="E120">
    <cfRule type="duplicateValues" dxfId="347" priority="198"/>
  </conditionalFormatting>
  <conditionalFormatting sqref="E120">
    <cfRule type="duplicateValues" dxfId="346" priority="199"/>
  </conditionalFormatting>
  <conditionalFormatting sqref="E120">
    <cfRule type="duplicateValues" dxfId="345" priority="200"/>
    <cfRule type="duplicateValues" dxfId="344" priority="201"/>
    <cfRule type="duplicateValues" dxfId="343" priority="202"/>
  </conditionalFormatting>
  <conditionalFormatting sqref="E120">
    <cfRule type="duplicateValues" dxfId="342" priority="203"/>
    <cfRule type="duplicateValues" dxfId="341" priority="204"/>
  </conditionalFormatting>
  <conditionalFormatting sqref="E53 E20">
    <cfRule type="duplicateValues" dxfId="340" priority="222"/>
  </conditionalFormatting>
  <conditionalFormatting sqref="E53 E20">
    <cfRule type="duplicateValues" dxfId="339" priority="223"/>
    <cfRule type="duplicateValues" dxfId="338" priority="224"/>
    <cfRule type="duplicateValues" dxfId="337" priority="225"/>
  </conditionalFormatting>
  <conditionalFormatting sqref="E53 E20">
    <cfRule type="duplicateValues" dxfId="336" priority="226"/>
    <cfRule type="duplicateValues" dxfId="335" priority="227"/>
  </conditionalFormatting>
  <conditionalFormatting sqref="E173 E37 E104:E108 E32 E1:E7 E22 E127:E133 E9:E11 E58:E61">
    <cfRule type="duplicateValues" dxfId="334" priority="228"/>
  </conditionalFormatting>
  <conditionalFormatting sqref="E37 E22 E9:E11 E58">
    <cfRule type="duplicateValues" dxfId="333" priority="229"/>
  </conditionalFormatting>
  <conditionalFormatting sqref="E29 E14">
    <cfRule type="duplicateValues" dxfId="332" priority="230"/>
  </conditionalFormatting>
  <conditionalFormatting sqref="E29 E14">
    <cfRule type="duplicateValues" dxfId="331" priority="231"/>
    <cfRule type="duplicateValues" dxfId="330" priority="232"/>
    <cfRule type="duplicateValues" dxfId="329" priority="233"/>
  </conditionalFormatting>
  <conditionalFormatting sqref="E29 E14">
    <cfRule type="duplicateValues" dxfId="328" priority="234"/>
    <cfRule type="duplicateValues" dxfId="327" priority="235"/>
  </conditionalFormatting>
  <conditionalFormatting sqref="E110">
    <cfRule type="duplicateValues" dxfId="326" priority="192"/>
  </conditionalFormatting>
  <conditionalFormatting sqref="E110">
    <cfRule type="duplicateValues" dxfId="325" priority="193"/>
    <cfRule type="duplicateValues" dxfId="324" priority="194"/>
    <cfRule type="duplicateValues" dxfId="323" priority="195"/>
  </conditionalFormatting>
  <conditionalFormatting sqref="E110">
    <cfRule type="duplicateValues" dxfId="322" priority="196"/>
    <cfRule type="duplicateValues" dxfId="321" priority="197"/>
  </conditionalFormatting>
  <conditionalFormatting sqref="E36">
    <cfRule type="duplicateValues" dxfId="320" priority="185"/>
  </conditionalFormatting>
  <conditionalFormatting sqref="E36">
    <cfRule type="duplicateValues" dxfId="319" priority="186"/>
    <cfRule type="duplicateValues" dxfId="318" priority="187"/>
    <cfRule type="duplicateValues" dxfId="317" priority="188"/>
  </conditionalFormatting>
  <conditionalFormatting sqref="E36">
    <cfRule type="duplicateValues" dxfId="316" priority="189"/>
    <cfRule type="duplicateValues" dxfId="315" priority="190"/>
  </conditionalFormatting>
  <conditionalFormatting sqref="E36">
    <cfRule type="duplicateValues" dxfId="314" priority="191"/>
  </conditionalFormatting>
  <conditionalFormatting sqref="E66">
    <cfRule type="duplicateValues" dxfId="313" priority="179"/>
  </conditionalFormatting>
  <conditionalFormatting sqref="E66">
    <cfRule type="duplicateValues" dxfId="312" priority="180"/>
    <cfRule type="duplicateValues" dxfId="311" priority="181"/>
    <cfRule type="duplicateValues" dxfId="310" priority="182"/>
  </conditionalFormatting>
  <conditionalFormatting sqref="E66">
    <cfRule type="duplicateValues" dxfId="309" priority="183"/>
    <cfRule type="duplicateValues" dxfId="308" priority="184"/>
  </conditionalFormatting>
  <conditionalFormatting sqref="E111">
    <cfRule type="duplicateValues" dxfId="307" priority="173"/>
  </conditionalFormatting>
  <conditionalFormatting sqref="E111">
    <cfRule type="duplicateValues" dxfId="306" priority="174"/>
    <cfRule type="duplicateValues" dxfId="305" priority="175"/>
    <cfRule type="duplicateValues" dxfId="304" priority="176"/>
  </conditionalFormatting>
  <conditionalFormatting sqref="E111">
    <cfRule type="duplicateValues" dxfId="303" priority="177"/>
    <cfRule type="duplicateValues" dxfId="302" priority="178"/>
  </conditionalFormatting>
  <conditionalFormatting sqref="E112:E119 E121:E126">
    <cfRule type="duplicateValues" dxfId="301" priority="167"/>
  </conditionalFormatting>
  <conditionalFormatting sqref="E112:E119 E121:E126">
    <cfRule type="duplicateValues" dxfId="300" priority="168"/>
    <cfRule type="duplicateValues" dxfId="299" priority="169"/>
    <cfRule type="duplicateValues" dxfId="298" priority="170"/>
  </conditionalFormatting>
  <conditionalFormatting sqref="E112:E119 E121:E126">
    <cfRule type="duplicateValues" dxfId="297" priority="171"/>
    <cfRule type="duplicateValues" dxfId="296" priority="172"/>
  </conditionalFormatting>
  <conditionalFormatting sqref="E48">
    <cfRule type="duplicateValues" dxfId="295" priority="161"/>
  </conditionalFormatting>
  <conditionalFormatting sqref="E48">
    <cfRule type="duplicateValues" dxfId="294" priority="162"/>
    <cfRule type="duplicateValues" dxfId="293" priority="163"/>
    <cfRule type="duplicateValues" dxfId="292" priority="164"/>
  </conditionalFormatting>
  <conditionalFormatting sqref="E48">
    <cfRule type="duplicateValues" dxfId="291" priority="165"/>
    <cfRule type="duplicateValues" dxfId="290" priority="166"/>
  </conditionalFormatting>
  <conditionalFormatting sqref="E137:E144">
    <cfRule type="duplicateValues" dxfId="289" priority="236"/>
  </conditionalFormatting>
  <conditionalFormatting sqref="E154">
    <cfRule type="duplicateValues" dxfId="288" priority="160"/>
  </conditionalFormatting>
  <conditionalFormatting sqref="E23:E28 E12:E13 E38">
    <cfRule type="duplicateValues" dxfId="287" priority="237"/>
  </conditionalFormatting>
  <conditionalFormatting sqref="E23:E28 E12:E13 E38">
    <cfRule type="duplicateValues" dxfId="286" priority="238"/>
    <cfRule type="duplicateValues" dxfId="285" priority="239"/>
    <cfRule type="duplicateValues" dxfId="284" priority="240"/>
  </conditionalFormatting>
  <conditionalFormatting sqref="E23:E28 E12:E13 E38">
    <cfRule type="duplicateValues" dxfId="283" priority="241"/>
    <cfRule type="duplicateValues" dxfId="282" priority="242"/>
  </conditionalFormatting>
  <conditionalFormatting sqref="E30:E31 E21">
    <cfRule type="duplicateValues" dxfId="281" priority="243"/>
  </conditionalFormatting>
  <conditionalFormatting sqref="E30:E31 E21">
    <cfRule type="duplicateValues" dxfId="280" priority="244"/>
    <cfRule type="duplicateValues" dxfId="279" priority="245"/>
    <cfRule type="duplicateValues" dxfId="278" priority="246"/>
  </conditionalFormatting>
  <conditionalFormatting sqref="E30:E31 E21">
    <cfRule type="duplicateValues" dxfId="277" priority="247"/>
    <cfRule type="duplicateValues" dxfId="276" priority="248"/>
  </conditionalFormatting>
  <conditionalFormatting sqref="B86">
    <cfRule type="duplicateValues" dxfId="275" priority="249"/>
  </conditionalFormatting>
  <conditionalFormatting sqref="E63">
    <cfRule type="duplicateValues" dxfId="274" priority="158"/>
  </conditionalFormatting>
  <conditionalFormatting sqref="E63">
    <cfRule type="duplicateValues" dxfId="273" priority="159"/>
  </conditionalFormatting>
  <conditionalFormatting sqref="E64">
    <cfRule type="duplicateValues" dxfId="272" priority="156"/>
  </conditionalFormatting>
  <conditionalFormatting sqref="E64">
    <cfRule type="duplicateValues" dxfId="271" priority="157"/>
  </conditionalFormatting>
  <conditionalFormatting sqref="E67:E70">
    <cfRule type="duplicateValues" dxfId="270" priority="150"/>
  </conditionalFormatting>
  <conditionalFormatting sqref="E67:E70">
    <cfRule type="duplicateValues" dxfId="269" priority="151"/>
    <cfRule type="duplicateValues" dxfId="268" priority="152"/>
    <cfRule type="duplicateValues" dxfId="267" priority="153"/>
  </conditionalFormatting>
  <conditionalFormatting sqref="E67:E70">
    <cfRule type="duplicateValues" dxfId="266" priority="154"/>
    <cfRule type="duplicateValues" dxfId="265" priority="155"/>
  </conditionalFormatting>
  <conditionalFormatting sqref="E49">
    <cfRule type="duplicateValues" dxfId="264" priority="144"/>
  </conditionalFormatting>
  <conditionalFormatting sqref="E49">
    <cfRule type="duplicateValues" dxfId="263" priority="145"/>
    <cfRule type="duplicateValues" dxfId="262" priority="146"/>
    <cfRule type="duplicateValues" dxfId="261" priority="147"/>
  </conditionalFormatting>
  <conditionalFormatting sqref="E49">
    <cfRule type="duplicateValues" dxfId="260" priority="148"/>
    <cfRule type="duplicateValues" dxfId="259" priority="149"/>
  </conditionalFormatting>
  <conditionalFormatting sqref="E39:E43">
    <cfRule type="duplicateValues" dxfId="258" priority="137"/>
  </conditionalFormatting>
  <conditionalFormatting sqref="E39:E43">
    <cfRule type="duplicateValues" dxfId="257" priority="138"/>
  </conditionalFormatting>
  <conditionalFormatting sqref="E39:E43">
    <cfRule type="duplicateValues" dxfId="256" priority="139"/>
    <cfRule type="duplicateValues" dxfId="255" priority="140"/>
    <cfRule type="duplicateValues" dxfId="254" priority="141"/>
  </conditionalFormatting>
  <conditionalFormatting sqref="E39:E43">
    <cfRule type="duplicateValues" dxfId="253" priority="142"/>
    <cfRule type="duplicateValues" dxfId="252" priority="143"/>
  </conditionalFormatting>
  <conditionalFormatting sqref="E54">
    <cfRule type="duplicateValues" dxfId="251" priority="131"/>
  </conditionalFormatting>
  <conditionalFormatting sqref="E54">
    <cfRule type="duplicateValues" dxfId="250" priority="132"/>
    <cfRule type="duplicateValues" dxfId="249" priority="133"/>
    <cfRule type="duplicateValues" dxfId="248" priority="134"/>
  </conditionalFormatting>
  <conditionalFormatting sqref="E54">
    <cfRule type="duplicateValues" dxfId="247" priority="135"/>
    <cfRule type="duplicateValues" dxfId="246" priority="136"/>
  </conditionalFormatting>
  <conditionalFormatting sqref="E173 E86 E1:E7 E127:E136 E104:E109 E50:E51 E9:E13 E15:E18 E22:E28 E32:E35 E37:E38 E58:E61">
    <cfRule type="duplicateValues" dxfId="245" priority="250"/>
  </conditionalFormatting>
  <conditionalFormatting sqref="E109 E50:E51 E15:E18 E33:E35">
    <cfRule type="duplicateValues" dxfId="244" priority="251"/>
  </conditionalFormatting>
  <conditionalFormatting sqref="E109 E50:E51 E15:E18 E33:E35">
    <cfRule type="duplicateValues" dxfId="243" priority="252"/>
    <cfRule type="duplicateValues" dxfId="242" priority="253"/>
    <cfRule type="duplicateValues" dxfId="241" priority="254"/>
  </conditionalFormatting>
  <conditionalFormatting sqref="E109 E50:E51 E15:E18 E33:E35">
    <cfRule type="duplicateValues" dxfId="240" priority="255"/>
    <cfRule type="duplicateValues" dxfId="239" priority="256"/>
  </conditionalFormatting>
  <conditionalFormatting sqref="B63:B74 B85">
    <cfRule type="duplicateValues" dxfId="238" priority="257"/>
  </conditionalFormatting>
  <conditionalFormatting sqref="B120 B109:B112">
    <cfRule type="duplicateValues" dxfId="237" priority="258"/>
  </conditionalFormatting>
  <conditionalFormatting sqref="E71">
    <cfRule type="duplicateValues" dxfId="236" priority="125"/>
  </conditionalFormatting>
  <conditionalFormatting sqref="E71">
    <cfRule type="duplicateValues" dxfId="235" priority="126"/>
    <cfRule type="duplicateValues" dxfId="234" priority="127"/>
    <cfRule type="duplicateValues" dxfId="233" priority="128"/>
  </conditionalFormatting>
  <conditionalFormatting sqref="E71">
    <cfRule type="duplicateValues" dxfId="232" priority="129"/>
    <cfRule type="duplicateValues" dxfId="231" priority="130"/>
  </conditionalFormatting>
  <conditionalFormatting sqref="E72:E73">
    <cfRule type="duplicateValues" dxfId="230" priority="119"/>
  </conditionalFormatting>
  <conditionalFormatting sqref="E72:E73">
    <cfRule type="duplicateValues" dxfId="229" priority="120"/>
    <cfRule type="duplicateValues" dxfId="228" priority="121"/>
    <cfRule type="duplicateValues" dxfId="227" priority="122"/>
  </conditionalFormatting>
  <conditionalFormatting sqref="E72:E73">
    <cfRule type="duplicateValues" dxfId="226" priority="123"/>
    <cfRule type="duplicateValues" dxfId="225" priority="124"/>
  </conditionalFormatting>
  <conditionalFormatting sqref="B74">
    <cfRule type="duplicateValues" dxfId="224" priority="117"/>
  </conditionalFormatting>
  <conditionalFormatting sqref="B74">
    <cfRule type="duplicateValues" dxfId="223" priority="118"/>
  </conditionalFormatting>
  <conditionalFormatting sqref="E74">
    <cfRule type="duplicateValues" dxfId="222" priority="111"/>
  </conditionalFormatting>
  <conditionalFormatting sqref="E74">
    <cfRule type="duplicateValues" dxfId="221" priority="112"/>
    <cfRule type="duplicateValues" dxfId="220" priority="113"/>
    <cfRule type="duplicateValues" dxfId="219" priority="114"/>
  </conditionalFormatting>
  <conditionalFormatting sqref="E74">
    <cfRule type="duplicateValues" dxfId="218" priority="115"/>
    <cfRule type="duplicateValues" dxfId="217" priority="116"/>
  </conditionalFormatting>
  <conditionalFormatting sqref="B75">
    <cfRule type="duplicateValues" dxfId="216" priority="109"/>
  </conditionalFormatting>
  <conditionalFormatting sqref="B75">
    <cfRule type="duplicateValues" dxfId="215" priority="110"/>
  </conditionalFormatting>
  <conditionalFormatting sqref="B75">
    <cfRule type="duplicateValues" dxfId="214" priority="107"/>
  </conditionalFormatting>
  <conditionalFormatting sqref="B75">
    <cfRule type="duplicateValues" dxfId="213" priority="108"/>
  </conditionalFormatting>
  <conditionalFormatting sqref="E75">
    <cfRule type="duplicateValues" dxfId="212" priority="101"/>
  </conditionalFormatting>
  <conditionalFormatting sqref="E75">
    <cfRule type="duplicateValues" dxfId="211" priority="102"/>
    <cfRule type="duplicateValues" dxfId="210" priority="103"/>
    <cfRule type="duplicateValues" dxfId="209" priority="104"/>
  </conditionalFormatting>
  <conditionalFormatting sqref="E75">
    <cfRule type="duplicateValues" dxfId="208" priority="105"/>
    <cfRule type="duplicateValues" dxfId="207" priority="106"/>
  </conditionalFormatting>
  <conditionalFormatting sqref="B76">
    <cfRule type="duplicateValues" dxfId="206" priority="99"/>
  </conditionalFormatting>
  <conditionalFormatting sqref="B76">
    <cfRule type="duplicateValues" dxfId="205" priority="100"/>
  </conditionalFormatting>
  <conditionalFormatting sqref="B76">
    <cfRule type="duplicateValues" dxfId="204" priority="97"/>
  </conditionalFormatting>
  <conditionalFormatting sqref="B76">
    <cfRule type="duplicateValues" dxfId="203" priority="98"/>
  </conditionalFormatting>
  <conditionalFormatting sqref="E76">
    <cfRule type="duplicateValues" dxfId="202" priority="91"/>
  </conditionalFormatting>
  <conditionalFormatting sqref="E76">
    <cfRule type="duplicateValues" dxfId="201" priority="92"/>
    <cfRule type="duplicateValues" dxfId="200" priority="93"/>
    <cfRule type="duplicateValues" dxfId="199" priority="94"/>
  </conditionalFormatting>
  <conditionalFormatting sqref="E76">
    <cfRule type="duplicateValues" dxfId="198" priority="95"/>
    <cfRule type="duplicateValues" dxfId="197" priority="96"/>
  </conditionalFormatting>
  <conditionalFormatting sqref="B123 B125:B126">
    <cfRule type="duplicateValues" dxfId="196" priority="88"/>
  </conditionalFormatting>
  <conditionalFormatting sqref="B123">
    <cfRule type="duplicateValues" dxfId="195" priority="87"/>
  </conditionalFormatting>
  <conditionalFormatting sqref="B123">
    <cfRule type="duplicateValues" dxfId="194" priority="89"/>
  </conditionalFormatting>
  <conditionalFormatting sqref="B123">
    <cfRule type="duplicateValues" dxfId="193" priority="90"/>
  </conditionalFormatting>
  <conditionalFormatting sqref="B123">
    <cfRule type="duplicateValues" dxfId="192" priority="86"/>
  </conditionalFormatting>
  <conditionalFormatting sqref="B113:B119 B121:B122 B124">
    <cfRule type="duplicateValues" dxfId="191" priority="85"/>
  </conditionalFormatting>
  <conditionalFormatting sqref="E77:E84 E87:E89">
    <cfRule type="duplicateValues" dxfId="190" priority="79"/>
  </conditionalFormatting>
  <conditionalFormatting sqref="E77:E84 E87:E89">
    <cfRule type="duplicateValues" dxfId="189" priority="80"/>
    <cfRule type="duplicateValues" dxfId="188" priority="81"/>
    <cfRule type="duplicateValues" dxfId="187" priority="82"/>
  </conditionalFormatting>
  <conditionalFormatting sqref="E77:E84 E87:E89">
    <cfRule type="duplicateValues" dxfId="186" priority="83"/>
    <cfRule type="duplicateValues" dxfId="185" priority="84"/>
  </conditionalFormatting>
  <conditionalFormatting sqref="B88:B89">
    <cfRule type="duplicateValues" dxfId="184" priority="78"/>
  </conditionalFormatting>
  <conditionalFormatting sqref="B77:B84 B87">
    <cfRule type="duplicateValues" dxfId="183" priority="77"/>
  </conditionalFormatting>
  <conditionalFormatting sqref="B151:B153 B161:B162 B168:B171">
    <cfRule type="duplicateValues" dxfId="182" priority="76"/>
  </conditionalFormatting>
  <conditionalFormatting sqref="E151:E153 E161:E162 E168:E171">
    <cfRule type="duplicateValues" dxfId="181" priority="75"/>
  </conditionalFormatting>
  <conditionalFormatting sqref="B9:B54 B58">
    <cfRule type="duplicateValues" dxfId="180" priority="259"/>
  </conditionalFormatting>
  <conditionalFormatting sqref="B55">
    <cfRule type="duplicateValues" dxfId="179" priority="70"/>
  </conditionalFormatting>
  <conditionalFormatting sqref="E55">
    <cfRule type="duplicateValues" dxfId="178" priority="71"/>
  </conditionalFormatting>
  <conditionalFormatting sqref="B55">
    <cfRule type="duplicateValues" dxfId="177" priority="72"/>
  </conditionalFormatting>
  <conditionalFormatting sqref="E55">
    <cfRule type="duplicateValues" dxfId="176" priority="73"/>
  </conditionalFormatting>
  <conditionalFormatting sqref="B55">
    <cfRule type="duplicateValues" dxfId="175" priority="74"/>
  </conditionalFormatting>
  <conditionalFormatting sqref="B55">
    <cfRule type="duplicateValues" dxfId="174" priority="69"/>
  </conditionalFormatting>
  <conditionalFormatting sqref="B55">
    <cfRule type="duplicateValues" dxfId="173" priority="68"/>
  </conditionalFormatting>
  <conditionalFormatting sqref="E56">
    <cfRule type="duplicateValues" dxfId="172" priority="60"/>
  </conditionalFormatting>
  <conditionalFormatting sqref="E56">
    <cfRule type="duplicateValues" dxfId="171" priority="61"/>
    <cfRule type="duplicateValues" dxfId="170" priority="62"/>
    <cfRule type="duplicateValues" dxfId="169" priority="63"/>
  </conditionalFormatting>
  <conditionalFormatting sqref="E56">
    <cfRule type="duplicateValues" dxfId="168" priority="64"/>
    <cfRule type="duplicateValues" dxfId="167" priority="65"/>
  </conditionalFormatting>
  <conditionalFormatting sqref="B56">
    <cfRule type="duplicateValues" dxfId="166" priority="66"/>
  </conditionalFormatting>
  <conditionalFormatting sqref="B56">
    <cfRule type="duplicateValues" dxfId="165" priority="67"/>
  </conditionalFormatting>
  <conditionalFormatting sqref="B56">
    <cfRule type="duplicateValues" dxfId="164" priority="59"/>
  </conditionalFormatting>
  <conditionalFormatting sqref="B56">
    <cfRule type="duplicateValues" dxfId="163" priority="58"/>
  </conditionalFormatting>
  <conditionalFormatting sqref="B57">
    <cfRule type="duplicateValues" dxfId="162" priority="55"/>
  </conditionalFormatting>
  <conditionalFormatting sqref="B57">
    <cfRule type="duplicateValues" dxfId="161" priority="54"/>
  </conditionalFormatting>
  <conditionalFormatting sqref="E57">
    <cfRule type="duplicateValues" dxfId="160" priority="47"/>
  </conditionalFormatting>
  <conditionalFormatting sqref="E57">
    <cfRule type="duplicateValues" dxfId="159" priority="48"/>
  </conditionalFormatting>
  <conditionalFormatting sqref="E57">
    <cfRule type="duplicateValues" dxfId="158" priority="49"/>
    <cfRule type="duplicateValues" dxfId="157" priority="50"/>
    <cfRule type="duplicateValues" dxfId="156" priority="51"/>
  </conditionalFormatting>
  <conditionalFormatting sqref="E57">
    <cfRule type="duplicateValues" dxfId="155" priority="52"/>
    <cfRule type="duplicateValues" dxfId="154" priority="53"/>
  </conditionalFormatting>
  <conditionalFormatting sqref="B57">
    <cfRule type="duplicateValues" dxfId="153" priority="56"/>
  </conditionalFormatting>
  <conditionalFormatting sqref="B57">
    <cfRule type="duplicateValues" dxfId="152" priority="57"/>
  </conditionalFormatting>
  <conditionalFormatting sqref="B57">
    <cfRule type="duplicateValues" dxfId="151" priority="46"/>
  </conditionalFormatting>
  <conditionalFormatting sqref="B57">
    <cfRule type="duplicateValues" dxfId="150" priority="45"/>
  </conditionalFormatting>
  <conditionalFormatting sqref="E85 E65 E44:E47">
    <cfRule type="duplicateValues" dxfId="149" priority="260"/>
  </conditionalFormatting>
  <conditionalFormatting sqref="E85 E65 E44:E47">
    <cfRule type="duplicateValues" dxfId="148" priority="261"/>
    <cfRule type="duplicateValues" dxfId="147" priority="262"/>
    <cfRule type="duplicateValues" dxfId="146" priority="263"/>
  </conditionalFormatting>
  <conditionalFormatting sqref="E85 E65 E44:E47">
    <cfRule type="duplicateValues" dxfId="145" priority="264"/>
    <cfRule type="duplicateValues" dxfId="144" priority="265"/>
  </conditionalFormatting>
  <conditionalFormatting sqref="E90:E95">
    <cfRule type="duplicateValues" dxfId="143" priority="39"/>
  </conditionalFormatting>
  <conditionalFormatting sqref="E90:E95">
    <cfRule type="duplicateValues" dxfId="142" priority="40"/>
    <cfRule type="duplicateValues" dxfId="141" priority="41"/>
    <cfRule type="duplicateValues" dxfId="140" priority="42"/>
  </conditionalFormatting>
  <conditionalFormatting sqref="E90:E95">
    <cfRule type="duplicateValues" dxfId="139" priority="43"/>
    <cfRule type="duplicateValues" dxfId="138" priority="44"/>
  </conditionalFormatting>
  <conditionalFormatting sqref="B92 B94:B95">
    <cfRule type="duplicateValues" dxfId="137" priority="36"/>
  </conditionalFormatting>
  <conditionalFormatting sqref="B92">
    <cfRule type="duplicateValues" dxfId="136" priority="35"/>
  </conditionalFormatting>
  <conditionalFormatting sqref="B92">
    <cfRule type="duplicateValues" dxfId="135" priority="37"/>
  </conditionalFormatting>
  <conditionalFormatting sqref="B92">
    <cfRule type="duplicateValues" dxfId="134" priority="38"/>
  </conditionalFormatting>
  <conditionalFormatting sqref="B92">
    <cfRule type="duplicateValues" dxfId="133" priority="34"/>
  </conditionalFormatting>
  <conditionalFormatting sqref="B90:B91 B93">
    <cfRule type="duplicateValues" dxfId="132" priority="33"/>
  </conditionalFormatting>
  <conditionalFormatting sqref="B90:B95">
    <cfRule type="duplicateValues" dxfId="131" priority="32"/>
  </conditionalFormatting>
  <conditionalFormatting sqref="B104:B173 B1:B95">
    <cfRule type="duplicateValues" dxfId="130" priority="31"/>
  </conditionalFormatting>
  <conditionalFormatting sqref="E96:E99">
    <cfRule type="duplicateValues" dxfId="129" priority="25"/>
  </conditionalFormatting>
  <conditionalFormatting sqref="E96:E99">
    <cfRule type="duplicateValues" dxfId="128" priority="26"/>
    <cfRule type="duplicateValues" dxfId="127" priority="27"/>
    <cfRule type="duplicateValues" dxfId="126" priority="28"/>
  </conditionalFormatting>
  <conditionalFormatting sqref="E96:E99">
    <cfRule type="duplicateValues" dxfId="125" priority="29"/>
    <cfRule type="duplicateValues" dxfId="124" priority="30"/>
  </conditionalFormatting>
  <conditionalFormatting sqref="B96 B98:B99">
    <cfRule type="duplicateValues" dxfId="123" priority="22"/>
  </conditionalFormatting>
  <conditionalFormatting sqref="B96">
    <cfRule type="duplicateValues" dxfId="122" priority="21"/>
  </conditionalFormatting>
  <conditionalFormatting sqref="B96">
    <cfRule type="duplicateValues" dxfId="121" priority="23"/>
  </conditionalFormatting>
  <conditionalFormatting sqref="B96">
    <cfRule type="duplicateValues" dxfId="120" priority="24"/>
  </conditionalFormatting>
  <conditionalFormatting sqref="B96">
    <cfRule type="duplicateValues" dxfId="119" priority="20"/>
  </conditionalFormatting>
  <conditionalFormatting sqref="B97">
    <cfRule type="duplicateValues" dxfId="118" priority="19"/>
  </conditionalFormatting>
  <conditionalFormatting sqref="B96:B99">
    <cfRule type="duplicateValues" dxfId="117" priority="18"/>
  </conditionalFormatting>
  <conditionalFormatting sqref="B96:B99">
    <cfRule type="duplicateValues" dxfId="116" priority="17"/>
  </conditionalFormatting>
  <conditionalFormatting sqref="B1:B99 B104:B173">
    <cfRule type="duplicateValues" dxfId="115" priority="16"/>
  </conditionalFormatting>
  <conditionalFormatting sqref="E100:E103">
    <cfRule type="duplicateValues" dxfId="114" priority="10"/>
  </conditionalFormatting>
  <conditionalFormatting sqref="E100:E103">
    <cfRule type="duplicateValues" dxfId="113" priority="11"/>
    <cfRule type="duplicateValues" dxfId="112" priority="12"/>
    <cfRule type="duplicateValues" dxfId="111" priority="13"/>
  </conditionalFormatting>
  <conditionalFormatting sqref="E100:E103">
    <cfRule type="duplicateValues" dxfId="110" priority="14"/>
    <cfRule type="duplicateValues" dxfId="109" priority="15"/>
  </conditionalFormatting>
  <conditionalFormatting sqref="B100 B102:B103">
    <cfRule type="duplicateValues" dxfId="108" priority="7"/>
  </conditionalFormatting>
  <conditionalFormatting sqref="B100">
    <cfRule type="duplicateValues" dxfId="107" priority="6"/>
  </conditionalFormatting>
  <conditionalFormatting sqref="B100">
    <cfRule type="duplicateValues" dxfId="106" priority="8"/>
  </conditionalFormatting>
  <conditionalFormatting sqref="B100">
    <cfRule type="duplicateValues" dxfId="105" priority="9"/>
  </conditionalFormatting>
  <conditionalFormatting sqref="B100">
    <cfRule type="duplicateValues" dxfId="104" priority="5"/>
  </conditionalFormatting>
  <conditionalFormatting sqref="B101">
    <cfRule type="duplicateValues" dxfId="103" priority="4"/>
  </conditionalFormatting>
  <conditionalFormatting sqref="B100:B103">
    <cfRule type="duplicateValues" dxfId="102" priority="3"/>
  </conditionalFormatting>
  <conditionalFormatting sqref="B100:B103">
    <cfRule type="duplicateValues" dxfId="101" priority="2"/>
  </conditionalFormatting>
  <conditionalFormatting sqref="B100:B103">
    <cfRule type="duplicateValues" dxfId="100" priority="1"/>
  </conditionalFormatting>
  <conditionalFormatting sqref="B172:B173 B86 B104:B106 B9:B54 B108:B112 B120 B1:B7 B127:B144 B154 B58:B61">
    <cfRule type="duplicateValues" dxfId="99" priority="266"/>
  </conditionalFormatting>
  <conditionalFormatting sqref="B172:B173 B108:B112 B120 B1:B7 B9:B54 B63:B74 B85:B86 B104:B106 B127:B144 B154 B58:B61">
    <cfRule type="duplicateValues" dxfId="98" priority="267"/>
  </conditionalFormatting>
  <conditionalFormatting sqref="B154 B136:B144 B172">
    <cfRule type="duplicateValues" dxfId="97" priority="268"/>
  </conditionalFormatting>
  <conditionalFormatting sqref="B154 B134:B144 B172">
    <cfRule type="duplicateValues" dxfId="96" priority="269"/>
  </conditionalFormatting>
  <conditionalFormatting sqref="B157:B160 B147:B150">
    <cfRule type="duplicateValues" dxfId="95" priority="270"/>
  </conditionalFormatting>
  <conditionalFormatting sqref="E157:E160 E147:E150">
    <cfRule type="duplicateValues" dxfId="94" priority="271"/>
  </conditionalFormatting>
  <conditionalFormatting sqref="B172:B173 B1:B54 B58:B89 B104:B150 B163:B167 B154:B160">
    <cfRule type="duplicateValues" dxfId="93" priority="272"/>
  </conditionalFormatting>
  <conditionalFormatting sqref="B155:B156 B145:B146 B163:B167">
    <cfRule type="duplicateValues" dxfId="92" priority="273"/>
  </conditionalFormatting>
  <conditionalFormatting sqref="E155:E156 E145:E146 E172 E163:E167">
    <cfRule type="duplicateValues" dxfId="91" priority="274"/>
  </conditionalFormatting>
  <conditionalFormatting sqref="B172:B173 B127:B146 B104:B112 B120 B1:B54 B58:B76 B85:B86 B154:B156 B163:B167">
    <cfRule type="duplicateValues" dxfId="90" priority="27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9" priority="119152"/>
  </conditionalFormatting>
  <conditionalFormatting sqref="A7:A11">
    <cfRule type="duplicateValues" dxfId="88" priority="119156"/>
    <cfRule type="duplicateValues" dxfId="87" priority="119157"/>
  </conditionalFormatting>
  <conditionalFormatting sqref="A7:A11">
    <cfRule type="duplicateValues" dxfId="86" priority="119160"/>
    <cfRule type="duplicateValues" dxfId="85" priority="119161"/>
  </conditionalFormatting>
  <conditionalFormatting sqref="B37:B39">
    <cfRule type="duplicateValues" dxfId="84" priority="219"/>
    <cfRule type="duplicateValues" dxfId="83" priority="220"/>
  </conditionalFormatting>
  <conditionalFormatting sqref="B37:B39">
    <cfRule type="duplicateValues" dxfId="82" priority="218"/>
  </conditionalFormatting>
  <conditionalFormatting sqref="B37:B39">
    <cfRule type="duplicateValues" dxfId="81" priority="217"/>
  </conditionalFormatting>
  <conditionalFormatting sqref="B37:B39">
    <cfRule type="duplicateValues" dxfId="80" priority="215"/>
    <cfRule type="duplicateValues" dxfId="79" priority="216"/>
  </conditionalFormatting>
  <conditionalFormatting sqref="B3">
    <cfRule type="duplicateValues" dxfId="78" priority="193"/>
    <cfRule type="duplicateValues" dxfId="77" priority="194"/>
  </conditionalFormatting>
  <conditionalFormatting sqref="B3">
    <cfRule type="duplicateValues" dxfId="76" priority="192"/>
  </conditionalFormatting>
  <conditionalFormatting sqref="B3">
    <cfRule type="duplicateValues" dxfId="75" priority="191"/>
  </conditionalFormatting>
  <conditionalFormatting sqref="B3">
    <cfRule type="duplicateValues" dxfId="74" priority="189"/>
    <cfRule type="duplicateValues" dxfId="73" priority="190"/>
  </conditionalFormatting>
  <conditionalFormatting sqref="A4:A6">
    <cfRule type="duplicateValues" dxfId="72" priority="188"/>
  </conditionalFormatting>
  <conditionalFormatting sqref="A4:A6">
    <cfRule type="duplicateValues" dxfId="71" priority="186"/>
    <cfRule type="duplicateValues" dxfId="70" priority="187"/>
  </conditionalFormatting>
  <conditionalFormatting sqref="A4:A6">
    <cfRule type="duplicateValues" dxfId="69" priority="184"/>
    <cfRule type="duplicateValues" dxfId="68" priority="185"/>
  </conditionalFormatting>
  <conditionalFormatting sqref="A3:A6">
    <cfRule type="duplicateValues" dxfId="67" priority="165"/>
  </conditionalFormatting>
  <conditionalFormatting sqref="A3:A6">
    <cfRule type="duplicateValues" dxfId="66" priority="163"/>
    <cfRule type="duplicateValues" dxfId="65" priority="164"/>
  </conditionalFormatting>
  <conditionalFormatting sqref="A3:A6">
    <cfRule type="duplicateValues" dxfId="64" priority="161"/>
    <cfRule type="duplicateValues" dxfId="63" priority="162"/>
  </conditionalFormatting>
  <conditionalFormatting sqref="B4:B6">
    <cfRule type="duplicateValues" dxfId="62" priority="158"/>
    <cfRule type="duplicateValues" dxfId="61" priority="159"/>
  </conditionalFormatting>
  <conditionalFormatting sqref="B4:B6">
    <cfRule type="duplicateValues" dxfId="60" priority="157"/>
  </conditionalFormatting>
  <conditionalFormatting sqref="B4:B6">
    <cfRule type="duplicateValues" dxfId="59" priority="156"/>
  </conditionalFormatting>
  <conditionalFormatting sqref="B4:B6">
    <cfRule type="duplicateValues" dxfId="58" priority="154"/>
    <cfRule type="duplicateValues" dxfId="5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6" priority="51"/>
  </conditionalFormatting>
  <conditionalFormatting sqref="E9:E1048576 E1:E2">
    <cfRule type="duplicateValues" dxfId="55" priority="99232"/>
  </conditionalFormatting>
  <conditionalFormatting sqref="E4">
    <cfRule type="duplicateValues" dxfId="54" priority="44"/>
  </conditionalFormatting>
  <conditionalFormatting sqref="E5:E8">
    <cfRule type="duplicateValues" dxfId="53" priority="42"/>
  </conditionalFormatting>
  <conditionalFormatting sqref="B12">
    <cfRule type="duplicateValues" dxfId="52" priority="16"/>
    <cfRule type="duplicateValues" dxfId="51" priority="17"/>
    <cfRule type="duplicateValues" dxfId="50" priority="18"/>
  </conditionalFormatting>
  <conditionalFormatting sqref="B12">
    <cfRule type="duplicateValues" dxfId="49" priority="15"/>
  </conditionalFormatting>
  <conditionalFormatting sqref="B12">
    <cfRule type="duplicateValues" dxfId="48" priority="13"/>
    <cfRule type="duplicateValues" dxfId="47" priority="14"/>
  </conditionalFormatting>
  <conditionalFormatting sqref="B12">
    <cfRule type="duplicateValues" dxfId="46" priority="10"/>
    <cfRule type="duplicateValues" dxfId="45" priority="11"/>
    <cfRule type="duplicateValues" dxfId="44" priority="12"/>
  </conditionalFormatting>
  <conditionalFormatting sqref="B12">
    <cfRule type="duplicateValues" dxfId="43" priority="9"/>
  </conditionalFormatting>
  <conditionalFormatting sqref="B12">
    <cfRule type="duplicateValues" dxfId="42" priority="7"/>
    <cfRule type="duplicateValues" dxfId="41" priority="8"/>
  </conditionalFormatting>
  <conditionalFormatting sqref="B12">
    <cfRule type="duplicateValues" dxfId="40" priority="6"/>
  </conditionalFormatting>
  <conditionalFormatting sqref="B12">
    <cfRule type="duplicateValues" dxfId="39" priority="3"/>
    <cfRule type="duplicateValues" dxfId="38" priority="4"/>
    <cfRule type="duplicateValues" dxfId="37" priority="5"/>
  </conditionalFormatting>
  <conditionalFormatting sqref="B12">
    <cfRule type="duplicateValues" dxfId="36" priority="2"/>
  </conditionalFormatting>
  <conditionalFormatting sqref="B12">
    <cfRule type="duplicateValues" dxfId="3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2021-02-26T10:21:12Z</dcterms:modified>
</cp:coreProperties>
</file>