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4" i="1" l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A214" i="1"/>
  <c r="A213" i="1"/>
  <c r="A212" i="1"/>
  <c r="A211" i="1"/>
  <c r="A210" i="1"/>
  <c r="A209" i="1"/>
  <c r="A208" i="1"/>
  <c r="A207" i="1"/>
  <c r="A206" i="1"/>
  <c r="A205" i="1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21" i="16" s="1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26" i="1" l="1"/>
  <c r="A125" i="1"/>
  <c r="A122" i="1"/>
  <c r="A119" i="1"/>
  <c r="A118" i="1"/>
  <c r="A115" i="1"/>
  <c r="A113" i="1"/>
  <c r="A108" i="1"/>
  <c r="A107" i="1"/>
  <c r="A105" i="1"/>
  <c r="A111" i="1"/>
  <c r="A110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2" i="1"/>
  <c r="G122" i="1"/>
  <c r="H122" i="1"/>
  <c r="I122" i="1"/>
  <c r="J122" i="1"/>
  <c r="K122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204" i="1"/>
  <c r="A203" i="1"/>
  <c r="A202" i="1"/>
  <c r="A201" i="1"/>
  <c r="A200" i="1"/>
  <c r="A124" i="1"/>
  <c r="A199" i="1"/>
  <c r="A123" i="1"/>
  <c r="A198" i="1"/>
  <c r="A197" i="1"/>
  <c r="A196" i="1"/>
  <c r="A195" i="1"/>
  <c r="A194" i="1"/>
  <c r="A193" i="1"/>
  <c r="A192" i="1"/>
  <c r="A191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24" i="1"/>
  <c r="G124" i="1"/>
  <c r="H124" i="1"/>
  <c r="I124" i="1"/>
  <c r="J124" i="1"/>
  <c r="K124" i="1"/>
  <c r="F199" i="1"/>
  <c r="G199" i="1"/>
  <c r="H199" i="1"/>
  <c r="I199" i="1"/>
  <c r="J199" i="1"/>
  <c r="K199" i="1"/>
  <c r="F123" i="1"/>
  <c r="G123" i="1"/>
  <c r="H123" i="1"/>
  <c r="I123" i="1"/>
  <c r="J123" i="1"/>
  <c r="K123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A64" i="1"/>
  <c r="F64" i="1"/>
  <c r="G64" i="1"/>
  <c r="H64" i="1"/>
  <c r="I64" i="1"/>
  <c r="J64" i="1"/>
  <c r="K64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21" i="1"/>
  <c r="G121" i="1"/>
  <c r="H121" i="1"/>
  <c r="I121" i="1"/>
  <c r="J121" i="1"/>
  <c r="K121" i="1"/>
  <c r="F188" i="1"/>
  <c r="G188" i="1"/>
  <c r="H188" i="1"/>
  <c r="I188" i="1"/>
  <c r="J188" i="1"/>
  <c r="K188" i="1"/>
  <c r="F120" i="1"/>
  <c r="G120" i="1"/>
  <c r="H120" i="1"/>
  <c r="I120" i="1"/>
  <c r="J120" i="1"/>
  <c r="K120" i="1"/>
  <c r="F117" i="1"/>
  <c r="G117" i="1"/>
  <c r="H117" i="1"/>
  <c r="I117" i="1"/>
  <c r="J117" i="1"/>
  <c r="K117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16" i="1"/>
  <c r="G116" i="1"/>
  <c r="H116" i="1"/>
  <c r="I116" i="1"/>
  <c r="J116" i="1"/>
  <c r="K116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78" i="1"/>
  <c r="G178" i="1"/>
  <c r="H178" i="1"/>
  <c r="I178" i="1"/>
  <c r="J178" i="1"/>
  <c r="K178" i="1"/>
  <c r="F109" i="1"/>
  <c r="G109" i="1"/>
  <c r="H109" i="1"/>
  <c r="I109" i="1"/>
  <c r="J109" i="1"/>
  <c r="K109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06" i="1"/>
  <c r="G106" i="1"/>
  <c r="H106" i="1"/>
  <c r="I106" i="1"/>
  <c r="J106" i="1"/>
  <c r="K106" i="1"/>
  <c r="F172" i="1"/>
  <c r="G172" i="1"/>
  <c r="H172" i="1"/>
  <c r="I172" i="1"/>
  <c r="J172" i="1"/>
  <c r="K172" i="1"/>
  <c r="A190" i="1"/>
  <c r="A189" i="1"/>
  <c r="A121" i="1"/>
  <c r="A188" i="1"/>
  <c r="A120" i="1"/>
  <c r="A117" i="1"/>
  <c r="A187" i="1"/>
  <c r="A186" i="1"/>
  <c r="A185" i="1"/>
  <c r="A184" i="1"/>
  <c r="A116" i="1"/>
  <c r="A183" i="1"/>
  <c r="A182" i="1"/>
  <c r="A181" i="1"/>
  <c r="A180" i="1"/>
  <c r="A179" i="1"/>
  <c r="A114" i="1"/>
  <c r="A112" i="1"/>
  <c r="A178" i="1"/>
  <c r="A109" i="1"/>
  <c r="A177" i="1"/>
  <c r="A176" i="1"/>
  <c r="A175" i="1"/>
  <c r="A174" i="1"/>
  <c r="A173" i="1"/>
  <c r="A106" i="1"/>
  <c r="A172" i="1"/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85" i="1"/>
  <c r="G85" i="1"/>
  <c r="H85" i="1"/>
  <c r="I85" i="1"/>
  <c r="J85" i="1"/>
  <c r="K85" i="1"/>
  <c r="A104" i="1"/>
  <c r="A103" i="1"/>
  <c r="A85" i="1"/>
  <c r="A171" i="1"/>
  <c r="A170" i="1"/>
  <c r="A169" i="1"/>
  <c r="A168" i="1"/>
  <c r="A167" i="1"/>
  <c r="A166" i="1"/>
  <c r="A102" i="1"/>
  <c r="A101" i="1"/>
  <c r="A165" i="1"/>
  <c r="A100" i="1"/>
  <c r="A164" i="1"/>
  <c r="A99" i="1"/>
  <c r="A98" i="1"/>
  <c r="A163" i="1"/>
  <c r="A97" i="1"/>
  <c r="A96" i="1"/>
  <c r="A95" i="1"/>
  <c r="A94" i="1"/>
  <c r="A93" i="1"/>
  <c r="A92" i="1"/>
  <c r="A162" i="1"/>
  <c r="A91" i="1"/>
  <c r="A90" i="1"/>
  <c r="A89" i="1"/>
  <c r="A88" i="1"/>
  <c r="A161" i="1"/>
  <c r="A160" i="1"/>
  <c r="A87" i="1"/>
  <c r="A159" i="1"/>
  <c r="A86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65" i="1"/>
  <c r="G165" i="1"/>
  <c r="H165" i="1"/>
  <c r="I165" i="1"/>
  <c r="J165" i="1"/>
  <c r="K165" i="1"/>
  <c r="F100" i="1"/>
  <c r="G100" i="1"/>
  <c r="H100" i="1"/>
  <c r="I100" i="1"/>
  <c r="J100" i="1"/>
  <c r="K100" i="1"/>
  <c r="F164" i="1"/>
  <c r="G164" i="1"/>
  <c r="H164" i="1"/>
  <c r="I164" i="1"/>
  <c r="J164" i="1"/>
  <c r="K164" i="1"/>
  <c r="F99" i="1"/>
  <c r="G99" i="1"/>
  <c r="H99" i="1"/>
  <c r="I99" i="1"/>
  <c r="J99" i="1"/>
  <c r="K99" i="1"/>
  <c r="F98" i="1"/>
  <c r="G98" i="1"/>
  <c r="H98" i="1"/>
  <c r="I98" i="1"/>
  <c r="J98" i="1"/>
  <c r="K98" i="1"/>
  <c r="F163" i="1"/>
  <c r="G163" i="1"/>
  <c r="H163" i="1"/>
  <c r="I163" i="1"/>
  <c r="J163" i="1"/>
  <c r="K163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62" i="1"/>
  <c r="G162" i="1"/>
  <c r="H162" i="1"/>
  <c r="I162" i="1"/>
  <c r="J162" i="1"/>
  <c r="K16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87" i="1"/>
  <c r="G87" i="1"/>
  <c r="H87" i="1"/>
  <c r="I87" i="1"/>
  <c r="J87" i="1"/>
  <c r="K87" i="1"/>
  <c r="F159" i="1"/>
  <c r="G159" i="1"/>
  <c r="H159" i="1"/>
  <c r="I159" i="1"/>
  <c r="J159" i="1"/>
  <c r="K159" i="1"/>
  <c r="F86" i="1"/>
  <c r="G86" i="1"/>
  <c r="H86" i="1"/>
  <c r="I86" i="1"/>
  <c r="J86" i="1"/>
  <c r="K86" i="1"/>
  <c r="A84" i="1" l="1"/>
  <c r="F84" i="1"/>
  <c r="G84" i="1"/>
  <c r="H84" i="1"/>
  <c r="I84" i="1"/>
  <c r="J84" i="1"/>
  <c r="K84" i="1"/>
  <c r="F83" i="1" l="1"/>
  <c r="G83" i="1"/>
  <c r="H83" i="1"/>
  <c r="I83" i="1"/>
  <c r="J83" i="1"/>
  <c r="K83" i="1"/>
  <c r="F158" i="1"/>
  <c r="G158" i="1"/>
  <c r="H158" i="1"/>
  <c r="I158" i="1"/>
  <c r="J158" i="1"/>
  <c r="K15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3" i="1"/>
  <c r="A158" i="1"/>
  <c r="A82" i="1"/>
  <c r="A81" i="1"/>
  <c r="A80" i="1"/>
  <c r="A79" i="1"/>
  <c r="A78" i="1"/>
  <c r="A77" i="1" l="1"/>
  <c r="A76" i="1"/>
  <c r="A157" i="1"/>
  <c r="A156" i="1"/>
  <c r="A75" i="1"/>
  <c r="A155" i="1"/>
  <c r="A154" i="1"/>
  <c r="A74" i="1"/>
  <c r="A73" i="1"/>
  <c r="A72" i="1"/>
  <c r="A71" i="1"/>
  <c r="A70" i="1"/>
  <c r="A69" i="1"/>
  <c r="A68" i="1"/>
  <c r="A67" i="1"/>
  <c r="A66" i="1"/>
  <c r="A153" i="1"/>
  <c r="A65" i="1"/>
  <c r="A152" i="1"/>
  <c r="A151" i="1"/>
  <c r="A150" i="1"/>
  <c r="F77" i="1"/>
  <c r="G77" i="1"/>
  <c r="H77" i="1"/>
  <c r="I77" i="1"/>
  <c r="J77" i="1"/>
  <c r="K77" i="1"/>
  <c r="F76" i="1"/>
  <c r="G76" i="1"/>
  <c r="H76" i="1"/>
  <c r="I76" i="1"/>
  <c r="J76" i="1"/>
  <c r="K76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75" i="1"/>
  <c r="G75" i="1"/>
  <c r="H75" i="1"/>
  <c r="I75" i="1"/>
  <c r="J75" i="1"/>
  <c r="K75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153" i="1"/>
  <c r="G153" i="1"/>
  <c r="H153" i="1"/>
  <c r="I153" i="1"/>
  <c r="J153" i="1"/>
  <c r="K153" i="1"/>
  <c r="F65" i="1"/>
  <c r="G65" i="1"/>
  <c r="H65" i="1"/>
  <c r="I65" i="1"/>
  <c r="J65" i="1"/>
  <c r="K6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63" i="1" l="1"/>
  <c r="A62" i="1"/>
  <c r="A61" i="1"/>
  <c r="A149" i="1"/>
  <c r="A60" i="1"/>
  <c r="A59" i="1"/>
  <c r="A58" i="1"/>
  <c r="A57" i="1"/>
  <c r="A56" i="1"/>
  <c r="A55" i="1"/>
  <c r="A54" i="1"/>
  <c r="A53" i="1"/>
  <c r="A52" i="1"/>
  <c r="A51" i="1"/>
  <c r="A50" i="1"/>
  <c r="A148" i="1"/>
  <c r="A147" i="1"/>
  <c r="A49" i="1"/>
  <c r="A48" i="1"/>
  <c r="A146" i="1"/>
  <c r="A5" i="1"/>
  <c r="A47" i="1"/>
  <c r="A46" i="1"/>
  <c r="A145" i="1"/>
  <c r="A45" i="1"/>
  <c r="A44" i="1"/>
  <c r="A144" i="1"/>
  <c r="A143" i="1"/>
  <c r="A142" i="1"/>
  <c r="A141" i="1"/>
  <c r="A43" i="1"/>
  <c r="A140" i="1"/>
  <c r="A42" i="1"/>
  <c r="A139" i="1"/>
  <c r="A41" i="1"/>
  <c r="A40" i="1"/>
  <c r="A39" i="1"/>
  <c r="A138" i="1"/>
  <c r="A38" i="1"/>
  <c r="A37" i="1"/>
  <c r="A36" i="1"/>
  <c r="A35" i="1"/>
  <c r="A137" i="1"/>
  <c r="A34" i="1"/>
  <c r="A33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49" i="1"/>
  <c r="G149" i="1"/>
  <c r="H149" i="1"/>
  <c r="I149" i="1"/>
  <c r="J149" i="1"/>
  <c r="K149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49" i="1"/>
  <c r="G49" i="1"/>
  <c r="H49" i="1"/>
  <c r="I49" i="1"/>
  <c r="J49" i="1"/>
  <c r="K49" i="1"/>
  <c r="F48" i="1"/>
  <c r="G48" i="1"/>
  <c r="H48" i="1"/>
  <c r="I48" i="1"/>
  <c r="J48" i="1"/>
  <c r="K48" i="1"/>
  <c r="F146" i="1"/>
  <c r="G146" i="1"/>
  <c r="H146" i="1"/>
  <c r="I146" i="1"/>
  <c r="J146" i="1"/>
  <c r="K146" i="1"/>
  <c r="F5" i="1"/>
  <c r="G5" i="1"/>
  <c r="H5" i="1"/>
  <c r="I5" i="1"/>
  <c r="J5" i="1"/>
  <c r="K5" i="1"/>
  <c r="F47" i="1"/>
  <c r="G47" i="1"/>
  <c r="H47" i="1"/>
  <c r="I47" i="1"/>
  <c r="J47" i="1"/>
  <c r="K47" i="1"/>
  <c r="F46" i="1"/>
  <c r="G46" i="1"/>
  <c r="H46" i="1"/>
  <c r="I46" i="1"/>
  <c r="J46" i="1"/>
  <c r="K46" i="1"/>
  <c r="F145" i="1"/>
  <c r="G145" i="1"/>
  <c r="H145" i="1"/>
  <c r="I145" i="1"/>
  <c r="J145" i="1"/>
  <c r="K145" i="1"/>
  <c r="F45" i="1"/>
  <c r="G45" i="1"/>
  <c r="H45" i="1"/>
  <c r="I45" i="1"/>
  <c r="J45" i="1"/>
  <c r="K45" i="1"/>
  <c r="F44" i="1"/>
  <c r="G44" i="1"/>
  <c r="H44" i="1"/>
  <c r="I44" i="1"/>
  <c r="J44" i="1"/>
  <c r="K44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43" i="1"/>
  <c r="G43" i="1"/>
  <c r="H43" i="1"/>
  <c r="I43" i="1"/>
  <c r="J43" i="1"/>
  <c r="K43" i="1"/>
  <c r="F140" i="1"/>
  <c r="G140" i="1"/>
  <c r="H140" i="1"/>
  <c r="I140" i="1"/>
  <c r="J140" i="1"/>
  <c r="K140" i="1"/>
  <c r="F42" i="1"/>
  <c r="G42" i="1"/>
  <c r="H42" i="1"/>
  <c r="I42" i="1"/>
  <c r="J42" i="1"/>
  <c r="K42" i="1"/>
  <c r="F139" i="1"/>
  <c r="G139" i="1"/>
  <c r="H139" i="1"/>
  <c r="I139" i="1"/>
  <c r="J139" i="1"/>
  <c r="K139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38" i="1"/>
  <c r="G138" i="1"/>
  <c r="H138" i="1"/>
  <c r="I138" i="1"/>
  <c r="J138" i="1"/>
  <c r="K138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137" i="1"/>
  <c r="G137" i="1"/>
  <c r="H137" i="1"/>
  <c r="I137" i="1"/>
  <c r="J137" i="1"/>
  <c r="K137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136" i="1"/>
  <c r="G136" i="1"/>
  <c r="H136" i="1"/>
  <c r="I136" i="1"/>
  <c r="J136" i="1"/>
  <c r="K136" i="1"/>
  <c r="F29" i="1"/>
  <c r="G29" i="1"/>
  <c r="H29" i="1"/>
  <c r="I29" i="1"/>
  <c r="J29" i="1"/>
  <c r="K29" i="1"/>
  <c r="F135" i="1"/>
  <c r="G135" i="1"/>
  <c r="H135" i="1"/>
  <c r="I135" i="1"/>
  <c r="J135" i="1"/>
  <c r="K135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34" i="1"/>
  <c r="G134" i="1"/>
  <c r="H134" i="1"/>
  <c r="I134" i="1"/>
  <c r="J134" i="1"/>
  <c r="K134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33" i="1"/>
  <c r="G133" i="1"/>
  <c r="H133" i="1"/>
  <c r="I133" i="1"/>
  <c r="J133" i="1"/>
  <c r="K133" i="1"/>
  <c r="F17" i="1"/>
  <c r="G17" i="1"/>
  <c r="H17" i="1"/>
  <c r="I17" i="1"/>
  <c r="J17" i="1"/>
  <c r="K17" i="1"/>
  <c r="F16" i="1"/>
  <c r="G16" i="1"/>
  <c r="H16" i="1"/>
  <c r="I16" i="1"/>
  <c r="J16" i="1"/>
  <c r="K16" i="1"/>
  <c r="A32" i="1"/>
  <c r="A31" i="1"/>
  <c r="A30" i="1"/>
  <c r="A136" i="1"/>
  <c r="A29" i="1"/>
  <c r="A135" i="1"/>
  <c r="A28" i="1"/>
  <c r="A27" i="1"/>
  <c r="A26" i="1"/>
  <c r="A25" i="1"/>
  <c r="A24" i="1"/>
  <c r="A23" i="1"/>
  <c r="A22" i="1"/>
  <c r="A134" i="1"/>
  <c r="A21" i="1"/>
  <c r="A20" i="1"/>
  <c r="A19" i="1"/>
  <c r="A18" i="1"/>
  <c r="A133" i="1"/>
  <c r="A17" i="1"/>
  <c r="A16" i="1"/>
  <c r="A15" i="1" l="1"/>
  <c r="A132" i="1"/>
  <c r="F15" i="1"/>
  <c r="G15" i="1"/>
  <c r="H15" i="1"/>
  <c r="I15" i="1"/>
  <c r="J15" i="1"/>
  <c r="K15" i="1"/>
  <c r="F132" i="1"/>
  <c r="G132" i="1"/>
  <c r="H132" i="1"/>
  <c r="I132" i="1"/>
  <c r="J132" i="1"/>
  <c r="K132" i="1"/>
  <c r="A131" i="1" l="1"/>
  <c r="A14" i="1"/>
  <c r="A130" i="1"/>
  <c r="F131" i="1"/>
  <c r="G131" i="1"/>
  <c r="H131" i="1"/>
  <c r="I131" i="1"/>
  <c r="J131" i="1"/>
  <c r="K131" i="1"/>
  <c r="F14" i="1"/>
  <c r="G14" i="1"/>
  <c r="H14" i="1"/>
  <c r="I14" i="1"/>
  <c r="J14" i="1"/>
  <c r="K14" i="1"/>
  <c r="F130" i="1"/>
  <c r="G130" i="1"/>
  <c r="H130" i="1"/>
  <c r="I130" i="1"/>
  <c r="J130" i="1"/>
  <c r="K130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2" i="1"/>
  <c r="A11" i="1"/>
  <c r="A10" i="1"/>
  <c r="A9" i="1"/>
  <c r="A8" i="1"/>
  <c r="A7" i="1"/>
  <c r="F129" i="1" l="1"/>
  <c r="G129" i="1"/>
  <c r="H129" i="1"/>
  <c r="I129" i="1"/>
  <c r="J129" i="1"/>
  <c r="K129" i="1"/>
  <c r="A129" i="1"/>
  <c r="A128" i="1" l="1"/>
  <c r="A6" i="1"/>
  <c r="A127" i="1"/>
  <c r="F128" i="1"/>
  <c r="G128" i="1"/>
  <c r="H128" i="1"/>
  <c r="I128" i="1"/>
  <c r="J128" i="1"/>
  <c r="K128" i="1"/>
  <c r="F6" i="1"/>
  <c r="G6" i="1"/>
  <c r="H6" i="1"/>
  <c r="I6" i="1"/>
  <c r="J6" i="1"/>
  <c r="K6" i="1"/>
  <c r="F127" i="1"/>
  <c r="G127" i="1"/>
  <c r="H127" i="1"/>
  <c r="I127" i="1"/>
  <c r="J127" i="1"/>
  <c r="K127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<sst xmlns="http://schemas.openxmlformats.org/spreadsheetml/2006/main" count="14207" uniqueCount="2739">
  <si>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</si>
  <si>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</si>
  <si>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</si>
  <si>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</si>
  <si>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</si>
  <si>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</si>
  <si>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</si>
  <si>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</si>
  <si>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</si>
  <si>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</si>
  <si>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</si>
  <si>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</si>
  <si>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</si>
  <si>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</si>
  <si>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</si>
  <si>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</si>
  <si>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</si>
  <si>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</si>
  <si>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</si>
  <si>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</si>
  <si>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</si>
  <si>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</si>
  <si>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</si>
  <si>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</si>
  <si>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</si>
  <si>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</si>
  <si>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</si>
  <si>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</si>
  <si>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</si>
  <si>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</si>
  <si>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</si>
  <si>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</si>
  <si>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</si>
  <si>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</si>
  <si>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</si>
  <si>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</si>
  <si>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</si>
  <si>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</si>
  <si>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</si>
  <si>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</si>
  <si>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</si>
  <si>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</si>
  <si>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</si>
  <si>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</si>
  <si>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</si>
  <si>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</si>
  <si>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</si>
  <si>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</si>
  <si>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</si>
  <si>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</si>
  <si>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</si>
  <si>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</si>
  <si>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</si>
  <si>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</si>
  <si>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</si>
  <si>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</si>
  <si>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</si>
  <si>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</si>
  <si>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</si>
  <si>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</si>
  <si>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</si>
  <si>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</si>
  <si>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</si>
  <si>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</si>
  <si>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</si>
  <si>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</si>
  <si>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</si>
  <si>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</si>
  <si>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</si>
  <si>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</si>
  <si>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</si>
  <si>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</si>
  <si>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</si>
  <si>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</si>
  <si>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</si>
  <si>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</si>
  <si>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</si>
  <si>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</si>
  <si>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</si>
  <si>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</si>
  <si>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</si>
  <si>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</si>
  <si>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</si>
  <si>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</si>
  <si>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</si>
  <si>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</si>
  <si>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</si>
  <si>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</si>
  <si>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</si>
  <si>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</si>
  <si>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</si>
  <si>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</si>
  <si>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</si>
  <si>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</si>
  <si>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</si>
  <si>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</si>
  <si>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</si>
  <si>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</si>
  <si>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</si>
  <si>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</si>
  <si>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</si>
  <si>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</si>
  <si>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</si>
  <si>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</si>
  <si>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</si>
  <si>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</si>
  <si>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</si>
  <si>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</si>
  <si>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</si>
  <si>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</si>
  <si>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</si>
  <si>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</si>
  <si>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</si>
  <si>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</si>
  <si>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</si>
  <si>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</si>
  <si>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</si>
  <si>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</si>
  <si>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</si>
  <si>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</si>
  <si>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</si>
  <si>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</si>
  <si>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</si>
  <si>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</si>
  <si>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</si>
  <si>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</si>
  <si>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</si>
  <si>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</si>
  <si>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</si>
  <si>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</si>
  <si>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</si>
  <si>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</si>
  <si>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</si>
  <si>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</si>
  <si>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</si>
  <si>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</si>
  <si>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</si>
  <si>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</si>
  <si>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</si>
  <si>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</si>
  <si>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</si>
  <si>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</si>
  <si>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</si>
  <si>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</si>
  <si>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</si>
  <si>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</si>
  <si>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</si>
  <si>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</si>
  <si>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</si>
  <si>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</si>
  <si>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</si>
  <si>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</si>
  <si>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</si>
  <si>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</si>
  <si>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</si>
  <si>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</si>
  <si>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</si>
  <si>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</si>
  <si>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</si>
  <si>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</si>
  <si>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</si>
  <si>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</si>
  <si>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</si>
  <si>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</si>
  <si>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</si>
  <si>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</si>
  <si>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</si>
  <si>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</si>
  <si>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</si>
  <si>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</si>
  <si>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</si>
  <si>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</si>
  <si>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</si>
  <si>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</si>
  <si>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</si>
  <si>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</si>
  <si>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</si>
  <si>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</si>
  <si>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</si>
  <si>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</si>
  <si>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</si>
  <si>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</si>
  <si>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</si>
  <si>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</si>
  <si>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</si>
  <si>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</si>
  <si>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</si>
  <si>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</si>
  <si>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</si>
  <si>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</si>
  <si>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</si>
  <si>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</si>
  <si>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</si>
  <si>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</si>
  <si>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</si>
  <si>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</si>
  <si>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</si>
  <si>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</si>
  <si>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</si>
  <si>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</si>
  <si>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</si>
  <si>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</si>
  <si>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</si>
  <si>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</si>
  <si>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</si>
  <si>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</si>
  <si>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</si>
  <si>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</si>
  <si>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</si>
  <si>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</si>
  <si>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</si>
  <si>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</si>
  <si>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</si>
  <si>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</si>
  <si>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</si>
  <si>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</si>
  <si>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</si>
  <si>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</si>
  <si>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</si>
  <si>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</si>
  <si>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</si>
  <si>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</si>
  <si>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</si>
  <si>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</si>
  <si>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</si>
  <si>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</si>
  <si>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</si>
  <si>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</si>
  <si>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</si>
  <si>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</si>
  <si>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</si>
  <si>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</si>
  <si>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</si>
  <si>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</si>
  <si>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</si>
  <si>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</si>
  <si>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</si>
  <si>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</si>
  <si>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</si>
  <si>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</si>
  <si>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</si>
  <si>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</si>
  <si>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</si>
  <si>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</si>
  <si>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</si>
  <si>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</si>
  <si>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</si>
  <si>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</si>
  <si>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</si>
  <si>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</si>
  <si>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</si>
  <si>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</si>
  <si>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</si>
  <si>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</si>
  <si>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</si>
  <si>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</si>
  <si>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</si>
  <si>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</si>
  <si>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</si>
  <si>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</si>
  <si>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</si>
  <si>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</si>
  <si>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</si>
  <si>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</si>
  <si>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</si>
  <si>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</si>
  <si>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</si>
  <si>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</si>
  <si>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</si>
  <si>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</si>
  <si>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</si>
  <si>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</si>
  <si>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</si>
  <si>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</si>
  <si>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</si>
  <si>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</si>
  <si>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</si>
  <si>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</si>
  <si>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</si>
  <si>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</si>
  <si>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</si>
  <si>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</si>
  <si>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</si>
  <si>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</si>
  <si>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</si>
  <si>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</si>
  <si>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</si>
  <si>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</si>
  <si>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</si>
  <si>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</si>
  <si>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</si>
  <si>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</si>
  <si>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</si>
  <si>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</si>
  <si>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</si>
  <si>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</si>
  <si>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</si>
  <si>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</si>
  <si>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</si>
  <si>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</si>
  <si>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</si>
  <si>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</si>
  <si>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</si>
  <si>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</si>
  <si>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</si>
  <si>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</si>
  <si>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</si>
  <si>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</si>
  <si>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</si>
  <si>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</si>
  <si>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</si>
  <si>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</si>
  <si>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</si>
  <si>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</si>
  <si>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</si>
  <si>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</si>
  <si>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</si>
  <si>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</si>
  <si>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</si>
  <si>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</si>
  <si>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</si>
  <si>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</si>
  <si>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</si>
  <si>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</si>
  <si>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</si>
  <si>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</si>
  <si>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</si>
  <si>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</si>
  <si>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</si>
  <si>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</si>
  <si>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</si>
  <si>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</si>
  <si>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</si>
  <si>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</si>
  <si>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</si>
  <si>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</si>
  <si>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</si>
  <si>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</si>
  <si>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</si>
  <si>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</si>
  <si>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</si>
  <si>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</si>
  <si>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</si>
  <si>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</si>
  <si>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</si>
  <si>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</si>
  <si>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</si>
  <si>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</si>
  <si>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</si>
  <si>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</si>
  <si>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</si>
  <si>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</si>
  <si>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</si>
  <si>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</si>
  <si>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</si>
  <si>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</si>
  <si>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</si>
  <si>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</si>
  <si>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</si>
  <si>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</si>
  <si>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</si>
  <si>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</si>
  <si>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</si>
  <si>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</si>
  <si>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</si>
  <si>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</si>
  <si>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</si>
  <si>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</si>
  <si>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</si>
  <si>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</si>
  <si>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</si>
  <si>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</si>
  <si>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</si>
  <si>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</si>
  <si>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</si>
  <si>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</si>
  <si>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</si>
  <si>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</si>
  <si>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</si>
  <si>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</si>
  <si>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</si>
  <si>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</si>
  <si>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</si>
  <si>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</si>
  <si>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</si>
  <si>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</si>
  <si>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</si>
  <si>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</si>
  <si>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</si>
  <si>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</si>
  <si>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</si>
  <si>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</si>
  <si>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</si>
  <si>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</si>
  <si>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</si>
  <si>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</si>
  <si>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</si>
  <si>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</si>
  <si>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</si>
  <si>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</si>
  <si>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</si>
  <si>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</si>
  <si>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</si>
  <si>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</si>
  <si>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</si>
  <si>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</si>
  <si>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</si>
  <si>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</si>
  <si>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</si>
  <si>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</si>
  <si>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</si>
  <si>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</si>
  <si>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</si>
  <si>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</si>
  <si>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</si>
  <si>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</si>
  <si>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</si>
  <si>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</si>
  <si>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</si>
  <si>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</si>
  <si>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</si>
  <si>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</si>
  <si>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</si>
  <si>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</si>
  <si>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</si>
  <si>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</si>
  <si>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</si>
  <si>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</si>
  <si>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</si>
  <si>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</si>
  <si>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</si>
  <si>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</si>
  <si>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</si>
  <si>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</si>
  <si>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</si>
  <si>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</si>
  <si>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</si>
  <si>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</si>
  <si>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</si>
  <si>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</si>
  <si>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</si>
  <si>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</si>
  <si>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</si>
  <si>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</si>
  <si>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</si>
  <si>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</si>
  <si>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</si>
  <si>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</si>
  <si>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</si>
  <si>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</si>
  <si>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</si>
  <si>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</si>
  <si>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</si>
  <si>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</si>
  <si>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</si>
  <si>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</si>
  <si>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</si>
  <si>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</si>
  <si>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</si>
  <si>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</si>
  <si>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</si>
  <si>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</si>
  <si>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</si>
  <si>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</si>
  <si>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</si>
  <si>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</si>
  <si>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</si>
  <si>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</si>
  <si>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</si>
  <si>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</si>
  <si>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</si>
  <si>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</si>
  <si>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</si>
  <si>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</si>
  <si>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</si>
  <si>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</si>
  <si>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</si>
  <si>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</si>
  <si>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</si>
  <si>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</si>
  <si>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</si>
  <si>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</si>
  <si>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</si>
  <si>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</si>
  <si>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</si>
  <si>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</si>
  <si>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</si>
  <si>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</si>
  <si>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</si>
  <si>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</si>
  <si>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</si>
  <si>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</si>
  <si>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</si>
  <si>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</si>
  <si>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</si>
  <si>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</si>
  <si>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</si>
  <si>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</si>
  <si>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</si>
  <si>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</si>
  <si>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</si>
  <si>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</si>
  <si>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</si>
  <si>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</si>
  <si>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</si>
  <si>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</si>
  <si>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</si>
  <si>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</si>
  <si>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</si>
  <si>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</si>
  <si>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</si>
  <si>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</si>
  <si>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</si>
  <si>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</si>
  <si>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</si>
  <si>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</si>
  <si>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</si>
  <si>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</si>
  <si>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</si>
  <si>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</si>
  <si>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</si>
  <si>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</si>
  <si>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</si>
  <si>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</si>
  <si>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</si>
  <si>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</si>
  <si>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</si>
  <si>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</si>
  <si>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</si>
  <si>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</si>
  <si>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</si>
  <si>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</si>
  <si>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</si>
  <si>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</si>
  <si>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</si>
  <si>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</si>
  <si>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</si>
  <si>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</si>
  <si>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</si>
  <si>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</si>
  <si>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</si>
  <si>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</si>
  <si>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</si>
  <si>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</si>
  <si>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</si>
  <si>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</si>
  <si>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</si>
  <si>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</si>
  <si>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</si>
  <si>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</si>
  <si>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</si>
  <si>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</si>
  <si>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</si>
  <si>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</si>
  <si>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</si>
  <si>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</si>
  <si>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</si>
  <si>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</si>
  <si>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</si>
  <si>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</si>
  <si>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</si>
  <si>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</si>
  <si>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</si>
  <si>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</si>
  <si>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</si>
  <si>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</si>
  <si>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</si>
  <si>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</si>
  <si>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</si>
  <si>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</si>
  <si>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</si>
  <si>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</si>
  <si>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</si>
  <si>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</si>
  <si>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</si>
  <si>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</si>
  <si>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</si>
  <si>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</si>
  <si>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</si>
  <si>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</si>
  <si>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</si>
  <si>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</si>
  <si>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</si>
  <si>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</si>
  <si>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</si>
  <si>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</si>
  <si>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</si>
  <si>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</si>
  <si>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</si>
  <si>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</si>
  <si>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</si>
  <si>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</si>
  <si>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</si>
  <si>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</si>
  <si>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</si>
  <si>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</si>
  <si>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</si>
  <si>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</si>
  <si>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</si>
  <si>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</si>
  <si>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</si>
  <si>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</si>
  <si>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</si>
  <si>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</si>
  <si>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</si>
  <si>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</si>
  <si>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</si>
  <si>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</si>
  <si>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</si>
  <si>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</si>
  <si>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</si>
  <si>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</si>
  <si>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</si>
  <si>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</si>
  <si>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</si>
  <si>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</si>
  <si>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</si>
  <si>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</si>
  <si>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</si>
  <si>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</si>
  <si>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</si>
  <si>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</si>
  <si>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</si>
  <si>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</si>
  <si>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</si>
  <si>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</si>
  <si>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</si>
  <si>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</si>
  <si>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</si>
  <si>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</si>
  <si>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</si>
  <si>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</si>
  <si>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</si>
  <si>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</si>
  <si>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</si>
  <si>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</si>
  <si>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</si>
  <si>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</si>
  <si>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</si>
  <si>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</si>
  <si>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</si>
  <si>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</si>
  <si>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</si>
  <si>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</si>
  <si>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</si>
  <si>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</si>
  <si>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</si>
  <si>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</si>
  <si>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</si>
  <si>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</si>
  <si>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</si>
  <si>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</si>
  <si>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</si>
  <si>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</si>
  <si>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</si>
  <si>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</si>
  <si>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</si>
  <si>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</si>
  <si>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</si>
  <si>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</si>
  <si>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</si>
  <si>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</si>
  <si>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</si>
  <si>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</si>
  <si>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</si>
  <si>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</si>
  <si>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</si>
  <si>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</si>
  <si>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</si>
  <si>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</si>
  <si>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</si>
  <si>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</si>
  <si>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</si>
  <si>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</si>
  <si>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</si>
  <si>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</si>
  <si>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</si>
  <si>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</si>
  <si>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</si>
  <si>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</si>
  <si>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</si>
  <si>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</si>
  <si>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</si>
  <si>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</si>
  <si>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</si>
  <si>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</si>
  <si>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</si>
  <si>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</si>
  <si>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</si>
  <si>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</si>
  <si>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</si>
  <si>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</si>
  <si>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</si>
  <si>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</si>
  <si>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</si>
  <si>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</si>
  <si>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</si>
  <si>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</si>
  <si>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</si>
  <si>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</si>
  <si>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</si>
  <si>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</si>
  <si>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</si>
  <si>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</si>
  <si>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</si>
  <si>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</si>
  <si>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</si>
  <si>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</si>
  <si>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</si>
  <si>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</si>
  <si>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</si>
  <si>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</si>
  <si>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</si>
  <si>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</si>
  <si>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</si>
  <si>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</si>
  <si>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</si>
  <si>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</si>
  <si>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</si>
  <si>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</si>
  <si>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</si>
  <si>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</si>
  <si>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</si>
  <si>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</si>
  <si>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</si>
  <si>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</si>
  <si>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</si>
  <si>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</si>
  <si>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</si>
  <si>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</si>
  <si>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</si>
  <si>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</si>
  <si>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</si>
  <si>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</si>
  <si>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</si>
  <si>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</si>
  <si>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</si>
  <si>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</si>
  <si>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</si>
  <si>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</si>
  <si>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</si>
  <si>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</si>
  <si>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</si>
  <si>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</si>
  <si>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</si>
  <si>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</si>
  <si>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</si>
  <si>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</si>
  <si>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</si>
  <si>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</si>
  <si>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</si>
  <si>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</si>
  <si>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</si>
  <si>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</si>
  <si>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</si>
  <si>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</si>
  <si>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</si>
  <si>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</si>
  <si>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</si>
  <si>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</si>
  <si>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</si>
  <si>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</si>
  <si>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</si>
  <si>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</si>
  <si>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</si>
  <si>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</si>
  <si>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</si>
  <si>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</si>
  <si>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</si>
  <si>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</si>
  <si>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</si>
  <si>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</si>
  <si>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</si>
  <si>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</si>
  <si>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</si>
  <si>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</si>
  <si>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</si>
  <si>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</si>
  <si>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</si>
  <si>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</si>
  <si>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</si>
  <si>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</si>
  <si>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</si>
  <si>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</si>
  <si>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</si>
  <si>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</si>
  <si>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</si>
  <si>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</si>
  <si>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</si>
  <si>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</si>
  <si>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</si>
  <si>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</si>
  <si>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</si>
  <si>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</si>
  <si>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</si>
  <si>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</si>
  <si>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</si>
  <si>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</si>
  <si>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</si>
  <si>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</si>
  <si>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</si>
  <si>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</si>
  <si>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</si>
  <si>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</si>
  <si>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</si>
  <si>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</si>
  <si>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</si>
  <si>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</si>
  <si>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</si>
  <si>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</si>
  <si>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</si>
  <si>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</si>
  <si>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</si>
  <si>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</si>
  <si>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</si>
  <si>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</si>
  <si>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</si>
  <si>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</si>
  <si>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</si>
  <si>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</si>
  <si>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</si>
  <si>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</si>
  <si>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</si>
  <si>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</si>
  <si>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</si>
  <si>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</si>
  <si>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</si>
  <si>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</si>
  <si>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</si>
  <si>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</si>
  <si>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</si>
  <si>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</si>
  <si>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</si>
  <si>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</si>
  <si>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</si>
  <si>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</si>
  <si>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</si>
  <si>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</si>
  <si>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</si>
  <si>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</si>
  <si>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</si>
  <si>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</si>
  <si>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</si>
  <si>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</si>
  <si>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</si>
  <si>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</si>
  <si>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</si>
  <si>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</si>
  <si>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</si>
  <si>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</si>
  <si>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</si>
  <si>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</si>
  <si>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</si>
  <si>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</si>
  <si>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</si>
  <si>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</si>
  <si>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</si>
  <si>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</si>
  <si>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</si>
  <si>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</si>
  <si>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</si>
  <si>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</si>
  <si>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</si>
  <si>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</si>
  <si>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</si>
  <si>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</si>
  <si>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</si>
  <si>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</si>
  <si>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</si>
  <si>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</si>
  <si>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</si>
  <si>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</si>
  <si>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</si>
  <si>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</si>
  <si>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</si>
  <si>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</si>
  <si>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</si>
  <si>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</si>
  <si>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</si>
  <si>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</si>
  <si>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</si>
  <si>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</si>
  <si>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</si>
  <si>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</si>
  <si>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</si>
  <si>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</si>
  <si>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</si>
  <si>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</si>
  <si>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</si>
  <si>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</si>
  <si>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</si>
  <si>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</si>
  <si>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</si>
  <si>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</si>
  <si>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</si>
  <si>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</si>
  <si>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</si>
  <si>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</si>
  <si>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</si>
  <si>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</si>
  <si>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</si>
  <si>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</si>
  <si>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</si>
  <si>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</si>
  <si>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</si>
  <si>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</si>
  <si>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</si>
  <si>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</si>
  <si>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</si>
  <si>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</si>
  <si>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</si>
  <si>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</si>
  <si>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</si>
  <si>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</si>
  <si>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</si>
  <si>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</si>
  <si>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</si>
  <si>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</si>
  <si>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</si>
  <si>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</si>
  <si>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</si>
  <si>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</si>
  <si>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</si>
  <si>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</si>
  <si>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</si>
  <si>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</si>
  <si>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</si>
  <si>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</si>
  <si>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</si>
  <si>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</si>
  <si>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</si>
  <si>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</si>
  <si>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</si>
  <si>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</si>
  <si>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</si>
  <si>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</si>
  <si>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</si>
  <si>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</si>
  <si>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</si>
  <si>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</si>
  <si>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</si>
  <si>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</si>
  <si>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</si>
  <si>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</si>
  <si>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</si>
  <si>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</si>
  <si>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</si>
  <si>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</si>
  <si>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</si>
  <si>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</si>
  <si>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</si>
  <si>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</si>
  <si>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</si>
  <si>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</si>
  <si>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</si>
  <si>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</si>
  <si>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</si>
  <si>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</si>
  <si>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</si>
  <si>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</si>
  <si>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</si>
  <si>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</si>
  <si>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</si>
  <si>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</si>
  <si>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</si>
  <si>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</si>
  <si>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</si>
  <si>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</si>
  <si>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</si>
  <si>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</si>
  <si>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</si>
  <si>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</si>
  <si>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</si>
  <si>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</si>
  <si>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</si>
  <si>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</si>
  <si>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</si>
  <si>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</si>
  <si>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</si>
  <si>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</si>
  <si>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</si>
  <si>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</si>
  <si>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</si>
  <si>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</si>
  <si>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</si>
  <si>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</si>
  <si>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</si>
  <si>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</si>
  <si>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</si>
  <si>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</si>
  <si>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</si>
  <si>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</si>
  <si>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</si>
  <si>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</si>
  <si>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</si>
  <si>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</si>
  <si>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</si>
  <si>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</si>
  <si>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</si>
  <si>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</si>
  <si>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</si>
  <si>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</si>
  <si>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</si>
  <si>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</si>
  <si>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</si>
  <si>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</si>
  <si>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</si>
  <si>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</si>
  <si>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</si>
  <si>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</si>
  <si>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</si>
  <si>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</si>
  <si>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</si>
  <si>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</si>
  <si>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</si>
  <si>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</si>
  <si>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</si>
  <si>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</si>
  <si>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</si>
  <si>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</si>
  <si>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</si>
  <si>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</si>
  <si>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</si>
  <si>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</si>
  <si>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</si>
  <si>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</si>
  <si>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</si>
  <si>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</si>
  <si>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</si>
  <si>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</si>
  <si>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</si>
  <si>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</si>
  <si>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</si>
  <si>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</si>
  <si>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</si>
  <si>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</si>
  <si>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</si>
  <si>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</si>
  <si>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</si>
  <si>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</si>
  <si>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</si>
  <si>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</si>
  <si>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</si>
  <si>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</si>
  <si>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</si>
  <si>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</si>
  <si>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</si>
  <si>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</si>
  <si>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</si>
  <si>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</si>
  <si>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</si>
  <si>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</si>
  <si>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</si>
  <si>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</si>
  <si>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</si>
  <si>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</si>
  <si>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</si>
  <si>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</si>
  <si>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</si>
  <si>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</si>
  <si>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</si>
  <si>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</si>
  <si>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</si>
  <si>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</si>
  <si>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</si>
  <si>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</si>
  <si>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</si>
  <si>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</si>
  <si>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</si>
  <si>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</si>
  <si>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</si>
  <si>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</si>
  <si>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</si>
  <si>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</si>
  <si>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</si>
  <si>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</si>
  <si>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</si>
  <si>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</si>
  <si>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</si>
  <si>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</si>
  <si>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</si>
  <si>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</si>
  <si>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</si>
  <si>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</si>
  <si>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</si>
  <si>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</si>
  <si>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</si>
  <si>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</si>
  <si>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</si>
  <si>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</si>
  <si>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</si>
  <si>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</si>
  <si>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</si>
  <si>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</si>
  <si>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</si>
  <si>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</si>
  <si>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</si>
  <si>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</si>
  <si>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</si>
  <si>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</si>
  <si>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</si>
  <si>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</si>
  <si>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</si>
  <si>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</si>
  <si>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</si>
  <si>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</si>
  <si>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</si>
  <si>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</si>
  <si>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</si>
  <si>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</si>
  <si>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</si>
  <si>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</si>
  <si>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</si>
  <si>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</si>
  <si>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</si>
  <si>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</si>
  <si>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</si>
  <si>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</si>
  <si>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</si>
  <si>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</si>
  <si>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</si>
  <si>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</si>
  <si>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</si>
  <si>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</si>
  <si>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</si>
  <si>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</si>
  <si>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</si>
  <si>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</si>
  <si>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</si>
  <si>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</si>
  <si>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</si>
  <si>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</si>
  <si>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</si>
  <si>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</si>
  <si>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</si>
  <si>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</si>
  <si>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</si>
  <si>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</si>
  <si>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</si>
  <si>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</si>
  <si>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</si>
  <si>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</si>
  <si>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</si>
  <si>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</si>
  <si>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</si>
  <si>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</si>
  <si>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</si>
  <si>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</si>
  <si>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</si>
  <si>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</si>
  <si>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</si>
  <si>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</si>
  <si>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</si>
  <si>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</si>
  <si>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</si>
  <si>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</si>
  <si>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</si>
  <si>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</si>
  <si>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</si>
  <si>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</si>
  <si>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</si>
  <si>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</si>
  <si>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</si>
  <si>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</si>
  <si>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</si>
  <si>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</si>
  <si>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</si>
  <si>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</si>
  <si>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</si>
  <si>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</si>
  <si>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</si>
  <si>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</si>
  <si>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</si>
  <si>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</si>
  <si>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</si>
  <si>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</si>
  <si>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</si>
  <si>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</si>
  <si>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</si>
  <si>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</si>
  <si>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</si>
  <si>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</si>
  <si>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</si>
  <si>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</si>
  <si>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</si>
  <si>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</si>
  <si>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</si>
  <si>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</si>
  <si>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</si>
  <si>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</si>
  <si>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</si>
  <si>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</si>
  <si>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</si>
  <si>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</si>
  <si>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</si>
  <si>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</si>
  <si>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</si>
  <si>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</si>
  <si>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</si>
  <si>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</si>
  <si>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</si>
  <si>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</si>
  <si>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</si>
  <si>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</si>
  <si>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</si>
  <si>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</si>
  <si>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</si>
  <si>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</si>
  <si>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</si>
  <si>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</si>
  <si>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</si>
  <si>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</si>
  <si>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</si>
  <si>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</si>
  <si>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</si>
  <si>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</si>
  <si>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</si>
  <si>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</si>
  <si>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</si>
  <si>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</si>
  <si>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</si>
  <si>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</si>
  <si>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</si>
  <si>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</si>
  <si>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</si>
  <si>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</si>
  <si>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</si>
  <si>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</si>
  <si>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</si>
  <si>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</si>
  <si>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</si>
  <si>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</si>
  <si>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</si>
  <si>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</si>
  <si>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</si>
  <si>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</si>
  <si>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</si>
  <si>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</si>
  <si>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</si>
  <si>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</si>
  <si>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</si>
  <si>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</si>
  <si>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</si>
  <si>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</si>
  <si>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</si>
  <si>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</si>
  <si>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</si>
  <si>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</si>
  <si>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</si>
  <si>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</si>
  <si>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</si>
  <si>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</si>
  <si>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</si>
  <si>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</si>
  <si>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</si>
  <si>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</si>
  <si>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</si>
  <si>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</si>
  <si>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</si>
  <si>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</si>
  <si>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</si>
  <si>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</si>
  <si>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</si>
  <si>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</si>
  <si>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</si>
  <si>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</si>
  <si>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</si>
  <si>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</si>
  <si>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</si>
  <si>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</si>
  <si>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</si>
  <si>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</si>
  <si>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</si>
  <si>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</si>
  <si>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</si>
  <si>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</si>
  <si>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</si>
  <si>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</si>
  <si>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</si>
  <si>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</si>
  <si>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</si>
  <si>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</si>
  <si>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</si>
  <si>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</si>
  <si>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</si>
  <si>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</si>
  <si>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</si>
  <si>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</si>
  <si>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</si>
  <si>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</si>
  <si>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</si>
  <si>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</si>
  <si>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</si>
  <si>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</si>
  <si>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</si>
  <si>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</si>
  <si>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</si>
  <si>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</si>
  <si>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</si>
  <si>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</si>
  <si>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</si>
  <si>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</si>
  <si>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</si>
  <si>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</si>
  <si>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</si>
  <si>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</si>
  <si>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</si>
  <si>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</si>
  <si>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</si>
  <si>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</si>
  <si>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</si>
  <si>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</si>
  <si>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</si>
  <si>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</si>
  <si>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</si>
  <si>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</si>
  <si>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</si>
  <si>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</si>
  <si>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</si>
  <si>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</si>
  <si>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</si>
  <si>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</si>
  <si>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</si>
  <si>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</si>
  <si>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</si>
  <si>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</si>
  <si>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</si>
  <si>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</si>
  <si>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</si>
  <si>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</si>
  <si>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</si>
  <si>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</si>
  <si>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</si>
  <si>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</si>
  <si>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</si>
  <si>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</si>
  <si>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</si>
  <si>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</si>
  <si>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</si>
  <si>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</si>
  <si>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</si>
  <si>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</si>
  <si>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</si>
  <si>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</si>
  <si>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</si>
  <si>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</si>
  <si>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</si>
  <si>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</si>
  <si>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</si>
  <si>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</si>
  <si>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</si>
  <si>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</si>
  <si>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</si>
  <si>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</si>
  <si>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</si>
  <si>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</si>
  <si>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</si>
  <si>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</si>
  <si>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</si>
  <si>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</si>
  <si>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</si>
  <si>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</si>
  <si>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</si>
  <si>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</si>
  <si>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</si>
  <si>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</si>
  <si>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</si>
  <si>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</si>
  <si>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</si>
  <si>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</si>
  <si>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</si>
  <si>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</si>
  <si>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</si>
  <si>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</si>
  <si>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</si>
  <si>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</si>
  <si>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</si>
  <si>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</si>
  <si>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</si>
  <si>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</si>
  <si>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</si>
  <si>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</si>
  <si>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</si>
  <si>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</si>
  <si>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</si>
  <si>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</si>
  <si>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</si>
  <si>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</si>
  <si>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</si>
  <si>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</si>
  <si>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</si>
  <si>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</si>
  <si>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</si>
  <si>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</si>
  <si>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</si>
  <si>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</si>
  <si>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</si>
  <si>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</si>
  <si>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</si>
  <si>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</si>
  <si>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</si>
  <si>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</si>
  <si>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</si>
  <si>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</si>
  <si>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</si>
  <si>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</si>
  <si>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</si>
  <si>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</si>
  <si>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</si>
  <si>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</si>
  <si>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</si>
  <si>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</si>
  <si>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</si>
  <si>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</si>
  <si>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</si>
  <si>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</si>
  <si>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</si>
  <si>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</si>
  <si>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</si>
  <si>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</si>
  <si>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</si>
  <si>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</si>
  <si>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</si>
  <si>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</si>
  <si>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</si>
  <si>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</si>
  <si>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</si>
  <si>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</si>
  <si>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</si>
  <si>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</si>
  <si>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</si>
  <si>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</si>
  <si>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</si>
  <si>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</si>
  <si>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</si>
  <si>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</si>
  <si>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</si>
  <si>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</si>
  <si>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</si>
  <si>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</si>
  <si>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</si>
  <si>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</si>
  <si>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</si>
  <si>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</si>
  <si>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</si>
  <si>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</si>
  <si>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</si>
  <si>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</si>
  <si>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</si>
  <si>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</si>
  <si>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</si>
  <si>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</si>
  <si>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</si>
  <si>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</si>
  <si>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</si>
  <si>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</si>
  <si>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</si>
  <si>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</si>
  <si>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</si>
  <si>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</si>
  <si>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</si>
  <si>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</si>
  <si>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</si>
  <si>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</si>
  <si>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</si>
  <si>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</si>
  <si>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</si>
  <si>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</si>
  <si>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</si>
  <si>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</si>
  <si>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</si>
  <si>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</si>
  <si>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</si>
  <si>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</si>
  <si>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</si>
  <si>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</si>
  <si>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</si>
  <si>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</si>
  <si>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</si>
  <si>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</si>
  <si>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</si>
  <si>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</si>
  <si>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</si>
  <si>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</si>
  <si>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</si>
  <si>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</si>
  <si>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</si>
  <si>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</si>
  <si>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</si>
  <si>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</si>
  <si>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</si>
  <si>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</si>
  <si>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</si>
  <si>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</si>
  <si>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</si>
  <si>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</si>
  <si>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</si>
  <si>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</si>
  <si>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</si>
  <si>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</si>
  <si>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</si>
  <si>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</si>
  <si>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</si>
  <si>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</si>
  <si>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</si>
  <si>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</si>
  <si>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</si>
  <si>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</si>
  <si>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</si>
  <si>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</si>
  <si>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</si>
  <si>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</si>
  <si>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</si>
  <si>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</si>
  <si>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</si>
  <si>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</si>
  <si>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</si>
  <si>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</si>
  <si>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</si>
  <si>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</si>
  <si>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</si>
  <si>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</si>
  <si>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</si>
  <si>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</si>
  <si>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</si>
  <si>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</si>
  <si>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</si>
  <si>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</si>
  <si>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</si>
  <si>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</si>
  <si>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</si>
  <si>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</si>
  <si>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</si>
  <si>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</si>
  <si>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</si>
  <si>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</si>
  <si>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</si>
  <si>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</si>
  <si>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</si>
  <si>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</si>
  <si>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</si>
  <si>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</si>
  <si>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</si>
  <si>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</si>
  <si>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</si>
  <si>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</si>
  <si>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</si>
  <si>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</si>
  <si>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</si>
  <si>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</si>
  <si>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</si>
  <si>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</si>
  <si>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</si>
  <si>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</si>
  <si>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</si>
  <si>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</si>
  <si>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</si>
  <si>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</si>
  <si>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</si>
  <si>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</si>
  <si>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</si>
  <si>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</si>
  <si>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</si>
  <si>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</si>
  <si>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</si>
  <si>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</si>
  <si>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</si>
  <si>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</si>
  <si>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</si>
  <si>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</si>
  <si>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</si>
  <si>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</si>
  <si>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</si>
  <si>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</si>
  <si>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</si>
  <si>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</si>
  <si>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</si>
  <si>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</si>
  <si>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</si>
  <si>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</si>
  <si>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</si>
  <si>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</si>
  <si>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</si>
  <si>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</si>
  <si>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</si>
  <si>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</si>
  <si>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</si>
  <si>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</si>
  <si>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</si>
  <si>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</si>
  <si>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</si>
  <si>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</si>
  <si>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</si>
  <si>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</si>
  <si>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</si>
  <si>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</si>
  <si>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</si>
  <si>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</si>
  <si>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</si>
  <si>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</si>
  <si>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</si>
  <si>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</si>
  <si>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</si>
  <si>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</si>
  <si>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</si>
  <si>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</si>
  <si>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</si>
  <si>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</si>
  <si>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</si>
  <si>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</si>
  <si>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</si>
  <si>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</si>
  <si>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</si>
  <si>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</si>
  <si>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</si>
  <si>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</si>
  <si>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</si>
  <si>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</si>
  <si>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</si>
  <si>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</si>
  <si>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</si>
  <si>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</si>
  <si>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</si>
  <si>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</si>
  <si>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</si>
  <si>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</si>
  <si>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</si>
  <si>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</si>
  <si>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</si>
  <si>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</si>
  <si>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</si>
  <si>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</si>
  <si>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</si>
  <si>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</si>
  <si>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</si>
  <si>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</si>
  <si>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</si>
  <si>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</si>
  <si>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</si>
  <si>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</si>
  <si>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</si>
  <si>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</si>
  <si>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</si>
  <si>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</si>
  <si>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</si>
  <si>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</si>
  <si>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</si>
  <si>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</si>
  <si>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</si>
  <si>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</si>
  <si>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</si>
  <si>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</si>
  <si>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</si>
  <si>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</si>
  <si>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</si>
  <si>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</si>
  <si>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</si>
  <si>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</si>
  <si>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</si>
  <si>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</si>
  <si>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</si>
  <si>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</si>
  <si>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</si>
  <si>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</si>
  <si>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</si>
  <si>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</si>
  <si>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</si>
  <si>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</si>
  <si>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</si>
  <si>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</si>
  <si>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</si>
  <si>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</si>
  <si>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</si>
  <si>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</si>
  <si>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</si>
  <si>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</si>
  <si>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</si>
  <si>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</si>
  <si>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</si>
  <si>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</si>
  <si>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</si>
  <si>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</si>
  <si>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</si>
  <si>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</si>
  <si>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</si>
  <si>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</si>
  <si>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</si>
  <si>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</si>
  <si>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</si>
  <si>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</si>
  <si>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</si>
  <si>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</si>
  <si>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</si>
  <si>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</si>
  <si>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</si>
  <si>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</si>
  <si>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</si>
  <si>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</si>
  <si>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</si>
  <si>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</si>
  <si>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</si>
  <si>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</si>
  <si>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</si>
  <si>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</si>
  <si>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</si>
  <si>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</si>
  <si>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</si>
  <si>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</si>
  <si>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</si>
  <si>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</si>
  <si>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</si>
  <si>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</si>
  <si>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</si>
  <si>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</si>
  <si>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</si>
  <si>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</si>
  <si>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</si>
  <si>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</si>
  <si>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</si>
  <si>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</si>
  <si>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</si>
  <si>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</si>
  <si>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</si>
  <si>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</si>
  <si>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</si>
  <si>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</si>
  <si>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</si>
  <si>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</si>
  <si>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</si>
  <si>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</si>
  <si>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</si>
  <si>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</si>
  <si>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</si>
  <si>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</si>
  <si>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</si>
  <si>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</si>
  <si>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</si>
  <si>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</si>
  <si>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</si>
  <si>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</si>
  <si>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</si>
  <si>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</si>
  <si>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</si>
  <si>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</si>
  <si>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</si>
  <si>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</si>
  <si>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</si>
  <si>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</si>
  <si>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</si>
  <si>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</si>
  <si>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</si>
  <si>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</si>
  <si>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</si>
  <si>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</si>
  <si>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</si>
  <si>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</si>
  <si>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</si>
  <si>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</si>
  <si>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</si>
  <si>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</si>
  <si>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</si>
  <si>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</si>
  <si>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</si>
  <si>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</si>
  <si>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</si>
  <si>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</si>
  <si>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</si>
  <si>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</si>
  <si>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</si>
  <si>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</si>
  <si>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</si>
  <si>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</si>
  <si>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</si>
  <si>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</si>
  <si>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</si>
  <si>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</si>
  <si>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</si>
  <si>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</si>
  <si>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</si>
  <si>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</si>
  <si>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</si>
  <si>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</si>
  <si>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</si>
  <si>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</si>
  <si>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</si>
  <si>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</si>
  <si>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</si>
  <si>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</si>
  <si>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</si>
  <si>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</si>
  <si>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</si>
  <si>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</si>
  <si>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</si>
  <si>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</si>
  <si>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</si>
  <si>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</si>
  <si>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</si>
  <si>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</si>
  <si>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</si>
  <si>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</si>
  <si>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</si>
  <si>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</si>
  <si>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</si>
  <si>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</si>
  <si>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</si>
  <si>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</si>
  <si>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</si>
  <si>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</si>
  <si>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</si>
  <si>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</si>
  <si>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</si>
  <si>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</si>
  <si>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</si>
  <si>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</si>
  <si>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</si>
  <si>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</si>
  <si>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</si>
  <si>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</si>
  <si>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</si>
  <si>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</si>
  <si>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</si>
  <si>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</si>
  <si>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</si>
  <si>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</si>
  <si>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</si>
  <si>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</si>
  <si>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</si>
  <si>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</si>
  <si>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</si>
  <si>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</si>
  <si>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</si>
  <si>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</si>
  <si>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</si>
  <si>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</si>
  <si>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</si>
  <si>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</si>
  <si>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</si>
  <si>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</si>
  <si>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</si>
  <si>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</si>
  <si>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</si>
  <si>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</si>
  <si>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</si>
  <si>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</si>
  <si>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</si>
  <si>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</si>
  <si>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</si>
  <si>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</si>
  <si>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</si>
  <si>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</si>
  <si>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</si>
  <si>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</si>
  <si>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</si>
  <si>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</si>
  <si>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</si>
  <si>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</si>
  <si>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</si>
  <si>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</si>
  <si>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</si>
  <si>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</si>
  <si>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</si>
  <si>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</si>
  <si>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</si>
  <si>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</si>
  <si>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</si>
  <si>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</si>
  <si>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</si>
  <si>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</si>
  <si>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</si>
  <si>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</si>
  <si>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</si>
  <si>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</si>
  <si>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</si>
  <si>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</si>
  <si>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</si>
  <si>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</si>
  <si>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</si>
  <si>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</si>
  <si>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</si>
  <si>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</si>
  <si>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</si>
  <si>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</si>
  <si>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</si>
  <si>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</si>
  <si>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</si>
  <si>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</si>
  <si>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</si>
  <si>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</si>
  <si>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</si>
  <si>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</si>
  <si>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</si>
  <si>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</si>
  <si>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</si>
  <si>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</si>
  <si>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</si>
  <si>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</si>
  <si>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</si>
  <si>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</si>
  <si>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</si>
  <si>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</si>
  <si>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</si>
  <si>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</si>
  <si>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</si>
  <si>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</si>
  <si>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</si>
  <si>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</si>
  <si>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</si>
  <si>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</si>
  <si>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</si>
  <si>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</si>
  <si>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</si>
  <si>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</si>
  <si>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</si>
  <si>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</si>
  <si>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</si>
  <si>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</si>
  <si>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</si>
  <si>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</si>
  <si>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</si>
  <si>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</si>
  <si>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</si>
  <si>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</si>
  <si>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</si>
  <si>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</si>
  <si>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</si>
  <si>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</si>
  <si>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</si>
  <si>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</si>
  <si>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</si>
  <si>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</si>
  <si>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</si>
  <si>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</si>
  <si>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</si>
  <si>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</si>
  <si>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</si>
  <si>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</si>
  <si>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</si>
  <si>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</si>
  <si>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</si>
  <si>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</si>
  <si>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</si>
  <si>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</si>
  <si>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</si>
  <si>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</si>
  <si>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</si>
  <si>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</si>
  <si>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</si>
  <si>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</si>
  <si>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</si>
  <si>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</si>
  <si>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</si>
  <si>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</si>
  <si>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</si>
  <si>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</si>
  <si>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</si>
  <si>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</si>
  <si>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</si>
  <si>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</si>
  <si>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</si>
  <si>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</si>
  <si>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</si>
  <si>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</si>
  <si>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</si>
  <si>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</si>
  <si>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</si>
  <si>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</si>
  <si>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</si>
  <si>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</si>
  <si>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</si>
  <si>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</si>
  <si>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</si>
  <si>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</si>
  <si>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</si>
  <si>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</si>
  <si>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</si>
  <si>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</si>
  <si>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</si>
  <si>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</si>
  <si>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</si>
  <si>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</si>
  <si>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</si>
  <si>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</si>
  <si>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</si>
  <si>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</si>
  <si>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</si>
  <si>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</si>
  <si>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</si>
  <si>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</si>
  <si>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</si>
  <si>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</si>
  <si>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</si>
  <si>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</si>
  <si>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</si>
  <si>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</si>
  <si>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</si>
  <si>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</si>
  <si>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</si>
  <si>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</si>
  <si>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</si>
  <si>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</si>
  <si>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</si>
  <si>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</si>
  <si>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</si>
  <si>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</si>
  <si>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</si>
  <si>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</si>
  <si>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</si>
  <si>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</si>
  <si>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</si>
  <si>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</si>
  <si>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</si>
  <si>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</si>
  <si>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</si>
  <si>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</si>
  <si>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</si>
  <si>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</si>
  <si>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</si>
  <si>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</si>
  <si>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</si>
  <si>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</si>
  <si>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</si>
  <si>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</si>
  <si>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</si>
  <si>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</si>
  <si>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</si>
  <si>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</si>
  <si>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</si>
  <si>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</si>
  <si>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</si>
  <si>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</si>
  <si>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</si>
  <si>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</si>
  <si>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</si>
  <si>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</si>
  <si>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</si>
  <si>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</si>
  <si>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</si>
  <si>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</si>
  <si>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</si>
  <si>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</si>
  <si>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</si>
  <si>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</si>
  <si>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</si>
  <si>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</si>
  <si>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</si>
  <si>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</si>
  <si>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</si>
  <si>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</si>
  <si>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</si>
  <si>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</si>
  <si>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</si>
  <si>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</si>
  <si>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</si>
  <si>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</si>
  <si>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</si>
  <si>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</si>
  <si>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</si>
  <si>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</si>
  <si>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</si>
  <si>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</si>
  <si>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</si>
  <si>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</si>
  <si>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</si>
  <si>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</si>
  <si>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</si>
  <si>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</si>
  <si>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</si>
  <si>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</si>
  <si>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</si>
  <si>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</si>
  <si>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</si>
  <si>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</si>
  <si>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</si>
  <si>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</si>
  <si>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</si>
  <si>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</si>
  <si>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</si>
  <si>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</si>
  <si>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</si>
  <si>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</si>
  <si>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</si>
  <si>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</si>
  <si>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</si>
  <si>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</si>
  <si>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</si>
  <si>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</si>
  <si>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</si>
  <si>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</si>
  <si>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</si>
  <si>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</si>
  <si>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</si>
  <si>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</si>
  <si>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</si>
  <si>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</si>
  <si>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</si>
  <si>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</si>
  <si>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</si>
  <si>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</si>
  <si>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</si>
  <si>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</si>
  <si>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</si>
  <si>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</si>
  <si>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</si>
  <si>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</si>
  <si>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</si>
  <si>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</si>
  <si>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</si>
  <si>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</si>
  <si>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</si>
  <si>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</si>
  <si>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</si>
  <si>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</si>
  <si>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</si>
  <si>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</si>
  <si>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</si>
  <si>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</si>
  <si>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</si>
  <si>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</si>
  <si>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</si>
  <si>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</si>
  <si>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</si>
  <si>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</si>
  <si>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</si>
  <si>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</si>
  <si>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</si>
  <si>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</si>
  <si>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</si>
  <si>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</si>
  <si>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</si>
  <si>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</si>
  <si>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</si>
  <si>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</si>
  <si>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</si>
  <si>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</si>
  <si>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</si>
  <si>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</si>
  <si>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</si>
  <si>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</si>
  <si>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</si>
  <si>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</si>
  <si>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</si>
  <si>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</si>
  <si>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</si>
  <si>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</si>
  <si>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</si>
  <si>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</si>
  <si>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</si>
  <si>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</si>
  <si>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</si>
  <si>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</si>
  <si>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</si>
  <si>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</si>
  <si>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</si>
  <si>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</si>
  <si>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</si>
  <si>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</si>
  <si>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</si>
  <si>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</si>
  <si>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</si>
  <si>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</si>
  <si>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</si>
  <si>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</si>
  <si>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</si>
  <si>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</si>
  <si>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</si>
  <si>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</si>
  <si>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</si>
  <si>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</si>
  <si>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</si>
  <si>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</si>
  <si>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</si>
  <si>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</si>
  <si>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</si>
  <si>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</si>
  <si>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</si>
  <si>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</si>
  <si>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</si>
  <si>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</si>
  <si>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</si>
  <si>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</si>
  <si>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</si>
  <si>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</si>
  <si>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</si>
  <si>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</si>
  <si>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</si>
  <si>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</si>
  <si>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</si>
  <si>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</si>
  <si>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</si>
  <si>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</si>
  <si>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</si>
  <si>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</si>
  <si>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</si>
  <si>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</si>
  <si>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</si>
  <si>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</si>
  <si>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</si>
  <si>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</si>
  <si>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</si>
  <si>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</si>
  <si>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</si>
  <si>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</si>
  <si>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</si>
  <si>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</si>
  <si>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</si>
  <si>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</si>
  <si>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</si>
  <si>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</si>
  <si>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</si>
  <si>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</si>
  <si>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</si>
  <si>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</si>
  <si>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</si>
  <si>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</si>
  <si>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</si>
  <si>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</si>
  <si>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</si>
  <si>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</si>
  <si>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</si>
  <si>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</si>
  <si>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</si>
  <si>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</si>
  <si>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</si>
  <si>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</si>
  <si>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</si>
  <si>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</si>
  <si>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</si>
  <si>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</si>
  <si>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</si>
  <si>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</si>
  <si>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</si>
  <si>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</si>
  <si>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</si>
  <si>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</si>
  <si>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</si>
  <si>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</si>
  <si>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</si>
  <si>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</si>
  <si>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</si>
  <si>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</si>
  <si>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</si>
  <si>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</si>
  <si>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</si>
  <si>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</si>
  <si>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</si>
  <si>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</si>
  <si>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</si>
  <si>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</si>
  <si>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</si>
  <si>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</si>
  <si>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</si>
  <si>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</si>
  <si>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</si>
  <si>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</si>
  <si>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</si>
  <si>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</si>
  <si>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</si>
  <si>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</si>
  <si>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</si>
  <si>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</si>
  <si>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</si>
  <si>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</si>
  <si>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</si>
  <si>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</si>
  <si>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</si>
  <si>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</si>
  <si>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</si>
  <si>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</si>
  <si>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</si>
  <si>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</si>
  <si>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</si>
  <si>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</si>
  <si>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</si>
  <si>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</si>
  <si>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</si>
  <si>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</si>
  <si>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</si>
  <si>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</si>
  <si>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</si>
  <si>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</si>
  <si>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</si>
  <si>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</si>
  <si>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</si>
  <si>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</si>
  <si>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</si>
  <si>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</si>
  <si>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</si>
  <si>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</si>
  <si>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</si>
  <si>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</si>
  <si>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</si>
  <si>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</si>
  <si>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</si>
  <si>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</si>
  <si>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</si>
  <si>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</si>
  <si>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</si>
  <si>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</si>
  <si>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</si>
  <si>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</si>
  <si>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</si>
  <si>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</si>
  <si>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</si>
  <si>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</si>
  <si>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</si>
  <si>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</si>
  <si>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</si>
  <si>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</si>
  <si>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</si>
  <si>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</si>
  <si>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</si>
  <si>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</si>
  <si>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</si>
  <si>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</si>
  <si>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</si>
  <si>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</si>
  <si>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</si>
  <si>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</si>
  <si>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</si>
  <si>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</si>
  <si>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</si>
  <si>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</si>
  <si>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</si>
  <si>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</si>
  <si>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</si>
  <si>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</si>
  <si>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</si>
  <si>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</si>
  <si>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</si>
  <si>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</si>
  <si>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</si>
  <si>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</si>
  <si>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</si>
  <si>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</si>
  <si>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</si>
  <si>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</si>
  <si>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</si>
  <si>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</si>
  <si>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</si>
  <si>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</si>
  <si>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</si>
  <si>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</si>
  <si>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</si>
  <si>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</si>
  <si>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</si>
  <si>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</si>
  <si>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</si>
  <si>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</si>
  <si>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</si>
  <si>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</si>
  <si>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</si>
  <si>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</si>
  <si>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</si>
  <si>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</si>
  <si>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</si>
  <si>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</si>
  <si>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</si>
  <si>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</si>
  <si>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</si>
  <si>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</si>
  <si>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</si>
  <si>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</si>
  <si>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</si>
  <si>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</si>
  <si>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</si>
  <si>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</si>
  <si>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</si>
  <si>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</si>
  <si>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</si>
  <si>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</si>
  <si>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</si>
  <si>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</si>
  <si>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</si>
  <si>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</si>
  <si>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</si>
  <si>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</si>
  <si>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</si>
  <si>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</si>
  <si>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</si>
  <si>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</si>
  <si>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</si>
  <si>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</si>
  <si>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</si>
  <si>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</si>
  <si>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</si>
  <si>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</si>
  <si>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</si>
  <si>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</si>
  <si>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</si>
  <si>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</si>
  <si>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</si>
  <si>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</si>
  <si>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</si>
  <si>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</si>
  <si>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</si>
  <si>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</si>
  <si>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</si>
  <si>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</si>
  <si>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</si>
  <si>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</si>
  <si>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</si>
  <si>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</si>
  <si>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</si>
  <si>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</si>
  <si>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</si>
  <si>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</si>
  <si>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</si>
  <si>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</si>
  <si>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</si>
  <si>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</si>
  <si>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</si>
  <si>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</si>
  <si>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</si>
  <si>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</si>
  <si>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</si>
  <si>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</si>
  <si>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</si>
  <si>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</si>
  <si>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</si>
  <si>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</si>
  <si>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</si>
  <si>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</si>
  <si>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</si>
  <si>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</si>
  <si>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</si>
  <si>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</si>
  <si>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</si>
  <si>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</si>
  <si>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</si>
  <si>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</si>
  <si>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</si>
  <si>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</si>
  <si>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</si>
  <si>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</si>
  <si>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</si>
  <si>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</si>
  <si>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</si>
  <si>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</si>
  <si>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</si>
  <si>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</si>
  <si>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</si>
  <si>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</si>
  <si>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</si>
  <si>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</si>
  <si>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</si>
  <si>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</si>
  <si>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</si>
  <si>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</si>
  <si>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</si>
  <si>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</si>
  <si>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</si>
  <si>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</si>
  <si>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</si>
  <si>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</si>
  <si>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</si>
  <si>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</si>
  <si>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</si>
  <si>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</si>
  <si>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</si>
  <si>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</si>
  <si>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</si>
  <si>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</si>
  <si>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</si>
  <si>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</si>
  <si>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</si>
  <si>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</si>
  <si>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</si>
  <si>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</si>
  <si>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</si>
  <si>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</si>
  <si>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</si>
  <si>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</si>
  <si>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</si>
  <si>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</si>
  <si>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</si>
  <si>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</si>
  <si>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</si>
  <si>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</si>
  <si>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</si>
  <si>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</si>
  <si>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</si>
  <si>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</si>
  <si>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</si>
  <si>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</si>
  <si>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</si>
  <si>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</si>
  <si>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</si>
  <si>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</si>
  <si>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</si>
  <si>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</si>
  <si>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</si>
  <si>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</si>
  <si>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</si>
  <si>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</si>
  <si>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</si>
  <si>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</si>
  <si>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</si>
  <si>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</si>
  <si>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</si>
  <si>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</si>
  <si>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</si>
  <si>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</si>
  <si>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</si>
  <si>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335802692</t>
  </si>
  <si>
    <t>335802652</t>
  </si>
  <si>
    <t>335802600</t>
  </si>
  <si>
    <t>335803097</t>
  </si>
  <si>
    <t>25 Febrero de 2021</t>
  </si>
  <si>
    <t>335803185</t>
  </si>
  <si>
    <t>335803184</t>
  </si>
  <si>
    <t>335803162</t>
  </si>
  <si>
    <t>335803157</t>
  </si>
  <si>
    <t>335803155</t>
  </si>
  <si>
    <t>335803154</t>
  </si>
  <si>
    <t>335803194</t>
  </si>
  <si>
    <t xml:space="preserve">Gil Carrera, Santiago </t>
  </si>
  <si>
    <t xml:space="preserve">Gavetas Vacías + Gavetas Fallando </t>
  </si>
  <si>
    <t>335803478</t>
  </si>
  <si>
    <t>335803473</t>
  </si>
  <si>
    <t>335803325</t>
  </si>
  <si>
    <t>335803619</t>
  </si>
  <si>
    <t>335803591</t>
  </si>
  <si>
    <t>335804064</t>
  </si>
  <si>
    <t>335804046</t>
  </si>
  <si>
    <t>335804040</t>
  </si>
  <si>
    <t>335804017</t>
  </si>
  <si>
    <t>335804012</t>
  </si>
  <si>
    <t>335804010</t>
  </si>
  <si>
    <t>335804009</t>
  </si>
  <si>
    <t>335804003</t>
  </si>
  <si>
    <t>335804002</t>
  </si>
  <si>
    <t>335803982</t>
  </si>
  <si>
    <t>335803963</t>
  </si>
  <si>
    <t>335803951</t>
  </si>
  <si>
    <t>335803928</t>
  </si>
  <si>
    <t>335803923</t>
  </si>
  <si>
    <t>335803811</t>
  </si>
  <si>
    <t>335803765</t>
  </si>
  <si>
    <t>335803752</t>
  </si>
  <si>
    <t>335803737</t>
  </si>
  <si>
    <t>335803732</t>
  </si>
  <si>
    <t>335803720</t>
  </si>
  <si>
    <t>335803710</t>
  </si>
  <si>
    <t>GAVETA DE RECHAZO LLENA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</si>
  <si>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</si>
  <si>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</si>
  <si>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</si>
  <si>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</si>
  <si>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</si>
  <si>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</si>
  <si>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</si>
  <si>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</si>
  <si>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</si>
  <si>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</si>
  <si>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</si>
  <si>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</si>
  <si>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</si>
  <si>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</si>
  <si>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</si>
  <si>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</si>
  <si>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</si>
  <si>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</si>
  <si>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</si>
  <si>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</si>
  <si>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</si>
  <si>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</si>
  <si>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</si>
  <si>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</si>
  <si>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</si>
  <si>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</si>
  <si>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</si>
  <si>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</si>
  <si>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</si>
  <si>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</si>
  <si>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</si>
  <si>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</si>
  <si>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</si>
  <si>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</si>
  <si>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</si>
  <si>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</si>
  <si>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</si>
  <si>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</si>
  <si>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</si>
  <si>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</si>
  <si>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</si>
  <si>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335804175</t>
  </si>
  <si>
    <t>335804149</t>
  </si>
  <si>
    <t>335804136</t>
  </si>
  <si>
    <t>335804122</t>
  </si>
  <si>
    <t>GAVETA DE DEPOSITO LLENA</t>
  </si>
  <si>
    <t>335804485</t>
  </si>
  <si>
    <t>335804482</t>
  </si>
  <si>
    <t>335804481</t>
  </si>
  <si>
    <t>335804480</t>
  </si>
  <si>
    <t>335804479</t>
  </si>
  <si>
    <t>335804478</t>
  </si>
  <si>
    <t>335804477</t>
  </si>
  <si>
    <t>335804476</t>
  </si>
  <si>
    <t>335804475</t>
  </si>
  <si>
    <t>335804474</t>
  </si>
  <si>
    <t>335804473</t>
  </si>
  <si>
    <t>335804472</t>
  </si>
  <si>
    <t>335804471</t>
  </si>
  <si>
    <t>335804470</t>
  </si>
  <si>
    <t>335804469</t>
  </si>
  <si>
    <t>335804468</t>
  </si>
  <si>
    <t>335804467</t>
  </si>
  <si>
    <t>335804466</t>
  </si>
  <si>
    <t>335804465</t>
  </si>
  <si>
    <t>335804464</t>
  </si>
  <si>
    <t>335804463</t>
  </si>
  <si>
    <t>335804477 </t>
  </si>
  <si>
    <t>335804480 </t>
  </si>
  <si>
    <t>335804394 </t>
  </si>
  <si>
    <t>335804505</t>
  </si>
  <si>
    <t>335804504</t>
  </si>
  <si>
    <t>335804503</t>
  </si>
  <si>
    <t>335804502</t>
  </si>
  <si>
    <t>335804501</t>
  </si>
  <si>
    <t>335804500</t>
  </si>
  <si>
    <t>335804491</t>
  </si>
  <si>
    <t>335804515</t>
  </si>
  <si>
    <t>Hold</t>
  </si>
  <si>
    <t>2 Gavetas Vacias 1 Fallando</t>
  </si>
  <si>
    <t>En Servicio</t>
  </si>
  <si>
    <t>335805023</t>
  </si>
  <si>
    <t>335805013</t>
  </si>
  <si>
    <t>335805006</t>
  </si>
  <si>
    <t>335804979</t>
  </si>
  <si>
    <t>335804966</t>
  </si>
  <si>
    <t>335804960</t>
  </si>
  <si>
    <t>335804917</t>
  </si>
  <si>
    <t>335804899</t>
  </si>
  <si>
    <t>335804895</t>
  </si>
  <si>
    <t>335804890</t>
  </si>
  <si>
    <t>335804885</t>
  </si>
  <si>
    <t>335804876</t>
  </si>
  <si>
    <t>335804874</t>
  </si>
  <si>
    <t>335804867</t>
  </si>
  <si>
    <t>335804853</t>
  </si>
  <si>
    <t>335804851</t>
  </si>
  <si>
    <t>335804849</t>
  </si>
  <si>
    <t>335804840</t>
  </si>
  <si>
    <t>335804790</t>
  </si>
  <si>
    <t>335804781</t>
  </si>
  <si>
    <t>335804711</t>
  </si>
  <si>
    <t>335804703</t>
  </si>
  <si>
    <t>335804695</t>
  </si>
  <si>
    <t>335804690</t>
  </si>
  <si>
    <t>335804686</t>
  </si>
  <si>
    <t>335804683</t>
  </si>
  <si>
    <t>335804671</t>
  </si>
  <si>
    <t>335804667</t>
  </si>
  <si>
    <t>335804625</t>
  </si>
  <si>
    <t>335804610</t>
  </si>
  <si>
    <t>FALLO NO CONFIRMADA</t>
  </si>
  <si>
    <t>335805028</t>
  </si>
  <si>
    <t>335804937</t>
  </si>
  <si>
    <t>335804531</t>
  </si>
  <si>
    <t>Closed</t>
  </si>
  <si>
    <t>Moreta, Christian Aury</t>
  </si>
  <si>
    <t>ENVIO DE CARGA</t>
  </si>
  <si>
    <t>CARGA EXITOSA</t>
  </si>
  <si>
    <t>335805254</t>
  </si>
  <si>
    <t>335805251</t>
  </si>
  <si>
    <t>335805241</t>
  </si>
  <si>
    <t>335805236</t>
  </si>
  <si>
    <t>335805234</t>
  </si>
  <si>
    <t>335805222</t>
  </si>
  <si>
    <t>335805217</t>
  </si>
  <si>
    <t>335805213</t>
  </si>
  <si>
    <t>335805198</t>
  </si>
  <si>
    <t>335805185</t>
  </si>
  <si>
    <t>335805183</t>
  </si>
  <si>
    <t>335805170</t>
  </si>
  <si>
    <t>335805166</t>
  </si>
  <si>
    <t>335805160</t>
  </si>
  <si>
    <t>335805158</t>
  </si>
  <si>
    <t>335805156</t>
  </si>
  <si>
    <t>335805148</t>
  </si>
  <si>
    <t>335805140</t>
  </si>
  <si>
    <t>335805134</t>
  </si>
  <si>
    <t>335805124</t>
  </si>
  <si>
    <t>335805115</t>
  </si>
  <si>
    <t>335805107</t>
  </si>
  <si>
    <t>335805100</t>
  </si>
  <si>
    <t>335805088</t>
  </si>
  <si>
    <t>335805081</t>
  </si>
  <si>
    <t>335805070</t>
  </si>
  <si>
    <t>335805061</t>
  </si>
  <si>
    <t>SIN ACTIVIDAD DE RETIRO</t>
  </si>
  <si>
    <t>335805250</t>
  </si>
  <si>
    <t>335805230</t>
  </si>
  <si>
    <t>335805223</t>
  </si>
  <si>
    <t>335805150</t>
  </si>
  <si>
    <t>335805146</t>
  </si>
  <si>
    <t>335805138</t>
  </si>
  <si>
    <t>335805132</t>
  </si>
  <si>
    <t>335805122</t>
  </si>
  <si>
    <t>335805083</t>
  </si>
  <si>
    <t>335805052</t>
  </si>
  <si>
    <t>335805420</t>
  </si>
  <si>
    <t>335805373</t>
  </si>
  <si>
    <t>335805371</t>
  </si>
  <si>
    <t>335805367</t>
  </si>
  <si>
    <t>335805361</t>
  </si>
  <si>
    <t>335805351</t>
  </si>
  <si>
    <t>335805349</t>
  </si>
  <si>
    <t>335805342</t>
  </si>
  <si>
    <t>335805339</t>
  </si>
  <si>
    <t>335805337</t>
  </si>
  <si>
    <t>335805336</t>
  </si>
  <si>
    <t>335805335</t>
  </si>
  <si>
    <t>335805330</t>
  </si>
  <si>
    <t>335805309</t>
  </si>
  <si>
    <t>335805274</t>
  </si>
  <si>
    <t>335805272</t>
  </si>
  <si>
    <t>Reyes Martinez, Samuel Elymax</t>
  </si>
  <si>
    <t>GAVETAS PROBLEMAS</t>
  </si>
  <si>
    <t>335805400</t>
  </si>
  <si>
    <t>335805395</t>
  </si>
  <si>
    <t>Peguero Solano, Victor Manuel</t>
  </si>
  <si>
    <t>Doñe Ramirez, Luis Manuel</t>
  </si>
  <si>
    <t>INHIBIDO - REINICIO</t>
  </si>
  <si>
    <t>REINICIO EXITOSO</t>
  </si>
  <si>
    <t>REINICIO FALLIDO</t>
  </si>
  <si>
    <t>335805468</t>
  </si>
  <si>
    <t>335805466</t>
  </si>
  <si>
    <t>335805465</t>
  </si>
  <si>
    <t>335805464</t>
  </si>
  <si>
    <t>335805462</t>
  </si>
  <si>
    <t>335805452</t>
  </si>
  <si>
    <t>335805441</t>
  </si>
  <si>
    <t>335805437</t>
  </si>
  <si>
    <t>335805430</t>
  </si>
  <si>
    <t>335805422</t>
  </si>
  <si>
    <t>Triinet</t>
  </si>
  <si>
    <t>In Progress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</si>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</sst>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7" xfId="0" applyFont="1" applyFill="1" applyBorder="1" applyAlignment="1">
      <alignment horizontal="center" vertical="center"/>
    </xf>
    <xf numFmtId="22" fontId="51" fillId="5" borderId="59" xfId="0" applyNumberFormat="1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9" xfId="0" applyFont="1" applyFill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4"/>
      <tableStyleElement type="headerRow" dxfId="403"/>
      <tableStyleElement type="totalRow" dxfId="402"/>
      <tableStyleElement type="firstColumn" dxfId="401"/>
      <tableStyleElement type="lastColumn" dxfId="400"/>
      <tableStyleElement type="firstRowStripe" dxfId="399"/>
      <tableStyleElement type="firstColumnStripe" dxfId="3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14"/>
  <sheetViews>
    <sheetView tabSelected="1" zoomScale="85" zoomScaleNormal="85" workbookViewId="0">
      <pane ySplit="4" topLeftCell="A146" activePane="bottomLeft" state="frozen"/>
      <selection pane="bottomLeft" activeCell="P17" sqref="P17"/>
    </sheetView>
  </sheetViews>
  <sheetFormatPr baseColWidth="10" defaultColWidth="25.7109375" defaultRowHeight="15" x14ac:dyDescent="0.25"/>
  <cols>
    <col min="1" max="1" width="27.140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hidden="1" customWidth="1"/>
    <col min="7" max="7" width="47.7109375" style="48" hidden="1" customWidth="1"/>
    <col min="8" max="11" width="5.28515625" style="48" hidden="1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.710937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2507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NORTE</v>
      </c>
      <c r="B5" s="111">
        <v>335804416</v>
      </c>
      <c r="C5" s="123">
        <v>44252.770231481481</v>
      </c>
      <c r="D5" s="98" t="s">
        <v>2499</v>
      </c>
      <c r="E5" s="103">
        <v>987</v>
      </c>
      <c r="F5" s="98" t="str">
        <f>VLOOKUP(E5,VIP!$A$2:$O11499,2,0)</f>
        <v>DRBR987</v>
      </c>
      <c r="G5" s="98" t="str">
        <f>VLOOKUP(E5,'LISTADO ATM'!$A$2:$B$898,2,0)</f>
        <v xml:space="preserve">ATM S/M Jumbo (Moca) </v>
      </c>
      <c r="H5" s="98" t="str">
        <f>VLOOKUP(E5,VIP!$A$2:$O16420,7,FALSE)</f>
        <v>Si</v>
      </c>
      <c r="I5" s="98" t="str">
        <f>VLOOKUP(E5,VIP!$A$2:$O8385,8,FALSE)</f>
        <v>Si</v>
      </c>
      <c r="J5" s="98" t="str">
        <f>VLOOKUP(E5,VIP!$A$2:$O8335,8,FALSE)</f>
        <v>Si</v>
      </c>
      <c r="K5" s="98" t="str">
        <f>VLOOKUP(E5,VIP!$A$2:$O11909,6,0)</f>
        <v>NO</v>
      </c>
      <c r="L5" s="124" t="s">
        <v>2462</v>
      </c>
      <c r="M5" s="127" t="s">
        <v>2624</v>
      </c>
      <c r="N5" s="126" t="s">
        <v>2476</v>
      </c>
      <c r="O5" s="98" t="s">
        <v>2500</v>
      </c>
      <c r="P5" s="127"/>
      <c r="Q5" s="174">
        <v>44253.568622685183</v>
      </c>
    </row>
    <row r="6" spans="1:17" s="99" customFormat="1" ht="18" x14ac:dyDescent="0.25">
      <c r="A6" s="98" t="str">
        <f>VLOOKUP(E6,'LISTADO ATM'!$A$2:$C$899,3,0)</f>
        <v>DISTRITO NACIONAL</v>
      </c>
      <c r="B6" s="111" t="s">
        <v>2504</v>
      </c>
      <c r="C6" s="123">
        <v>44251.569710648146</v>
      </c>
      <c r="D6" s="98" t="s">
        <v>2189</v>
      </c>
      <c r="E6" s="103">
        <v>485</v>
      </c>
      <c r="F6" s="98" t="str">
        <f>VLOOKUP(E6,VIP!$A$2:$O11499,2,0)</f>
        <v>DRBR485</v>
      </c>
      <c r="G6" s="98" t="str">
        <f>VLOOKUP(E6,'LISTADO ATM'!$A$2:$B$898,2,0)</f>
        <v xml:space="preserve">ATM CEDIMAT </v>
      </c>
      <c r="H6" s="98" t="str">
        <f>VLOOKUP(E6,VIP!$A$2:$O16375,7,FALSE)</f>
        <v>Si</v>
      </c>
      <c r="I6" s="98" t="str">
        <f>VLOOKUP(E6,VIP!$A$2:$O8340,8,FALSE)</f>
        <v>Si</v>
      </c>
      <c r="J6" s="98" t="str">
        <f>VLOOKUP(E6,VIP!$A$2:$O8290,8,FALSE)</f>
        <v>Si</v>
      </c>
      <c r="K6" s="98" t="str">
        <f>VLOOKUP(E6,VIP!$A$2:$O11864,6,0)</f>
        <v>NO</v>
      </c>
      <c r="L6" s="124" t="s">
        <v>2228</v>
      </c>
      <c r="M6" s="127" t="s">
        <v>2624</v>
      </c>
      <c r="N6" s="173" t="s">
        <v>2659</v>
      </c>
      <c r="O6" s="98" t="s">
        <v>2478</v>
      </c>
      <c r="P6" s="127"/>
      <c r="Q6" s="174">
        <v>44253.594328703701</v>
      </c>
    </row>
    <row r="7" spans="1:17" s="99" customFormat="1" ht="18" x14ac:dyDescent="0.25">
      <c r="A7" s="98" t="str">
        <f>VLOOKUP(E7,'LISTADO ATM'!$A$2:$C$899,3,0)</f>
        <v>DISTRITO NACIONAL</v>
      </c>
      <c r="B7" s="111" t="s">
        <v>2513</v>
      </c>
      <c r="C7" s="123">
        <v>44251.985949074071</v>
      </c>
      <c r="D7" s="98" t="s">
        <v>2189</v>
      </c>
      <c r="E7" s="103">
        <v>909</v>
      </c>
      <c r="F7" s="98" t="str">
        <f>VLOOKUP(E7,VIP!$A$2:$O11499,2,0)</f>
        <v>DRBR01A</v>
      </c>
      <c r="G7" s="98" t="str">
        <f>VLOOKUP(E7,'LISTADO ATM'!$A$2:$B$898,2,0)</f>
        <v xml:space="preserve">ATM UNP UASD </v>
      </c>
      <c r="H7" s="98" t="str">
        <f>VLOOKUP(E7,VIP!$A$2:$O16420,7,FALSE)</f>
        <v>Si</v>
      </c>
      <c r="I7" s="98" t="str">
        <f>VLOOKUP(E7,VIP!$A$2:$O8385,8,FALSE)</f>
        <v>Si</v>
      </c>
      <c r="J7" s="98" t="str">
        <f>VLOOKUP(E7,VIP!$A$2:$O8335,8,FALSE)</f>
        <v>Si</v>
      </c>
      <c r="K7" s="98" t="str">
        <f>VLOOKUP(E7,VIP!$A$2:$O11909,6,0)</f>
        <v>SI</v>
      </c>
      <c r="L7" s="124" t="s">
        <v>2228</v>
      </c>
      <c r="M7" s="127" t="s">
        <v>2624</v>
      </c>
      <c r="N7" s="173" t="s">
        <v>2659</v>
      </c>
      <c r="O7" s="98" t="s">
        <v>2478</v>
      </c>
      <c r="P7" s="127"/>
      <c r="Q7" s="174">
        <v>44253.594328703701</v>
      </c>
    </row>
    <row r="8" spans="1:17" s="99" customFormat="1" ht="18" x14ac:dyDescent="0.25">
      <c r="A8" s="98" t="str">
        <f>VLOOKUP(E8,'LISTADO ATM'!$A$2:$C$899,3,0)</f>
        <v>DISTRITO NACIONAL</v>
      </c>
      <c r="B8" s="111" t="s">
        <v>2512</v>
      </c>
      <c r="C8" s="123">
        <v>44251.986331018517</v>
      </c>
      <c r="D8" s="98" t="s">
        <v>2189</v>
      </c>
      <c r="E8" s="103">
        <v>917</v>
      </c>
      <c r="F8" s="98" t="str">
        <f>VLOOKUP(E8,VIP!$A$2:$O11498,2,0)</f>
        <v>DRBR01B</v>
      </c>
      <c r="G8" s="98" t="str">
        <f>VLOOKUP(E8,'LISTADO ATM'!$A$2:$B$898,2,0)</f>
        <v xml:space="preserve">ATM Oficina Los Mina </v>
      </c>
      <c r="H8" s="98" t="str">
        <f>VLOOKUP(E8,VIP!$A$2:$O16419,7,FALSE)</f>
        <v>Si</v>
      </c>
      <c r="I8" s="98" t="str">
        <f>VLOOKUP(E8,VIP!$A$2:$O8384,8,FALSE)</f>
        <v>Si</v>
      </c>
      <c r="J8" s="98" t="str">
        <f>VLOOKUP(E8,VIP!$A$2:$O8334,8,FALSE)</f>
        <v>Si</v>
      </c>
      <c r="K8" s="98" t="str">
        <f>VLOOKUP(E8,VIP!$A$2:$O11908,6,0)</f>
        <v>NO</v>
      </c>
      <c r="L8" s="124" t="s">
        <v>2228</v>
      </c>
      <c r="M8" s="127" t="s">
        <v>2624</v>
      </c>
      <c r="N8" s="173" t="s">
        <v>2659</v>
      </c>
      <c r="O8" s="98" t="s">
        <v>2478</v>
      </c>
      <c r="P8" s="127"/>
      <c r="Q8" s="134">
        <v>44253.443599537037</v>
      </c>
    </row>
    <row r="9" spans="1:17" s="99" customFormat="1" ht="18" x14ac:dyDescent="0.25">
      <c r="A9" s="98" t="str">
        <f>VLOOKUP(E9,'LISTADO ATM'!$A$2:$C$899,3,0)</f>
        <v>DISTRITO NACIONAL</v>
      </c>
      <c r="B9" s="111" t="s">
        <v>2511</v>
      </c>
      <c r="C9" s="123">
        <v>44251.987245370372</v>
      </c>
      <c r="D9" s="98" t="s">
        <v>2189</v>
      </c>
      <c r="E9" s="103">
        <v>943</v>
      </c>
      <c r="F9" s="98" t="str">
        <f>VLOOKUP(E9,VIP!$A$2:$O11496,2,0)</f>
        <v>DRBR16K</v>
      </c>
      <c r="G9" s="98" t="str">
        <f>VLOOKUP(E9,'LISTADO ATM'!$A$2:$B$898,2,0)</f>
        <v xml:space="preserve">ATM Oficina Tránsito Terreste </v>
      </c>
      <c r="H9" s="98" t="str">
        <f>VLOOKUP(E9,VIP!$A$2:$O16417,7,FALSE)</f>
        <v>Si</v>
      </c>
      <c r="I9" s="98" t="str">
        <f>VLOOKUP(E9,VIP!$A$2:$O8382,8,FALSE)</f>
        <v>Si</v>
      </c>
      <c r="J9" s="98" t="str">
        <f>VLOOKUP(E9,VIP!$A$2:$O8332,8,FALSE)</f>
        <v>Si</v>
      </c>
      <c r="K9" s="98" t="str">
        <f>VLOOKUP(E9,VIP!$A$2:$O11906,6,0)</f>
        <v>NO</v>
      </c>
      <c r="L9" s="124" t="s">
        <v>2228</v>
      </c>
      <c r="M9" s="127" t="s">
        <v>2624</v>
      </c>
      <c r="N9" s="173" t="s">
        <v>2659</v>
      </c>
      <c r="O9" s="98" t="s">
        <v>2478</v>
      </c>
      <c r="P9" s="127"/>
      <c r="Q9" s="174">
        <v>44253.594328703701</v>
      </c>
    </row>
    <row r="10" spans="1:17" s="99" customFormat="1" ht="18" x14ac:dyDescent="0.25">
      <c r="A10" s="98" t="str">
        <f>VLOOKUP(E10,'LISTADO ATM'!$A$2:$C$899,3,0)</f>
        <v>DISTRITO NACIONAL</v>
      </c>
      <c r="B10" s="111" t="s">
        <v>2510</v>
      </c>
      <c r="C10" s="123">
        <v>44251.99013888889</v>
      </c>
      <c r="D10" s="98" t="s">
        <v>2189</v>
      </c>
      <c r="E10" s="103">
        <v>517</v>
      </c>
      <c r="F10" s="98" t="str">
        <f>VLOOKUP(E10,VIP!$A$2:$O11491,2,0)</f>
        <v>DRBR517</v>
      </c>
      <c r="G10" s="98" t="str">
        <f>VLOOKUP(E10,'LISTADO ATM'!$A$2:$B$898,2,0)</f>
        <v xml:space="preserve">ATM Autobanco Oficina Sans Soucí </v>
      </c>
      <c r="H10" s="98" t="str">
        <f>VLOOKUP(E10,VIP!$A$2:$O16412,7,FALSE)</f>
        <v>Si</v>
      </c>
      <c r="I10" s="98" t="str">
        <f>VLOOKUP(E10,VIP!$A$2:$O8377,8,FALSE)</f>
        <v>Si</v>
      </c>
      <c r="J10" s="98" t="str">
        <f>VLOOKUP(E10,VIP!$A$2:$O8327,8,FALSE)</f>
        <v>Si</v>
      </c>
      <c r="K10" s="98" t="str">
        <f>VLOOKUP(E10,VIP!$A$2:$O11901,6,0)</f>
        <v>SI</v>
      </c>
      <c r="L10" s="124" t="s">
        <v>2228</v>
      </c>
      <c r="M10" s="127" t="s">
        <v>2624</v>
      </c>
      <c r="N10" s="173" t="s">
        <v>2659</v>
      </c>
      <c r="O10" s="98" t="s">
        <v>2478</v>
      </c>
      <c r="P10" s="127"/>
      <c r="Q10" s="174">
        <v>44253.594328703701</v>
      </c>
    </row>
    <row r="11" spans="1:17" s="99" customFormat="1" ht="18" x14ac:dyDescent="0.25">
      <c r="A11" s="98" t="str">
        <f>VLOOKUP(E11,'LISTADO ATM'!$A$2:$C$899,3,0)</f>
        <v>DISTRITO NACIONAL</v>
      </c>
      <c r="B11" s="111" t="s">
        <v>2509</v>
      </c>
      <c r="C11" s="123">
        <v>44252.026365740741</v>
      </c>
      <c r="D11" s="98" t="s">
        <v>2472</v>
      </c>
      <c r="E11" s="103">
        <v>884</v>
      </c>
      <c r="F11" s="98" t="str">
        <f>VLOOKUP(E11,VIP!$A$2:$O11471,2,0)</f>
        <v>DRBR884</v>
      </c>
      <c r="G11" s="98" t="str">
        <f>VLOOKUP(E11,'LISTADO ATM'!$A$2:$B$898,2,0)</f>
        <v xml:space="preserve">ATM UNP Olé Sabana Perdida </v>
      </c>
      <c r="H11" s="98" t="str">
        <f>VLOOKUP(E11,VIP!$A$2:$O16392,7,FALSE)</f>
        <v>Si</v>
      </c>
      <c r="I11" s="98" t="str">
        <f>VLOOKUP(E11,VIP!$A$2:$O8357,8,FALSE)</f>
        <v>Si</v>
      </c>
      <c r="J11" s="98" t="str">
        <f>VLOOKUP(E11,VIP!$A$2:$O8307,8,FALSE)</f>
        <v>Si</v>
      </c>
      <c r="K11" s="98" t="str">
        <f>VLOOKUP(E11,VIP!$A$2:$O11881,6,0)</f>
        <v>NO</v>
      </c>
      <c r="L11" s="124" t="s">
        <v>2430</v>
      </c>
      <c r="M11" s="127" t="s">
        <v>2624</v>
      </c>
      <c r="N11" s="173" t="s">
        <v>2659</v>
      </c>
      <c r="O11" s="98" t="s">
        <v>2477</v>
      </c>
      <c r="P11" s="127"/>
      <c r="Q11" s="174">
        <v>44253.594328703701</v>
      </c>
    </row>
    <row r="12" spans="1:17" s="99" customFormat="1" ht="18" x14ac:dyDescent="0.25">
      <c r="A12" s="98" t="str">
        <f>VLOOKUP(E12,'LISTADO ATM'!$A$2:$C$899,3,0)</f>
        <v>DISTRITO NACIONAL</v>
      </c>
      <c r="B12" s="111" t="s">
        <v>2508</v>
      </c>
      <c r="C12" s="123">
        <v>44252.027395833335</v>
      </c>
      <c r="D12" s="98" t="s">
        <v>2472</v>
      </c>
      <c r="E12" s="103">
        <v>938</v>
      </c>
      <c r="F12" s="98" t="str">
        <f>VLOOKUP(E12,VIP!$A$2:$O11470,2,0)</f>
        <v>DRBR938</v>
      </c>
      <c r="G12" s="98" t="str">
        <f>VLOOKUP(E12,'LISTADO ATM'!$A$2:$B$898,2,0)</f>
        <v xml:space="preserve">ATM Autobanco Oficina Filadelfia Plaza </v>
      </c>
      <c r="H12" s="98" t="str">
        <f>VLOOKUP(E12,VIP!$A$2:$O16391,7,FALSE)</f>
        <v>Si</v>
      </c>
      <c r="I12" s="98" t="str">
        <f>VLOOKUP(E12,VIP!$A$2:$O8356,8,FALSE)</f>
        <v>Si</v>
      </c>
      <c r="J12" s="98" t="str">
        <f>VLOOKUP(E12,VIP!$A$2:$O8306,8,FALSE)</f>
        <v>Si</v>
      </c>
      <c r="K12" s="98" t="str">
        <f>VLOOKUP(E12,VIP!$A$2:$O11880,6,0)</f>
        <v>NO</v>
      </c>
      <c r="L12" s="124" t="s">
        <v>2462</v>
      </c>
      <c r="M12" s="127" t="s">
        <v>2624</v>
      </c>
      <c r="N12" s="173" t="s">
        <v>2659</v>
      </c>
      <c r="O12" s="98" t="s">
        <v>2477</v>
      </c>
      <c r="P12" s="127"/>
      <c r="Q12" s="87" t="s">
        <v>2462</v>
      </c>
    </row>
    <row r="13" spans="1:17" s="99" customFormat="1" ht="18" x14ac:dyDescent="0.25">
      <c r="A13" s="98" t="str">
        <f>VLOOKUP(E13,'LISTADO ATM'!$A$2:$C$899,3,0)</f>
        <v>DISTRITO NACIONAL</v>
      </c>
      <c r="B13" s="111" t="s">
        <v>2514</v>
      </c>
      <c r="C13" s="123">
        <v>44252.285208333335</v>
      </c>
      <c r="D13" s="98" t="s">
        <v>2189</v>
      </c>
      <c r="E13" s="103">
        <v>26</v>
      </c>
      <c r="F13" s="98" t="str">
        <f>VLOOKUP(E13,VIP!$A$2:$O11472,2,0)</f>
        <v>DRBR221</v>
      </c>
      <c r="G13" s="98" t="str">
        <f>VLOOKUP(E13,'LISTADO ATM'!$A$2:$B$898,2,0)</f>
        <v>ATM S/M Jumbo San Isidro</v>
      </c>
      <c r="H13" s="98" t="str">
        <f>VLOOKUP(E13,VIP!$A$2:$O16393,7,FALSE)</f>
        <v>Si</v>
      </c>
      <c r="I13" s="98" t="str">
        <f>VLOOKUP(E13,VIP!$A$2:$O8358,8,FALSE)</f>
        <v>Si</v>
      </c>
      <c r="J13" s="98" t="str">
        <f>VLOOKUP(E13,VIP!$A$2:$O8308,8,FALSE)</f>
        <v>Si</v>
      </c>
      <c r="K13" s="98" t="str">
        <f>VLOOKUP(E13,VIP!$A$2:$O11882,6,0)</f>
        <v>NO</v>
      </c>
      <c r="L13" s="124" t="s">
        <v>2228</v>
      </c>
      <c r="M13" s="127" t="s">
        <v>2624</v>
      </c>
      <c r="N13" s="173" t="s">
        <v>2659</v>
      </c>
      <c r="O13" s="98" t="s">
        <v>2478</v>
      </c>
      <c r="P13" s="127"/>
      <c r="Q13" s="174">
        <v>44253.594328703701</v>
      </c>
    </row>
    <row r="14" spans="1:17" s="99" customFormat="1" ht="18" x14ac:dyDescent="0.25">
      <c r="A14" s="98" t="str">
        <f>VLOOKUP(E14,'LISTADO ATM'!$A$2:$C$899,3,0)</f>
        <v>ESTE</v>
      </c>
      <c r="B14" s="111" t="s">
        <v>2518</v>
      </c>
      <c r="C14" s="123">
        <v>44252.40184027778</v>
      </c>
      <c r="D14" s="98" t="s">
        <v>2189</v>
      </c>
      <c r="E14" s="103">
        <v>959</v>
      </c>
      <c r="F14" s="98" t="str">
        <f>VLOOKUP(E14,VIP!$A$2:$O11479,2,0)</f>
        <v>DRBR959</v>
      </c>
      <c r="G14" s="98" t="str">
        <f>VLOOKUP(E14,'LISTADO ATM'!$A$2:$B$898,2,0)</f>
        <v>ATM Estación Next Bavaro</v>
      </c>
      <c r="H14" s="98" t="str">
        <f>VLOOKUP(E14,VIP!$A$2:$O16400,7,FALSE)</f>
        <v>Si</v>
      </c>
      <c r="I14" s="98" t="str">
        <f>VLOOKUP(E14,VIP!$A$2:$O8365,8,FALSE)</f>
        <v>Si</v>
      </c>
      <c r="J14" s="98" t="str">
        <f>VLOOKUP(E14,VIP!$A$2:$O8315,8,FALSE)</f>
        <v>Si</v>
      </c>
      <c r="K14" s="98" t="str">
        <f>VLOOKUP(E14,VIP!$A$2:$O11889,6,0)</f>
        <v>NO</v>
      </c>
      <c r="L14" s="124" t="s">
        <v>2254</v>
      </c>
      <c r="M14" s="127" t="s">
        <v>2624</v>
      </c>
      <c r="N14" s="173" t="s">
        <v>2659</v>
      </c>
      <c r="O14" s="98" t="s">
        <v>2478</v>
      </c>
      <c r="P14" s="127"/>
      <c r="Q14" s="134">
        <v>44253.443599537037</v>
      </c>
    </row>
    <row r="15" spans="1:17" s="99" customFormat="1" ht="18" x14ac:dyDescent="0.25">
      <c r="A15" s="98" t="str">
        <f>VLOOKUP(E15,'LISTADO ATM'!$A$2:$C$899,3,0)</f>
        <v>DISTRITO NACIONAL</v>
      </c>
      <c r="B15" s="111" t="s">
        <v>2520</v>
      </c>
      <c r="C15" s="123">
        <v>44252.453240740739</v>
      </c>
      <c r="D15" s="98" t="s">
        <v>2189</v>
      </c>
      <c r="E15" s="103">
        <v>377</v>
      </c>
      <c r="F15" s="98" t="str">
        <f>VLOOKUP(E15,VIP!$A$2:$O11475,2,0)</f>
        <v>DRBR377</v>
      </c>
      <c r="G15" s="98" t="str">
        <f>VLOOKUP(E15,'LISTADO ATM'!$A$2:$B$898,2,0)</f>
        <v>ATM Estación del Metro Eduardo Brito</v>
      </c>
      <c r="H15" s="98" t="str">
        <f>VLOOKUP(E15,VIP!$A$2:$O16396,7,FALSE)</f>
        <v>Si</v>
      </c>
      <c r="I15" s="98" t="str">
        <f>VLOOKUP(E15,VIP!$A$2:$O8361,8,FALSE)</f>
        <v>Si</v>
      </c>
      <c r="J15" s="98" t="str">
        <f>VLOOKUP(E15,VIP!$A$2:$O8311,8,FALSE)</f>
        <v>Si</v>
      </c>
      <c r="K15" s="98" t="str">
        <f>VLOOKUP(E15,VIP!$A$2:$O11885,6,0)</f>
        <v>NO</v>
      </c>
      <c r="L15" s="124" t="s">
        <v>2434</v>
      </c>
      <c r="M15" s="127" t="s">
        <v>2624</v>
      </c>
      <c r="N15" s="173" t="s">
        <v>2659</v>
      </c>
      <c r="O15" s="98" t="s">
        <v>2478</v>
      </c>
      <c r="P15" s="127"/>
      <c r="Q15" s="174">
        <v>44253.594328703701</v>
      </c>
    </row>
    <row r="16" spans="1:17" s="99" customFormat="1" ht="18" x14ac:dyDescent="0.25">
      <c r="A16" s="98" t="str">
        <f>VLOOKUP(E16,'LISTADO ATM'!$A$2:$C$899,3,0)</f>
        <v>SUR</v>
      </c>
      <c r="B16" s="111" t="s">
        <v>2542</v>
      </c>
      <c r="C16" s="123">
        <v>44252.47996527778</v>
      </c>
      <c r="D16" s="98" t="s">
        <v>2487</v>
      </c>
      <c r="E16" s="103">
        <v>881</v>
      </c>
      <c r="F16" s="98" t="str">
        <f>VLOOKUP(E16,VIP!$A$2:$O11512,2,0)</f>
        <v>DRBR881</v>
      </c>
      <c r="G16" s="98" t="str">
        <f>VLOOKUP(E16,'LISTADO ATM'!$A$2:$B$898,2,0)</f>
        <v xml:space="preserve">ATM UNP Yaguate (San Cristóbal) </v>
      </c>
      <c r="H16" s="98" t="str">
        <f>VLOOKUP(E16,VIP!$A$2:$O16433,7,FALSE)</f>
        <v>Si</v>
      </c>
      <c r="I16" s="98" t="str">
        <f>VLOOKUP(E16,VIP!$A$2:$O8398,8,FALSE)</f>
        <v>Si</v>
      </c>
      <c r="J16" s="98" t="str">
        <f>VLOOKUP(E16,VIP!$A$2:$O8348,8,FALSE)</f>
        <v>Si</v>
      </c>
      <c r="K16" s="98" t="str">
        <f>VLOOKUP(E16,VIP!$A$2:$O11922,6,0)</f>
        <v>NO</v>
      </c>
      <c r="L16" s="124" t="s">
        <v>2430</v>
      </c>
      <c r="M16" s="127" t="s">
        <v>2624</v>
      </c>
      <c r="N16" s="126" t="s">
        <v>2476</v>
      </c>
      <c r="O16" s="98" t="s">
        <v>2490</v>
      </c>
      <c r="P16" s="127"/>
      <c r="Q16" s="174">
        <v>44253.594328703701</v>
      </c>
    </row>
    <row r="17" spans="1:17" s="99" customFormat="1" ht="18" x14ac:dyDescent="0.25">
      <c r="A17" s="98" t="str">
        <f>VLOOKUP(E17,'LISTADO ATM'!$A$2:$C$899,3,0)</f>
        <v>DISTRITO NACIONAL</v>
      </c>
      <c r="B17" s="111" t="s">
        <v>2541</v>
      </c>
      <c r="C17" s="123">
        <v>44252.484247685185</v>
      </c>
      <c r="D17" s="98" t="s">
        <v>2189</v>
      </c>
      <c r="E17" s="103">
        <v>966</v>
      </c>
      <c r="F17" s="98" t="str">
        <f>VLOOKUP(E17,VIP!$A$2:$O11509,2,0)</f>
        <v>DRBR966</v>
      </c>
      <c r="G17" s="98" t="str">
        <f>VLOOKUP(E17,'LISTADO ATM'!$A$2:$B$898,2,0)</f>
        <v>ATM Centro Medico Real</v>
      </c>
      <c r="H17" s="98" t="str">
        <f>VLOOKUP(E17,VIP!$A$2:$O16430,7,FALSE)</f>
        <v>Si</v>
      </c>
      <c r="I17" s="98" t="str">
        <f>VLOOKUP(E17,VIP!$A$2:$O8395,8,FALSE)</f>
        <v>Si</v>
      </c>
      <c r="J17" s="98" t="str">
        <f>VLOOKUP(E17,VIP!$A$2:$O8345,8,FALSE)</f>
        <v>Si</v>
      </c>
      <c r="K17" s="98" t="str">
        <f>VLOOKUP(E17,VIP!$A$2:$O11919,6,0)</f>
        <v>NO</v>
      </c>
      <c r="L17" s="124" t="s">
        <v>2228</v>
      </c>
      <c r="M17" s="127" t="s">
        <v>2624</v>
      </c>
      <c r="N17" s="173" t="s">
        <v>2659</v>
      </c>
      <c r="O17" s="98" t="s">
        <v>2478</v>
      </c>
      <c r="P17" s="127"/>
      <c r="Q17" s="174">
        <v>44253.594328703701</v>
      </c>
    </row>
    <row r="18" spans="1:17" s="99" customFormat="1" ht="18" x14ac:dyDescent="0.25">
      <c r="A18" s="98" t="str">
        <f>VLOOKUP(E18,'LISTADO ATM'!$A$2:$C$899,3,0)</f>
        <v>SUR</v>
      </c>
      <c r="B18" s="111" t="s">
        <v>2539</v>
      </c>
      <c r="C18" s="123">
        <v>44252.489490740743</v>
      </c>
      <c r="D18" s="98" t="s">
        <v>2189</v>
      </c>
      <c r="E18" s="103">
        <v>296</v>
      </c>
      <c r="F18" s="98" t="str">
        <f>VLOOKUP(E18,VIP!$A$2:$O11507,2,0)</f>
        <v>DRBR296</v>
      </c>
      <c r="G18" s="98" t="str">
        <f>VLOOKUP(E18,'LISTADO ATM'!$A$2:$B$898,2,0)</f>
        <v>ATM Estación BANICOMB (Baní)  ECO Petroleo</v>
      </c>
      <c r="H18" s="98" t="str">
        <f>VLOOKUP(E18,VIP!$A$2:$O16428,7,FALSE)</f>
        <v>Si</v>
      </c>
      <c r="I18" s="98" t="str">
        <f>VLOOKUP(E18,VIP!$A$2:$O8393,8,FALSE)</f>
        <v>Si</v>
      </c>
      <c r="J18" s="98" t="str">
        <f>VLOOKUP(E18,VIP!$A$2:$O8343,8,FALSE)</f>
        <v>Si</v>
      </c>
      <c r="K18" s="98" t="str">
        <f>VLOOKUP(E18,VIP!$A$2:$O11917,6,0)</f>
        <v>NO</v>
      </c>
      <c r="L18" s="124" t="s">
        <v>2228</v>
      </c>
      <c r="M18" s="127" t="s">
        <v>2624</v>
      </c>
      <c r="N18" s="173" t="s">
        <v>2659</v>
      </c>
      <c r="O18" s="98" t="s">
        <v>2478</v>
      </c>
      <c r="P18" s="127"/>
      <c r="Q18" s="134">
        <v>44253.443599537037</v>
      </c>
    </row>
    <row r="19" spans="1:17" s="99" customFormat="1" ht="18" x14ac:dyDescent="0.25">
      <c r="A19" s="98" t="str">
        <f>VLOOKUP(E19,'LISTADO ATM'!$A$2:$C$899,3,0)</f>
        <v>DISTRITO NACIONAL</v>
      </c>
      <c r="B19" s="111" t="s">
        <v>2538</v>
      </c>
      <c r="C19" s="123">
        <v>44252.492118055554</v>
      </c>
      <c r="D19" s="98" t="s">
        <v>2189</v>
      </c>
      <c r="E19" s="103">
        <v>889</v>
      </c>
      <c r="F19" s="98" t="str">
        <f>VLOOKUP(E19,VIP!$A$2:$O11504,2,0)</f>
        <v>DRBR889</v>
      </c>
      <c r="G19" s="98" t="str">
        <f>VLOOKUP(E19,'LISTADO ATM'!$A$2:$B$898,2,0)</f>
        <v>ATM Oficina Plaza Lama Máximo Gómez II</v>
      </c>
      <c r="H19" s="98" t="str">
        <f>VLOOKUP(E19,VIP!$A$2:$O16425,7,FALSE)</f>
        <v>Si</v>
      </c>
      <c r="I19" s="98" t="str">
        <f>VLOOKUP(E19,VIP!$A$2:$O8390,8,FALSE)</f>
        <v>Si</v>
      </c>
      <c r="J19" s="98" t="str">
        <f>VLOOKUP(E19,VIP!$A$2:$O8340,8,FALSE)</f>
        <v>Si</v>
      </c>
      <c r="K19" s="98" t="str">
        <f>VLOOKUP(E19,VIP!$A$2:$O11914,6,0)</f>
        <v>NO</v>
      </c>
      <c r="L19" s="124" t="s">
        <v>2496</v>
      </c>
      <c r="M19" s="127" t="s">
        <v>2624</v>
      </c>
      <c r="N19" s="173" t="s">
        <v>2659</v>
      </c>
      <c r="O19" s="98" t="s">
        <v>2478</v>
      </c>
      <c r="P19" s="127"/>
      <c r="Q19" s="174">
        <v>44253.594328703701</v>
      </c>
    </row>
    <row r="20" spans="1:17" s="99" customFormat="1" ht="18" x14ac:dyDescent="0.25">
      <c r="A20" s="98" t="str">
        <f>VLOOKUP(E20,'LISTADO ATM'!$A$2:$C$899,3,0)</f>
        <v>DISTRITO NACIONAL</v>
      </c>
      <c r="B20" s="111" t="s">
        <v>2537</v>
      </c>
      <c r="C20" s="123">
        <v>44252.496666666666</v>
      </c>
      <c r="D20" s="98" t="s">
        <v>2189</v>
      </c>
      <c r="E20" s="103">
        <v>676</v>
      </c>
      <c r="F20" s="98" t="str">
        <f>VLOOKUP(E20,VIP!$A$2:$O11501,2,0)</f>
        <v>DRBR676</v>
      </c>
      <c r="G20" s="98" t="str">
        <f>VLOOKUP(E20,'LISTADO ATM'!$A$2:$B$898,2,0)</f>
        <v>ATM S/M Bravo Colina Del Oeste</v>
      </c>
      <c r="H20" s="98" t="str">
        <f>VLOOKUP(E20,VIP!$A$2:$O16422,7,FALSE)</f>
        <v>Si</v>
      </c>
      <c r="I20" s="98" t="str">
        <f>VLOOKUP(E20,VIP!$A$2:$O8387,8,FALSE)</f>
        <v>Si</v>
      </c>
      <c r="J20" s="98" t="str">
        <f>VLOOKUP(E20,VIP!$A$2:$O8337,8,FALSE)</f>
        <v>Si</v>
      </c>
      <c r="K20" s="98" t="str">
        <f>VLOOKUP(E20,VIP!$A$2:$O11911,6,0)</f>
        <v>NO</v>
      </c>
      <c r="L20" s="124" t="s">
        <v>2496</v>
      </c>
      <c r="M20" s="127" t="s">
        <v>2624</v>
      </c>
      <c r="N20" s="173" t="s">
        <v>2659</v>
      </c>
      <c r="O20" s="98" t="s">
        <v>2478</v>
      </c>
      <c r="P20" s="127"/>
      <c r="Q20" s="134">
        <v>44253.443599537037</v>
      </c>
    </row>
    <row r="21" spans="1:17" s="99" customFormat="1" ht="18" x14ac:dyDescent="0.25">
      <c r="A21" s="98" t="str">
        <f>VLOOKUP(E21,'LISTADO ATM'!$A$2:$C$899,3,0)</f>
        <v>DISTRITO NACIONAL</v>
      </c>
      <c r="B21" s="111" t="s">
        <v>2536</v>
      </c>
      <c r="C21" s="123">
        <v>44252.507280092592</v>
      </c>
      <c r="D21" s="98" t="s">
        <v>2472</v>
      </c>
      <c r="E21" s="103">
        <v>568</v>
      </c>
      <c r="F21" s="98" t="str">
        <f>VLOOKUP(E21,VIP!$A$2:$O11494,2,0)</f>
        <v>DRBR01F</v>
      </c>
      <c r="G21" s="98" t="str">
        <f>VLOOKUP(E21,'LISTADO ATM'!$A$2:$B$898,2,0)</f>
        <v xml:space="preserve">ATM Ministerio de Educación </v>
      </c>
      <c r="H21" s="98" t="str">
        <f>VLOOKUP(E21,VIP!$A$2:$O16415,7,FALSE)</f>
        <v>Si</v>
      </c>
      <c r="I21" s="98" t="str">
        <f>VLOOKUP(E21,VIP!$A$2:$O8380,8,FALSE)</f>
        <v>Si</v>
      </c>
      <c r="J21" s="98" t="str">
        <f>VLOOKUP(E21,VIP!$A$2:$O8330,8,FALSE)</f>
        <v>Si</v>
      </c>
      <c r="K21" s="98" t="str">
        <f>VLOOKUP(E21,VIP!$A$2:$O11904,6,0)</f>
        <v>NO</v>
      </c>
      <c r="L21" s="124" t="s">
        <v>2462</v>
      </c>
      <c r="M21" s="127" t="s">
        <v>2624</v>
      </c>
      <c r="N21" s="126" t="s">
        <v>2476</v>
      </c>
      <c r="O21" s="98" t="s">
        <v>2477</v>
      </c>
      <c r="P21" s="127"/>
      <c r="Q21" s="174">
        <v>44253.594328703701</v>
      </c>
    </row>
    <row r="22" spans="1:17" s="99" customFormat="1" ht="18" x14ac:dyDescent="0.25">
      <c r="A22" s="98" t="str">
        <f>VLOOKUP(E22,'LISTADO ATM'!$A$2:$C$899,3,0)</f>
        <v>DISTRITO NACIONAL</v>
      </c>
      <c r="B22" s="111" t="s">
        <v>2534</v>
      </c>
      <c r="C22" s="123">
        <v>44252.566307870373</v>
      </c>
      <c r="D22" s="98" t="s">
        <v>2487</v>
      </c>
      <c r="E22" s="103">
        <v>567</v>
      </c>
      <c r="F22" s="98" t="str">
        <f>VLOOKUP(E22,VIP!$A$2:$O11491,2,0)</f>
        <v>DRBR015</v>
      </c>
      <c r="G22" s="98" t="str">
        <f>VLOOKUP(E22,'LISTADO ATM'!$A$2:$B$898,2,0)</f>
        <v xml:space="preserve">ATM Oficina Máximo Gómez </v>
      </c>
      <c r="H22" s="98" t="str">
        <f>VLOOKUP(E22,VIP!$A$2:$O16412,7,FALSE)</f>
        <v>Si</v>
      </c>
      <c r="I22" s="98" t="str">
        <f>VLOOKUP(E22,VIP!$A$2:$O8377,8,FALSE)</f>
        <v>Si</v>
      </c>
      <c r="J22" s="98" t="str">
        <f>VLOOKUP(E22,VIP!$A$2:$O8327,8,FALSE)</f>
        <v>Si</v>
      </c>
      <c r="K22" s="98" t="str">
        <f>VLOOKUP(E22,VIP!$A$2:$O11901,6,0)</f>
        <v>NO</v>
      </c>
      <c r="L22" s="124" t="s">
        <v>2462</v>
      </c>
      <c r="M22" s="127" t="s">
        <v>2624</v>
      </c>
      <c r="N22" s="126" t="s">
        <v>2476</v>
      </c>
      <c r="O22" s="98" t="s">
        <v>2490</v>
      </c>
      <c r="P22" s="127"/>
      <c r="Q22" s="174">
        <v>44253.594328703701</v>
      </c>
    </row>
    <row r="23" spans="1:17" s="99" customFormat="1" ht="18" x14ac:dyDescent="0.25">
      <c r="A23" s="98" t="str">
        <f>VLOOKUP(E23,'LISTADO ATM'!$A$2:$C$899,3,0)</f>
        <v>NORTE</v>
      </c>
      <c r="B23" s="111" t="s">
        <v>2533</v>
      </c>
      <c r="C23" s="123">
        <v>44252.574166666665</v>
      </c>
      <c r="D23" s="98" t="s">
        <v>2487</v>
      </c>
      <c r="E23" s="103">
        <v>396</v>
      </c>
      <c r="F23" s="98" t="str">
        <f>VLOOKUP(E23,VIP!$A$2:$O11489,2,0)</f>
        <v>DRBR396</v>
      </c>
      <c r="G23" s="98" t="str">
        <f>VLOOKUP(E23,'LISTADO ATM'!$A$2:$B$898,2,0)</f>
        <v xml:space="preserve">ATM Oficina Plaza Ulloa (La Fuente) </v>
      </c>
      <c r="H23" s="98" t="str">
        <f>VLOOKUP(E23,VIP!$A$2:$O16410,7,FALSE)</f>
        <v>Si</v>
      </c>
      <c r="I23" s="98" t="str">
        <f>VLOOKUP(E23,VIP!$A$2:$O8375,8,FALSE)</f>
        <v>Si</v>
      </c>
      <c r="J23" s="98" t="str">
        <f>VLOOKUP(E23,VIP!$A$2:$O8325,8,FALSE)</f>
        <v>Si</v>
      </c>
      <c r="K23" s="98" t="str">
        <f>VLOOKUP(E23,VIP!$A$2:$O11899,6,0)</f>
        <v>NO</v>
      </c>
      <c r="L23" s="124" t="s">
        <v>2543</v>
      </c>
      <c r="M23" s="127" t="s">
        <v>2624</v>
      </c>
      <c r="N23" s="126" t="s">
        <v>2476</v>
      </c>
      <c r="O23" s="98" t="s">
        <v>2490</v>
      </c>
      <c r="P23" s="127"/>
      <c r="Q23" s="174">
        <v>44253.594328703701</v>
      </c>
    </row>
    <row r="24" spans="1:17" s="99" customFormat="1" ht="18" x14ac:dyDescent="0.25">
      <c r="A24" s="98" t="str">
        <f>VLOOKUP(E24,'LISTADO ATM'!$A$2:$C$899,3,0)</f>
        <v>ESTE</v>
      </c>
      <c r="B24" s="111" t="s">
        <v>2532</v>
      </c>
      <c r="C24" s="123">
        <v>44252.576921296299</v>
      </c>
      <c r="D24" s="98" t="s">
        <v>2472</v>
      </c>
      <c r="E24" s="103">
        <v>843</v>
      </c>
      <c r="F24" s="98" t="str">
        <f>VLOOKUP(E24,VIP!$A$2:$O11488,2,0)</f>
        <v>DRBR843</v>
      </c>
      <c r="G24" s="98" t="str">
        <f>VLOOKUP(E24,'LISTADO ATM'!$A$2:$B$898,2,0)</f>
        <v xml:space="preserve">ATM Oficina Romana Centro </v>
      </c>
      <c r="H24" s="98" t="str">
        <f>VLOOKUP(E24,VIP!$A$2:$O16409,7,FALSE)</f>
        <v>Si</v>
      </c>
      <c r="I24" s="98" t="str">
        <f>VLOOKUP(E24,VIP!$A$2:$O8374,8,FALSE)</f>
        <v>Si</v>
      </c>
      <c r="J24" s="98" t="str">
        <f>VLOOKUP(E24,VIP!$A$2:$O8324,8,FALSE)</f>
        <v>Si</v>
      </c>
      <c r="K24" s="98" t="str">
        <f>VLOOKUP(E24,VIP!$A$2:$O11898,6,0)</f>
        <v>NO</v>
      </c>
      <c r="L24" s="124" t="s">
        <v>2543</v>
      </c>
      <c r="M24" s="127" t="s">
        <v>2624</v>
      </c>
      <c r="N24" s="126" t="s">
        <v>2476</v>
      </c>
      <c r="O24" s="98" t="s">
        <v>2477</v>
      </c>
      <c r="P24" s="127"/>
      <c r="Q24" s="174">
        <v>44253.594328703701</v>
      </c>
    </row>
    <row r="25" spans="1:17" s="99" customFormat="1" ht="18" x14ac:dyDescent="0.25">
      <c r="A25" s="98" t="str">
        <f>VLOOKUP(E25,'LISTADO ATM'!$A$2:$C$899,3,0)</f>
        <v>ESTE</v>
      </c>
      <c r="B25" s="111" t="s">
        <v>2531</v>
      </c>
      <c r="C25" s="123">
        <v>44252.581064814818</v>
      </c>
      <c r="D25" s="98" t="s">
        <v>2189</v>
      </c>
      <c r="E25" s="103">
        <v>211</v>
      </c>
      <c r="F25" s="98" t="str">
        <f>VLOOKUP(E25,VIP!$A$2:$O11487,2,0)</f>
        <v>DRBR211</v>
      </c>
      <c r="G25" s="98" t="str">
        <f>VLOOKUP(E25,'LISTADO ATM'!$A$2:$B$898,2,0)</f>
        <v xml:space="preserve">ATM Oficina La Romana I </v>
      </c>
      <c r="H25" s="98" t="str">
        <f>VLOOKUP(E25,VIP!$A$2:$O16408,7,FALSE)</f>
        <v>Si</v>
      </c>
      <c r="I25" s="98" t="str">
        <f>VLOOKUP(E25,VIP!$A$2:$O8373,8,FALSE)</f>
        <v>Si</v>
      </c>
      <c r="J25" s="98" t="str">
        <f>VLOOKUP(E25,VIP!$A$2:$O8323,8,FALSE)</f>
        <v>Si</v>
      </c>
      <c r="K25" s="98" t="str">
        <f>VLOOKUP(E25,VIP!$A$2:$O11897,6,0)</f>
        <v>NO</v>
      </c>
      <c r="L25" s="124" t="s">
        <v>2228</v>
      </c>
      <c r="M25" s="127" t="s">
        <v>2624</v>
      </c>
      <c r="N25" s="173" t="s">
        <v>2659</v>
      </c>
      <c r="O25" s="98" t="s">
        <v>2478</v>
      </c>
      <c r="P25" s="127"/>
      <c r="Q25" s="134">
        <v>44253.443599537037</v>
      </c>
    </row>
    <row r="26" spans="1:17" s="99" customFormat="1" ht="18" x14ac:dyDescent="0.25">
      <c r="A26" s="98" t="str">
        <f>VLOOKUP(E26,'LISTADO ATM'!$A$2:$C$899,3,0)</f>
        <v>ESTE</v>
      </c>
      <c r="B26" s="111" t="s">
        <v>2530</v>
      </c>
      <c r="C26" s="123">
        <v>44252.586273148147</v>
      </c>
      <c r="D26" s="98" t="s">
        <v>2472</v>
      </c>
      <c r="E26" s="103">
        <v>293</v>
      </c>
      <c r="F26" s="98" t="str">
        <f>VLOOKUP(E26,VIP!$A$2:$O11486,2,0)</f>
        <v>DRBR293</v>
      </c>
      <c r="G26" s="98" t="str">
        <f>VLOOKUP(E26,'LISTADO ATM'!$A$2:$B$898,2,0)</f>
        <v xml:space="preserve">ATM S/M Nueva Visión (San Pedro) </v>
      </c>
      <c r="H26" s="98" t="str">
        <f>VLOOKUP(E26,VIP!$A$2:$O16407,7,FALSE)</f>
        <v>Si</v>
      </c>
      <c r="I26" s="98" t="str">
        <f>VLOOKUP(E26,VIP!$A$2:$O8372,8,FALSE)</f>
        <v>Si</v>
      </c>
      <c r="J26" s="98" t="str">
        <f>VLOOKUP(E26,VIP!$A$2:$O8322,8,FALSE)</f>
        <v>Si</v>
      </c>
      <c r="K26" s="98" t="str">
        <f>VLOOKUP(E26,VIP!$A$2:$O11896,6,0)</f>
        <v>NO</v>
      </c>
      <c r="L26" s="124" t="s">
        <v>2543</v>
      </c>
      <c r="M26" s="127" t="s">
        <v>2624</v>
      </c>
      <c r="N26" s="126" t="s">
        <v>2476</v>
      </c>
      <c r="O26" s="98" t="s">
        <v>2477</v>
      </c>
      <c r="P26" s="127"/>
      <c r="Q26" s="134">
        <v>44253.443599537037</v>
      </c>
    </row>
    <row r="27" spans="1:17" s="99" customFormat="1" ht="18" x14ac:dyDescent="0.25">
      <c r="A27" s="98" t="str">
        <f>VLOOKUP(E27,'LISTADO ATM'!$A$2:$C$899,3,0)</f>
        <v>SUR</v>
      </c>
      <c r="B27" s="111" t="s">
        <v>2529</v>
      </c>
      <c r="C27" s="123">
        <v>44252.586331018516</v>
      </c>
      <c r="D27" s="98" t="s">
        <v>2472</v>
      </c>
      <c r="E27" s="103">
        <v>537</v>
      </c>
      <c r="F27" s="98" t="str">
        <f>VLOOKUP(E27,VIP!$A$2:$O11485,2,0)</f>
        <v>DRBR537</v>
      </c>
      <c r="G27" s="98" t="str">
        <f>VLOOKUP(E27,'LISTADO ATM'!$A$2:$B$898,2,0)</f>
        <v xml:space="preserve">ATM Estación Texaco Enriquillo (Barahona) </v>
      </c>
      <c r="H27" s="98" t="str">
        <f>VLOOKUP(E27,VIP!$A$2:$O16406,7,FALSE)</f>
        <v>Si</v>
      </c>
      <c r="I27" s="98" t="str">
        <f>VLOOKUP(E27,VIP!$A$2:$O8371,8,FALSE)</f>
        <v>Si</v>
      </c>
      <c r="J27" s="98" t="str">
        <f>VLOOKUP(E27,VIP!$A$2:$O8321,8,FALSE)</f>
        <v>Si</v>
      </c>
      <c r="K27" s="98" t="str">
        <f>VLOOKUP(E27,VIP!$A$2:$O11895,6,0)</f>
        <v>NO</v>
      </c>
      <c r="L27" s="124" t="s">
        <v>2462</v>
      </c>
      <c r="M27" s="175" t="s">
        <v>2624</v>
      </c>
      <c r="N27" s="126" t="s">
        <v>2476</v>
      </c>
      <c r="O27" s="98" t="s">
        <v>2477</v>
      </c>
      <c r="P27" s="127"/>
      <c r="Q27" s="87" t="s">
        <v>2462</v>
      </c>
    </row>
    <row r="28" spans="1:17" s="99" customFormat="1" ht="18" x14ac:dyDescent="0.25">
      <c r="A28" s="98" t="str">
        <f>VLOOKUP(E28,'LISTADO ATM'!$A$2:$C$899,3,0)</f>
        <v>DISTRITO NACIONAL</v>
      </c>
      <c r="B28" s="111" t="s">
        <v>2528</v>
      </c>
      <c r="C28" s="123">
        <v>44252.588773148149</v>
      </c>
      <c r="D28" s="98" t="s">
        <v>2189</v>
      </c>
      <c r="E28" s="103">
        <v>235</v>
      </c>
      <c r="F28" s="98" t="str">
        <f>VLOOKUP(E28,VIP!$A$2:$O11483,2,0)</f>
        <v>DRBR235</v>
      </c>
      <c r="G28" s="98" t="str">
        <f>VLOOKUP(E28,'LISTADO ATM'!$A$2:$B$898,2,0)</f>
        <v xml:space="preserve">ATM Oficina Multicentro La Sirena San Isidro </v>
      </c>
      <c r="H28" s="98" t="str">
        <f>VLOOKUP(E28,VIP!$A$2:$O16404,7,FALSE)</f>
        <v>Si</v>
      </c>
      <c r="I28" s="98" t="str">
        <f>VLOOKUP(E28,VIP!$A$2:$O8369,8,FALSE)</f>
        <v>Si</v>
      </c>
      <c r="J28" s="98" t="str">
        <f>VLOOKUP(E28,VIP!$A$2:$O8319,8,FALSE)</f>
        <v>Si</v>
      </c>
      <c r="K28" s="98" t="str">
        <f>VLOOKUP(E28,VIP!$A$2:$O11893,6,0)</f>
        <v>SI</v>
      </c>
      <c r="L28" s="124" t="s">
        <v>2434</v>
      </c>
      <c r="M28" s="127" t="s">
        <v>2624</v>
      </c>
      <c r="N28" s="173" t="s">
        <v>2659</v>
      </c>
      <c r="O28" s="98" t="s">
        <v>2478</v>
      </c>
      <c r="P28" s="127"/>
      <c r="Q28" s="174">
        <v>44253.594328703701</v>
      </c>
    </row>
    <row r="29" spans="1:17" s="99" customFormat="1" ht="18" x14ac:dyDescent="0.25">
      <c r="A29" s="98" t="str">
        <f>VLOOKUP(E29,'LISTADO ATM'!$A$2:$C$899,3,0)</f>
        <v>DISTRITO NACIONAL</v>
      </c>
      <c r="B29" s="111" t="s">
        <v>2526</v>
      </c>
      <c r="C29" s="123">
        <v>44252.591967592591</v>
      </c>
      <c r="D29" s="98" t="s">
        <v>2189</v>
      </c>
      <c r="E29" s="103">
        <v>918</v>
      </c>
      <c r="F29" s="98" t="str">
        <f>VLOOKUP(E29,VIP!$A$2:$O11481,2,0)</f>
        <v>DRBR918</v>
      </c>
      <c r="G29" s="98" t="str">
        <f>VLOOKUP(E29,'LISTADO ATM'!$A$2:$B$898,2,0)</f>
        <v xml:space="preserve">ATM S/M Liverpool de la Jacobo Majluta </v>
      </c>
      <c r="H29" s="98" t="str">
        <f>VLOOKUP(E29,VIP!$A$2:$O16402,7,FALSE)</f>
        <v>Si</v>
      </c>
      <c r="I29" s="98" t="str">
        <f>VLOOKUP(E29,VIP!$A$2:$O8367,8,FALSE)</f>
        <v>Si</v>
      </c>
      <c r="J29" s="98" t="str">
        <f>VLOOKUP(E29,VIP!$A$2:$O8317,8,FALSE)</f>
        <v>Si</v>
      </c>
      <c r="K29" s="98" t="str">
        <f>VLOOKUP(E29,VIP!$A$2:$O11891,6,0)</f>
        <v>NO</v>
      </c>
      <c r="L29" s="124" t="s">
        <v>2496</v>
      </c>
      <c r="M29" s="127" t="s">
        <v>2624</v>
      </c>
      <c r="N29" s="173" t="s">
        <v>2659</v>
      </c>
      <c r="O29" s="98" t="s">
        <v>2478</v>
      </c>
      <c r="P29" s="127"/>
      <c r="Q29" s="134">
        <v>44253.443599537037</v>
      </c>
    </row>
    <row r="30" spans="1:17" s="99" customFormat="1" ht="18" x14ac:dyDescent="0.25">
      <c r="A30" s="98" t="str">
        <f>VLOOKUP(E30,'LISTADO ATM'!$A$2:$C$899,3,0)</f>
        <v>ESTE</v>
      </c>
      <c r="B30" s="111" t="s">
        <v>2524</v>
      </c>
      <c r="C30" s="123">
        <v>44252.6015162037</v>
      </c>
      <c r="D30" s="98" t="s">
        <v>2189</v>
      </c>
      <c r="E30" s="103">
        <v>634</v>
      </c>
      <c r="F30" s="98" t="str">
        <f>VLOOKUP(E30,VIP!$A$2:$O11478,2,0)</f>
        <v>DRBR273</v>
      </c>
      <c r="G30" s="98" t="str">
        <f>VLOOKUP(E30,'LISTADO ATM'!$A$2:$B$898,2,0)</f>
        <v xml:space="preserve">ATM Ayuntamiento Los Llanos (SPM) </v>
      </c>
      <c r="H30" s="98" t="str">
        <f>VLOOKUP(E30,VIP!$A$2:$O16399,7,FALSE)</f>
        <v>Si</v>
      </c>
      <c r="I30" s="98" t="str">
        <f>VLOOKUP(E30,VIP!$A$2:$O8364,8,FALSE)</f>
        <v>Si</v>
      </c>
      <c r="J30" s="98" t="str">
        <f>VLOOKUP(E30,VIP!$A$2:$O8314,8,FALSE)</f>
        <v>Si</v>
      </c>
      <c r="K30" s="98" t="str">
        <f>VLOOKUP(E30,VIP!$A$2:$O11888,6,0)</f>
        <v>NO</v>
      </c>
      <c r="L30" s="124" t="s">
        <v>2434</v>
      </c>
      <c r="M30" s="127" t="s">
        <v>2624</v>
      </c>
      <c r="N30" s="173" t="s">
        <v>2659</v>
      </c>
      <c r="O30" s="98" t="s">
        <v>2478</v>
      </c>
      <c r="P30" s="127"/>
      <c r="Q30" s="174">
        <v>44253.594328703701</v>
      </c>
    </row>
    <row r="31" spans="1:17" s="99" customFormat="1" ht="18" x14ac:dyDescent="0.25">
      <c r="A31" s="98" t="str">
        <f>VLOOKUP(E31,'LISTADO ATM'!$A$2:$C$899,3,0)</f>
        <v>NORTE</v>
      </c>
      <c r="B31" s="111" t="s">
        <v>2523</v>
      </c>
      <c r="C31" s="123">
        <v>44252.603564814817</v>
      </c>
      <c r="D31" s="98" t="s">
        <v>2190</v>
      </c>
      <c r="E31" s="103">
        <v>864</v>
      </c>
      <c r="F31" s="98" t="str">
        <f>VLOOKUP(E31,VIP!$A$2:$O11477,2,0)</f>
        <v>DRBR864</v>
      </c>
      <c r="G31" s="98" t="str">
        <f>VLOOKUP(E31,'LISTADO ATM'!$A$2:$B$898,2,0)</f>
        <v xml:space="preserve">ATM Palmares Mall (San Francisco) </v>
      </c>
      <c r="H31" s="98" t="str">
        <f>VLOOKUP(E31,VIP!$A$2:$O16398,7,FALSE)</f>
        <v>Si</v>
      </c>
      <c r="I31" s="98" t="str">
        <f>VLOOKUP(E31,VIP!$A$2:$O8363,8,FALSE)</f>
        <v>Si</v>
      </c>
      <c r="J31" s="98" t="str">
        <f>VLOOKUP(E31,VIP!$A$2:$O8313,8,FALSE)</f>
        <v>Si</v>
      </c>
      <c r="K31" s="98" t="str">
        <f>VLOOKUP(E31,VIP!$A$2:$O11887,6,0)</f>
        <v>NO</v>
      </c>
      <c r="L31" s="124" t="s">
        <v>2496</v>
      </c>
      <c r="M31" s="127" t="s">
        <v>2624</v>
      </c>
      <c r="N31" s="126" t="s">
        <v>2476</v>
      </c>
      <c r="O31" s="98" t="s">
        <v>2497</v>
      </c>
      <c r="P31" s="127"/>
      <c r="Q31" s="134">
        <v>44253.443599537037</v>
      </c>
    </row>
    <row r="32" spans="1:17" s="99" customFormat="1" ht="18" x14ac:dyDescent="0.25">
      <c r="A32" s="98" t="str">
        <f>VLOOKUP(E32,'LISTADO ATM'!$A$2:$C$899,3,0)</f>
        <v>DISTRITO NACIONAL</v>
      </c>
      <c r="B32" s="111" t="s">
        <v>2522</v>
      </c>
      <c r="C32" s="123">
        <v>44252.609398148146</v>
      </c>
      <c r="D32" s="98" t="s">
        <v>2189</v>
      </c>
      <c r="E32" s="103">
        <v>515</v>
      </c>
      <c r="F32" s="98" t="str">
        <f>VLOOKUP(E32,VIP!$A$2:$O11476,2,0)</f>
        <v>DRBR515</v>
      </c>
      <c r="G32" s="98" t="str">
        <f>VLOOKUP(E32,'LISTADO ATM'!$A$2:$B$898,2,0)</f>
        <v xml:space="preserve">ATM Oficina Agora Mall I </v>
      </c>
      <c r="H32" s="98" t="str">
        <f>VLOOKUP(E32,VIP!$A$2:$O16397,7,FALSE)</f>
        <v>Si</v>
      </c>
      <c r="I32" s="98" t="str">
        <f>VLOOKUP(E32,VIP!$A$2:$O8362,8,FALSE)</f>
        <v>Si</v>
      </c>
      <c r="J32" s="98" t="str">
        <f>VLOOKUP(E32,VIP!$A$2:$O8312,8,FALSE)</f>
        <v>Si</v>
      </c>
      <c r="K32" s="98" t="str">
        <f>VLOOKUP(E32,VIP!$A$2:$O11886,6,0)</f>
        <v>SI</v>
      </c>
      <c r="L32" s="124" t="s">
        <v>2434</v>
      </c>
      <c r="M32" s="127" t="s">
        <v>2624</v>
      </c>
      <c r="N32" s="173" t="s">
        <v>2659</v>
      </c>
      <c r="O32" s="98" t="s">
        <v>2478</v>
      </c>
      <c r="P32" s="127"/>
      <c r="Q32" s="174">
        <v>44253.594328703701</v>
      </c>
    </row>
    <row r="33" spans="1:17" s="99" customFormat="1" ht="18" x14ac:dyDescent="0.25">
      <c r="A33" s="98" t="str">
        <f>VLOOKUP(E33,'LISTADO ATM'!$A$2:$C$899,3,0)</f>
        <v>DISTRITO NACIONAL</v>
      </c>
      <c r="B33" s="111" t="s">
        <v>2588</v>
      </c>
      <c r="C33" s="123">
        <v>44252.633043981485</v>
      </c>
      <c r="D33" s="98" t="s">
        <v>2487</v>
      </c>
      <c r="E33" s="103">
        <v>734</v>
      </c>
      <c r="F33" s="98" t="str">
        <f>VLOOKUP(E33,VIP!$A$2:$O11528,2,0)</f>
        <v>DRBR178</v>
      </c>
      <c r="G33" s="98" t="str">
        <f>VLOOKUP(E33,'LISTADO ATM'!$A$2:$B$898,2,0)</f>
        <v xml:space="preserve">ATM Oficina Independencia I </v>
      </c>
      <c r="H33" s="98" t="str">
        <f>VLOOKUP(E33,VIP!$A$2:$O16449,7,FALSE)</f>
        <v>Si</v>
      </c>
      <c r="I33" s="98" t="str">
        <f>VLOOKUP(E33,VIP!$A$2:$O8414,8,FALSE)</f>
        <v>Si</v>
      </c>
      <c r="J33" s="98" t="str">
        <f>VLOOKUP(E33,VIP!$A$2:$O8364,8,FALSE)</f>
        <v>Si</v>
      </c>
      <c r="K33" s="98" t="str">
        <f>VLOOKUP(E33,VIP!$A$2:$O11938,6,0)</f>
        <v>SI</v>
      </c>
      <c r="L33" s="124" t="s">
        <v>2430</v>
      </c>
      <c r="M33" s="127" t="s">
        <v>2624</v>
      </c>
      <c r="N33" s="126" t="s">
        <v>2476</v>
      </c>
      <c r="O33" s="98" t="s">
        <v>2490</v>
      </c>
      <c r="P33" s="127"/>
      <c r="Q33" s="174">
        <v>44253.594328703701</v>
      </c>
    </row>
    <row r="34" spans="1:17" s="99" customFormat="1" ht="18" x14ac:dyDescent="0.25">
      <c r="A34" s="98" t="str">
        <f>VLOOKUP(E34,'LISTADO ATM'!$A$2:$C$899,3,0)</f>
        <v>NORTE</v>
      </c>
      <c r="B34" s="111" t="s">
        <v>2587</v>
      </c>
      <c r="C34" s="123">
        <v>44252.636157407411</v>
      </c>
      <c r="D34" s="98" t="s">
        <v>2487</v>
      </c>
      <c r="E34" s="103">
        <v>119</v>
      </c>
      <c r="F34" s="98" t="str">
        <f>VLOOKUP(E34,VIP!$A$2:$O11526,2,0)</f>
        <v>DRBR119</v>
      </c>
      <c r="G34" s="98" t="str">
        <f>VLOOKUP(E34,'LISTADO ATM'!$A$2:$B$898,2,0)</f>
        <v>ATM Oficina La Barranquita</v>
      </c>
      <c r="H34" s="98" t="str">
        <f>VLOOKUP(E34,VIP!$A$2:$O16447,7,FALSE)</f>
        <v>N/A</v>
      </c>
      <c r="I34" s="98" t="str">
        <f>VLOOKUP(E34,VIP!$A$2:$O8412,8,FALSE)</f>
        <v>N/A</v>
      </c>
      <c r="J34" s="98" t="str">
        <f>VLOOKUP(E34,VIP!$A$2:$O8362,8,FALSE)</f>
        <v>N/A</v>
      </c>
      <c r="K34" s="98" t="str">
        <f>VLOOKUP(E34,VIP!$A$2:$O11936,6,0)</f>
        <v>N/A</v>
      </c>
      <c r="L34" s="124" t="s">
        <v>2430</v>
      </c>
      <c r="M34" s="127" t="s">
        <v>2624</v>
      </c>
      <c r="N34" s="126" t="s">
        <v>2476</v>
      </c>
      <c r="O34" s="98" t="s">
        <v>2490</v>
      </c>
      <c r="P34" s="127"/>
      <c r="Q34" s="174">
        <v>44253.594328703701</v>
      </c>
    </row>
    <row r="35" spans="1:17" s="99" customFormat="1" ht="18" x14ac:dyDescent="0.25">
      <c r="A35" s="98" t="str">
        <f>VLOOKUP(E35,'LISTADO ATM'!$A$2:$C$899,3,0)</f>
        <v>DISTRITO NACIONAL</v>
      </c>
      <c r="B35" s="111" t="s">
        <v>2585</v>
      </c>
      <c r="C35" s="123">
        <v>44252.6487037037</v>
      </c>
      <c r="D35" s="98" t="s">
        <v>2472</v>
      </c>
      <c r="E35" s="103">
        <v>486</v>
      </c>
      <c r="F35" s="98" t="str">
        <f>VLOOKUP(E35,VIP!$A$2:$O11523,2,0)</f>
        <v>DRBR486</v>
      </c>
      <c r="G35" s="98" t="str">
        <f>VLOOKUP(E35,'LISTADO ATM'!$A$2:$B$898,2,0)</f>
        <v xml:space="preserve">ATM Olé La Caleta </v>
      </c>
      <c r="H35" s="98" t="str">
        <f>VLOOKUP(E35,VIP!$A$2:$O16444,7,FALSE)</f>
        <v>Si</v>
      </c>
      <c r="I35" s="98" t="str">
        <f>VLOOKUP(E35,VIP!$A$2:$O8409,8,FALSE)</f>
        <v>Si</v>
      </c>
      <c r="J35" s="98" t="str">
        <f>VLOOKUP(E35,VIP!$A$2:$O8359,8,FALSE)</f>
        <v>Si</v>
      </c>
      <c r="K35" s="98" t="str">
        <f>VLOOKUP(E35,VIP!$A$2:$O11933,6,0)</f>
        <v>NO</v>
      </c>
      <c r="L35" s="124" t="s">
        <v>2430</v>
      </c>
      <c r="M35" s="127" t="s">
        <v>2624</v>
      </c>
      <c r="N35" s="126" t="s">
        <v>2476</v>
      </c>
      <c r="O35" s="98" t="s">
        <v>2477</v>
      </c>
      <c r="P35" s="127"/>
      <c r="Q35" s="174">
        <v>44253.594328703701</v>
      </c>
    </row>
    <row r="36" spans="1:17" s="99" customFormat="1" ht="18" x14ac:dyDescent="0.25">
      <c r="A36" s="98" t="str">
        <f>VLOOKUP(E36,'LISTADO ATM'!$A$2:$C$899,3,0)</f>
        <v>NORTE</v>
      </c>
      <c r="B36" s="111" t="s">
        <v>2584</v>
      </c>
      <c r="C36" s="123">
        <v>44252.680833333332</v>
      </c>
      <c r="D36" s="98" t="s">
        <v>2487</v>
      </c>
      <c r="E36" s="103">
        <v>965</v>
      </c>
      <c r="F36" s="98" t="str">
        <f>VLOOKUP(E36,VIP!$A$2:$O11519,2,0)</f>
        <v>DRBR965</v>
      </c>
      <c r="G36" s="98" t="str">
        <f>VLOOKUP(E36,'LISTADO ATM'!$A$2:$B$898,2,0)</f>
        <v xml:space="preserve">ATM S/M La Fuente FUN (Santiago) </v>
      </c>
      <c r="H36" s="98" t="str">
        <f>VLOOKUP(E36,VIP!$A$2:$O16440,7,FALSE)</f>
        <v>Si</v>
      </c>
      <c r="I36" s="98" t="str">
        <f>VLOOKUP(E36,VIP!$A$2:$O8405,8,FALSE)</f>
        <v>Si</v>
      </c>
      <c r="J36" s="98" t="str">
        <f>VLOOKUP(E36,VIP!$A$2:$O8355,8,FALSE)</f>
        <v>Si</v>
      </c>
      <c r="K36" s="98" t="str">
        <f>VLOOKUP(E36,VIP!$A$2:$O11929,6,0)</f>
        <v>NO</v>
      </c>
      <c r="L36" s="124" t="s">
        <v>2430</v>
      </c>
      <c r="M36" s="127" t="s">
        <v>2624</v>
      </c>
      <c r="N36" s="126" t="s">
        <v>2476</v>
      </c>
      <c r="O36" s="98" t="s">
        <v>2490</v>
      </c>
      <c r="P36" s="127"/>
      <c r="Q36" s="174">
        <v>44253.594328703701</v>
      </c>
    </row>
    <row r="37" spans="1:17" s="99" customFormat="1" ht="18" x14ac:dyDescent="0.25">
      <c r="A37" s="98" t="str">
        <f>VLOOKUP(E37,'LISTADO ATM'!$A$2:$C$899,3,0)</f>
        <v>DISTRITO NACIONAL</v>
      </c>
      <c r="B37" s="111" t="s">
        <v>2583</v>
      </c>
      <c r="C37" s="123">
        <v>44252.680868055555</v>
      </c>
      <c r="D37" s="98" t="s">
        <v>2189</v>
      </c>
      <c r="E37" s="103">
        <v>499</v>
      </c>
      <c r="F37" s="98" t="str">
        <f>VLOOKUP(E37,VIP!$A$2:$O11518,2,0)</f>
        <v>DRBR499</v>
      </c>
      <c r="G37" s="98" t="str">
        <f>VLOOKUP(E37,'LISTADO ATM'!$A$2:$B$898,2,0)</f>
        <v xml:space="preserve">ATM Estación Sunix Tiradentes </v>
      </c>
      <c r="H37" s="98" t="str">
        <f>VLOOKUP(E37,VIP!$A$2:$O16439,7,FALSE)</f>
        <v>Si</v>
      </c>
      <c r="I37" s="98" t="str">
        <f>VLOOKUP(E37,VIP!$A$2:$O8404,8,FALSE)</f>
        <v>Si</v>
      </c>
      <c r="J37" s="98" t="str">
        <f>VLOOKUP(E37,VIP!$A$2:$O8354,8,FALSE)</f>
        <v>Si</v>
      </c>
      <c r="K37" s="98" t="str">
        <f>VLOOKUP(E37,VIP!$A$2:$O11928,6,0)</f>
        <v>NO</v>
      </c>
      <c r="L37" s="124" t="s">
        <v>2228</v>
      </c>
      <c r="M37" s="127" t="s">
        <v>2624</v>
      </c>
      <c r="N37" s="126" t="s">
        <v>2476</v>
      </c>
      <c r="O37" s="98" t="s">
        <v>2478</v>
      </c>
      <c r="P37" s="127"/>
      <c r="Q37" s="174">
        <v>44253.594328703701</v>
      </c>
    </row>
    <row r="38" spans="1:17" s="99" customFormat="1" ht="18" x14ac:dyDescent="0.25">
      <c r="A38" s="98" t="str">
        <f>VLOOKUP(E38,'LISTADO ATM'!$A$2:$C$899,3,0)</f>
        <v>DISTRITO NACIONAL</v>
      </c>
      <c r="B38" s="111" t="s">
        <v>2582</v>
      </c>
      <c r="C38" s="123">
        <v>44252.682118055556</v>
      </c>
      <c r="D38" s="98" t="s">
        <v>2189</v>
      </c>
      <c r="E38" s="103">
        <v>932</v>
      </c>
      <c r="F38" s="98" t="str">
        <f>VLOOKUP(E38,VIP!$A$2:$O11517,2,0)</f>
        <v>DRBR01E</v>
      </c>
      <c r="G38" s="98" t="str">
        <f>VLOOKUP(E38,'LISTADO ATM'!$A$2:$B$898,2,0)</f>
        <v xml:space="preserve">ATM Banco Agrícola </v>
      </c>
      <c r="H38" s="98" t="str">
        <f>VLOOKUP(E38,VIP!$A$2:$O16438,7,FALSE)</f>
        <v>Si</v>
      </c>
      <c r="I38" s="98" t="str">
        <f>VLOOKUP(E38,VIP!$A$2:$O8403,8,FALSE)</f>
        <v>Si</v>
      </c>
      <c r="J38" s="98" t="str">
        <f>VLOOKUP(E38,VIP!$A$2:$O8353,8,FALSE)</f>
        <v>Si</v>
      </c>
      <c r="K38" s="98" t="str">
        <f>VLOOKUP(E38,VIP!$A$2:$O11927,6,0)</f>
        <v>NO</v>
      </c>
      <c r="L38" s="124" t="s">
        <v>2496</v>
      </c>
      <c r="M38" s="127" t="s">
        <v>2624</v>
      </c>
      <c r="N38" s="173" t="s">
        <v>2659</v>
      </c>
      <c r="O38" s="98" t="s">
        <v>2478</v>
      </c>
      <c r="P38" s="127"/>
      <c r="Q38" s="174">
        <v>44253.594328703701</v>
      </c>
    </row>
    <row r="39" spans="1:17" s="99" customFormat="1" ht="18" x14ac:dyDescent="0.25">
      <c r="A39" s="98" t="str">
        <f>VLOOKUP(E39,'LISTADO ATM'!$A$2:$C$899,3,0)</f>
        <v>NORTE</v>
      </c>
      <c r="B39" s="111" t="s">
        <v>2580</v>
      </c>
      <c r="C39" s="123">
        <v>44252.68372685185</v>
      </c>
      <c r="D39" s="98" t="s">
        <v>2499</v>
      </c>
      <c r="E39" s="103">
        <v>383</v>
      </c>
      <c r="F39" s="98" t="str">
        <f>VLOOKUP(E39,VIP!$A$2:$O11515,2,0)</f>
        <v>DRBR383</v>
      </c>
      <c r="G39" s="98" t="str">
        <f>VLOOKUP(E39,'LISTADO ATM'!$A$2:$B$898,2,0)</f>
        <v>ATM S/M Daniel (Dajabón)</v>
      </c>
      <c r="H39" s="98" t="str">
        <f>VLOOKUP(E39,VIP!$A$2:$O16436,7,FALSE)</f>
        <v>N/A</v>
      </c>
      <c r="I39" s="98" t="str">
        <f>VLOOKUP(E39,VIP!$A$2:$O8401,8,FALSE)</f>
        <v>N/A</v>
      </c>
      <c r="J39" s="98" t="str">
        <f>VLOOKUP(E39,VIP!$A$2:$O8351,8,FALSE)</f>
        <v>N/A</v>
      </c>
      <c r="K39" s="98" t="str">
        <f>VLOOKUP(E39,VIP!$A$2:$O11925,6,0)</f>
        <v>N/A</v>
      </c>
      <c r="L39" s="124" t="s">
        <v>2430</v>
      </c>
      <c r="M39" s="127" t="s">
        <v>2624</v>
      </c>
      <c r="N39" s="126" t="s">
        <v>2476</v>
      </c>
      <c r="O39" s="98" t="s">
        <v>2500</v>
      </c>
      <c r="P39" s="127"/>
      <c r="Q39" s="174">
        <v>44253.594328703701</v>
      </c>
    </row>
    <row r="40" spans="1:17" s="99" customFormat="1" ht="18" x14ac:dyDescent="0.25">
      <c r="A40" s="98" t="str">
        <f>VLOOKUP(E40,'LISTADO ATM'!$A$2:$C$899,3,0)</f>
        <v>SUR</v>
      </c>
      <c r="B40" s="111" t="s">
        <v>2579</v>
      </c>
      <c r="C40" s="123">
        <v>44252.685381944444</v>
      </c>
      <c r="D40" s="98" t="s">
        <v>2189</v>
      </c>
      <c r="E40" s="103">
        <v>615</v>
      </c>
      <c r="F40" s="98" t="str">
        <f>VLOOKUP(E40,VIP!$A$2:$O11514,2,0)</f>
        <v>DRBR418</v>
      </c>
      <c r="G40" s="98" t="str">
        <f>VLOOKUP(E40,'LISTADO ATM'!$A$2:$B$898,2,0)</f>
        <v xml:space="preserve">ATM Estación Sunix Cabral (Barahona) </v>
      </c>
      <c r="H40" s="98" t="str">
        <f>VLOOKUP(E40,VIP!$A$2:$O16435,7,FALSE)</f>
        <v>Si</v>
      </c>
      <c r="I40" s="98" t="str">
        <f>VLOOKUP(E40,VIP!$A$2:$O8400,8,FALSE)</f>
        <v>Si</v>
      </c>
      <c r="J40" s="98" t="str">
        <f>VLOOKUP(E40,VIP!$A$2:$O8350,8,FALSE)</f>
        <v>Si</v>
      </c>
      <c r="K40" s="98" t="str">
        <f>VLOOKUP(E40,VIP!$A$2:$O11924,6,0)</f>
        <v>NO</v>
      </c>
      <c r="L40" s="124" t="s">
        <v>2228</v>
      </c>
      <c r="M40" s="127" t="s">
        <v>2624</v>
      </c>
      <c r="N40" s="173" t="s">
        <v>2659</v>
      </c>
      <c r="O40" s="98" t="s">
        <v>2478</v>
      </c>
      <c r="P40" s="127"/>
      <c r="Q40" s="134">
        <v>44253.443599537037</v>
      </c>
    </row>
    <row r="41" spans="1:17" ht="18" x14ac:dyDescent="0.25">
      <c r="A41" s="98" t="str">
        <f>VLOOKUP(E41,'LISTADO ATM'!$A$2:$C$899,3,0)</f>
        <v>DISTRITO NACIONAL</v>
      </c>
      <c r="B41" s="111" t="s">
        <v>2578</v>
      </c>
      <c r="C41" s="123">
        <v>44252.690081018518</v>
      </c>
      <c r="D41" s="98" t="s">
        <v>2499</v>
      </c>
      <c r="E41" s="103">
        <v>272</v>
      </c>
      <c r="F41" s="98" t="str">
        <f>VLOOKUP(E41,VIP!$A$2:$O11513,2,0)</f>
        <v>DRBR272</v>
      </c>
      <c r="G41" s="98" t="str">
        <f>VLOOKUP(E41,'LISTADO ATM'!$A$2:$B$898,2,0)</f>
        <v xml:space="preserve">ATM Cámara de Diputados </v>
      </c>
      <c r="H41" s="98" t="str">
        <f>VLOOKUP(E41,VIP!$A$2:$O16434,7,FALSE)</f>
        <v>Si</v>
      </c>
      <c r="I41" s="98" t="str">
        <f>VLOOKUP(E41,VIP!$A$2:$O8399,8,FALSE)</f>
        <v>Si</v>
      </c>
      <c r="J41" s="98" t="str">
        <f>VLOOKUP(E41,VIP!$A$2:$O8349,8,FALSE)</f>
        <v>Si</v>
      </c>
      <c r="K41" s="98" t="str">
        <f>VLOOKUP(E41,VIP!$A$2:$O11923,6,0)</f>
        <v>NO</v>
      </c>
      <c r="L41" s="124" t="s">
        <v>2430</v>
      </c>
      <c r="M41" s="127" t="s">
        <v>2624</v>
      </c>
      <c r="N41" s="126" t="s">
        <v>2476</v>
      </c>
      <c r="O41" s="98" t="s">
        <v>2500</v>
      </c>
      <c r="P41" s="127"/>
      <c r="Q41" s="174">
        <v>44253.594328703701</v>
      </c>
    </row>
    <row r="42" spans="1:17" ht="18" x14ac:dyDescent="0.25">
      <c r="A42" s="98" t="str">
        <f>VLOOKUP(E42,'LISTADO ATM'!$A$2:$C$899,3,0)</f>
        <v>NORTE</v>
      </c>
      <c r="B42" s="111" t="s">
        <v>2576</v>
      </c>
      <c r="C42" s="123">
        <v>44252.697685185187</v>
      </c>
      <c r="D42" s="98" t="s">
        <v>2487</v>
      </c>
      <c r="E42" s="103">
        <v>299</v>
      </c>
      <c r="F42" s="98" t="str">
        <f>VLOOKUP(E42,VIP!$A$2:$O11511,2,0)</f>
        <v>DRBR299</v>
      </c>
      <c r="G42" s="98" t="str">
        <f>VLOOKUP(E42,'LISTADO ATM'!$A$2:$B$898,2,0)</f>
        <v xml:space="preserve">ATM S/M Aprezio Cotui </v>
      </c>
      <c r="H42" s="98" t="str">
        <f>VLOOKUP(E42,VIP!$A$2:$O16432,7,FALSE)</f>
        <v>Si</v>
      </c>
      <c r="I42" s="98" t="str">
        <f>VLOOKUP(E42,VIP!$A$2:$O8397,8,FALSE)</f>
        <v>Si</v>
      </c>
      <c r="J42" s="98" t="str">
        <f>VLOOKUP(E42,VIP!$A$2:$O8347,8,FALSE)</f>
        <v>Si</v>
      </c>
      <c r="K42" s="98" t="str">
        <f>VLOOKUP(E42,VIP!$A$2:$O11921,6,0)</f>
        <v>NO</v>
      </c>
      <c r="L42" s="124" t="s">
        <v>2430</v>
      </c>
      <c r="M42" s="127" t="s">
        <v>2624</v>
      </c>
      <c r="N42" s="126" t="s">
        <v>2476</v>
      </c>
      <c r="O42" s="98" t="s">
        <v>2490</v>
      </c>
      <c r="P42" s="127"/>
      <c r="Q42" s="174">
        <v>44253.594328703701</v>
      </c>
    </row>
    <row r="43" spans="1:17" ht="18" x14ac:dyDescent="0.25">
      <c r="A43" s="98" t="str">
        <f>VLOOKUP(E43,'LISTADO ATM'!$A$2:$C$899,3,0)</f>
        <v>DISTRITO NACIONAL</v>
      </c>
      <c r="B43" s="111" t="s">
        <v>2574</v>
      </c>
      <c r="C43" s="123">
        <v>44252.703553240739</v>
      </c>
      <c r="D43" s="98" t="s">
        <v>2472</v>
      </c>
      <c r="E43" s="103">
        <v>312</v>
      </c>
      <c r="F43" s="98" t="str">
        <f>VLOOKUP(E43,VIP!$A$2:$O11509,2,0)</f>
        <v>DRBR312</v>
      </c>
      <c r="G43" s="98" t="str">
        <f>VLOOKUP(E43,'LISTADO ATM'!$A$2:$B$898,2,0)</f>
        <v xml:space="preserve">ATM Oficina Tiradentes II (Naco) </v>
      </c>
      <c r="H43" s="98" t="str">
        <f>VLOOKUP(E43,VIP!$A$2:$O16430,7,FALSE)</f>
        <v>Si</v>
      </c>
      <c r="I43" s="98" t="str">
        <f>VLOOKUP(E43,VIP!$A$2:$O8395,8,FALSE)</f>
        <v>Si</v>
      </c>
      <c r="J43" s="98" t="str">
        <f>VLOOKUP(E43,VIP!$A$2:$O8345,8,FALSE)</f>
        <v>Si</v>
      </c>
      <c r="K43" s="98" t="str">
        <f>VLOOKUP(E43,VIP!$A$2:$O11919,6,0)</f>
        <v>NO</v>
      </c>
      <c r="L43" s="124" t="s">
        <v>2430</v>
      </c>
      <c r="M43" s="127" t="s">
        <v>2624</v>
      </c>
      <c r="N43" s="126" t="s">
        <v>2476</v>
      </c>
      <c r="O43" s="98" t="s">
        <v>2477</v>
      </c>
      <c r="P43" s="127"/>
      <c r="Q43" s="174">
        <v>44253.594328703701</v>
      </c>
    </row>
    <row r="44" spans="1:17" ht="18" x14ac:dyDescent="0.25">
      <c r="A44" s="98" t="str">
        <f>VLOOKUP(E44,'LISTADO ATM'!$A$2:$C$899,3,0)</f>
        <v>DISTRITO NACIONAL</v>
      </c>
      <c r="B44" s="111" t="s">
        <v>2569</v>
      </c>
      <c r="C44" s="123">
        <v>44252.743530092594</v>
      </c>
      <c r="D44" s="98" t="s">
        <v>2472</v>
      </c>
      <c r="E44" s="103">
        <v>744</v>
      </c>
      <c r="F44" s="98" t="str">
        <f>VLOOKUP(E44,VIP!$A$2:$O11504,2,0)</f>
        <v>DRBR289</v>
      </c>
      <c r="G44" s="98" t="str">
        <f>VLOOKUP(E44,'LISTADO ATM'!$A$2:$B$898,2,0)</f>
        <v xml:space="preserve">ATM Multicentro La Sirena Venezuela </v>
      </c>
      <c r="H44" s="98" t="str">
        <f>VLOOKUP(E44,VIP!$A$2:$O16425,7,FALSE)</f>
        <v>Si</v>
      </c>
      <c r="I44" s="98" t="str">
        <f>VLOOKUP(E44,VIP!$A$2:$O8390,8,FALSE)</f>
        <v>Si</v>
      </c>
      <c r="J44" s="98" t="str">
        <f>VLOOKUP(E44,VIP!$A$2:$O8340,8,FALSE)</f>
        <v>Si</v>
      </c>
      <c r="K44" s="98" t="str">
        <f>VLOOKUP(E44,VIP!$A$2:$O11914,6,0)</f>
        <v>SI</v>
      </c>
      <c r="L44" s="124" t="s">
        <v>2430</v>
      </c>
      <c r="M44" s="127" t="s">
        <v>2624</v>
      </c>
      <c r="N44" s="173" t="s">
        <v>2659</v>
      </c>
      <c r="O44" s="98" t="s">
        <v>2477</v>
      </c>
      <c r="P44" s="127"/>
      <c r="Q44" s="174">
        <v>44253.594328703701</v>
      </c>
    </row>
    <row r="45" spans="1:17" ht="18" x14ac:dyDescent="0.25">
      <c r="A45" s="98" t="str">
        <f>VLOOKUP(E45,'LISTADO ATM'!$A$2:$C$899,3,0)</f>
        <v>DISTRITO NACIONAL</v>
      </c>
      <c r="B45" s="111" t="s">
        <v>2568</v>
      </c>
      <c r="C45" s="123">
        <v>44252.754849537036</v>
      </c>
      <c r="D45" s="98" t="s">
        <v>2472</v>
      </c>
      <c r="E45" s="103">
        <v>801</v>
      </c>
      <c r="F45" s="98" t="str">
        <f>VLOOKUP(E45,VIP!$A$2:$O11503,2,0)</f>
        <v>DRBR801</v>
      </c>
      <c r="G45" s="98" t="str">
        <f>VLOOKUP(E45,'LISTADO ATM'!$A$2:$B$898,2,0)</f>
        <v xml:space="preserve">ATM Galería 360 Food Court </v>
      </c>
      <c r="H45" s="98" t="str">
        <f>VLOOKUP(E45,VIP!$A$2:$O16424,7,FALSE)</f>
        <v>Si</v>
      </c>
      <c r="I45" s="98" t="str">
        <f>VLOOKUP(E45,VIP!$A$2:$O8389,8,FALSE)</f>
        <v>Si</v>
      </c>
      <c r="J45" s="98" t="str">
        <f>VLOOKUP(E45,VIP!$A$2:$O8339,8,FALSE)</f>
        <v>Si</v>
      </c>
      <c r="K45" s="98" t="str">
        <f>VLOOKUP(E45,VIP!$A$2:$O11913,6,0)</f>
        <v>SI</v>
      </c>
      <c r="L45" s="124" t="s">
        <v>2430</v>
      </c>
      <c r="M45" s="127" t="s">
        <v>2624</v>
      </c>
      <c r="N45" s="126" t="s">
        <v>2476</v>
      </c>
      <c r="O45" s="98" t="s">
        <v>2477</v>
      </c>
      <c r="P45" s="127"/>
      <c r="Q45" s="174">
        <v>44253.594328703701</v>
      </c>
    </row>
    <row r="46" spans="1:17" ht="18" x14ac:dyDescent="0.25">
      <c r="A46" s="98" t="str">
        <f>VLOOKUP(E46,'LISTADO ATM'!$A$2:$C$899,3,0)</f>
        <v>DISTRITO NACIONAL</v>
      </c>
      <c r="B46" s="111" t="s">
        <v>2566</v>
      </c>
      <c r="C46" s="123">
        <v>44252.762638888889</v>
      </c>
      <c r="D46" s="98" t="s">
        <v>2487</v>
      </c>
      <c r="E46" s="103">
        <v>911</v>
      </c>
      <c r="F46" s="98" t="str">
        <f>VLOOKUP(E46,VIP!$A$2:$O11501,2,0)</f>
        <v>DRBR911</v>
      </c>
      <c r="G46" s="98" t="str">
        <f>VLOOKUP(E46,'LISTADO ATM'!$A$2:$B$898,2,0)</f>
        <v xml:space="preserve">ATM Oficina Venezuela II </v>
      </c>
      <c r="H46" s="98" t="str">
        <f>VLOOKUP(E46,VIP!$A$2:$O16422,7,FALSE)</f>
        <v>Si</v>
      </c>
      <c r="I46" s="98" t="str">
        <f>VLOOKUP(E46,VIP!$A$2:$O8387,8,FALSE)</f>
        <v>Si</v>
      </c>
      <c r="J46" s="98" t="str">
        <f>VLOOKUP(E46,VIP!$A$2:$O8337,8,FALSE)</f>
        <v>Si</v>
      </c>
      <c r="K46" s="98" t="str">
        <f>VLOOKUP(E46,VIP!$A$2:$O11911,6,0)</f>
        <v>SI</v>
      </c>
      <c r="L46" s="124" t="s">
        <v>2430</v>
      </c>
      <c r="M46" s="127" t="s">
        <v>2624</v>
      </c>
      <c r="N46" s="126" t="s">
        <v>2476</v>
      </c>
      <c r="O46" s="98" t="s">
        <v>2490</v>
      </c>
      <c r="P46" s="127"/>
      <c r="Q46" s="174">
        <v>44253.594328703701</v>
      </c>
    </row>
    <row r="47" spans="1:17" ht="18" x14ac:dyDescent="0.25">
      <c r="A47" s="98" t="str">
        <f>VLOOKUP(E47,'LISTADO ATM'!$A$2:$C$899,3,0)</f>
        <v>NORTE</v>
      </c>
      <c r="B47" s="111" t="s">
        <v>2565</v>
      </c>
      <c r="C47" s="123">
        <v>44252.766712962963</v>
      </c>
      <c r="D47" s="98" t="s">
        <v>2487</v>
      </c>
      <c r="E47" s="103">
        <v>950</v>
      </c>
      <c r="F47" s="98" t="str">
        <f>VLOOKUP(E47,VIP!$A$2:$O11500,2,0)</f>
        <v>DRBR12G</v>
      </c>
      <c r="G47" s="98" t="str">
        <f>VLOOKUP(E47,'LISTADO ATM'!$A$2:$B$898,2,0)</f>
        <v xml:space="preserve">ATM Oficina Monterrico </v>
      </c>
      <c r="H47" s="98" t="str">
        <f>VLOOKUP(E47,VIP!$A$2:$O16421,7,FALSE)</f>
        <v>Si</v>
      </c>
      <c r="I47" s="98" t="str">
        <f>VLOOKUP(E47,VIP!$A$2:$O8386,8,FALSE)</f>
        <v>Si</v>
      </c>
      <c r="J47" s="98" t="str">
        <f>VLOOKUP(E47,VIP!$A$2:$O8336,8,FALSE)</f>
        <v>Si</v>
      </c>
      <c r="K47" s="98" t="str">
        <f>VLOOKUP(E47,VIP!$A$2:$O11910,6,0)</f>
        <v>SI</v>
      </c>
      <c r="L47" s="124" t="s">
        <v>2430</v>
      </c>
      <c r="M47" s="127" t="s">
        <v>2624</v>
      </c>
      <c r="N47" s="126" t="s">
        <v>2476</v>
      </c>
      <c r="O47" s="98" t="s">
        <v>2490</v>
      </c>
      <c r="P47" s="127"/>
      <c r="Q47" s="174">
        <v>44253.594328703701</v>
      </c>
    </row>
    <row r="48" spans="1:17" ht="18" x14ac:dyDescent="0.25">
      <c r="A48" s="98" t="str">
        <f>VLOOKUP(E48,'LISTADO ATM'!$A$2:$C$899,3,0)</f>
        <v>DISTRITO NACIONAL</v>
      </c>
      <c r="B48" s="111" t="s">
        <v>2563</v>
      </c>
      <c r="C48" s="123">
        <v>44252.777291666665</v>
      </c>
      <c r="D48" s="98" t="s">
        <v>2189</v>
      </c>
      <c r="E48" s="103">
        <v>406</v>
      </c>
      <c r="F48" s="98" t="str">
        <f>VLOOKUP(E48,VIP!$A$2:$O11497,2,0)</f>
        <v>DRBR406</v>
      </c>
      <c r="G48" s="98" t="str">
        <f>VLOOKUP(E48,'LISTADO ATM'!$A$2:$B$898,2,0)</f>
        <v xml:space="preserve">ATM UNP Plaza Lama Máximo Gómez </v>
      </c>
      <c r="H48" s="98" t="str">
        <f>VLOOKUP(E48,VIP!$A$2:$O16418,7,FALSE)</f>
        <v>Si</v>
      </c>
      <c r="I48" s="98" t="str">
        <f>VLOOKUP(E48,VIP!$A$2:$O8383,8,FALSE)</f>
        <v>Si</v>
      </c>
      <c r="J48" s="98" t="str">
        <f>VLOOKUP(E48,VIP!$A$2:$O8333,8,FALSE)</f>
        <v>Si</v>
      </c>
      <c r="K48" s="98" t="str">
        <f>VLOOKUP(E48,VIP!$A$2:$O11907,6,0)</f>
        <v>SI</v>
      </c>
      <c r="L48" s="124" t="s">
        <v>2228</v>
      </c>
      <c r="M48" s="127" t="s">
        <v>2624</v>
      </c>
      <c r="N48" s="173" t="s">
        <v>2659</v>
      </c>
      <c r="O48" s="98" t="s">
        <v>2478</v>
      </c>
      <c r="P48" s="127"/>
      <c r="Q48" s="174">
        <v>44253.594328703701</v>
      </c>
    </row>
    <row r="49" spans="1:17" ht="18" x14ac:dyDescent="0.25">
      <c r="A49" s="98" t="str">
        <f>VLOOKUP(E49,'LISTADO ATM'!$A$2:$C$899,3,0)</f>
        <v>ESTE</v>
      </c>
      <c r="B49" s="111" t="s">
        <v>2562</v>
      </c>
      <c r="C49" s="123">
        <v>44252.77888888889</v>
      </c>
      <c r="D49" s="98" t="s">
        <v>2189</v>
      </c>
      <c r="E49" s="103">
        <v>366</v>
      </c>
      <c r="F49" s="98" t="str">
        <f>VLOOKUP(E49,VIP!$A$2:$O11496,2,0)</f>
        <v>DRBR366</v>
      </c>
      <c r="G49" s="98" t="str">
        <f>VLOOKUP(E49,'LISTADO ATM'!$A$2:$B$898,2,0)</f>
        <v>ATM Oficina Boulevard (Higuey) II</v>
      </c>
      <c r="H49" s="98" t="str">
        <f>VLOOKUP(E49,VIP!$A$2:$O16417,7,FALSE)</f>
        <v>N/A</v>
      </c>
      <c r="I49" s="98" t="str">
        <f>VLOOKUP(E49,VIP!$A$2:$O8382,8,FALSE)</f>
        <v>N/A</v>
      </c>
      <c r="J49" s="98" t="str">
        <f>VLOOKUP(E49,VIP!$A$2:$O8332,8,FALSE)</f>
        <v>N/A</v>
      </c>
      <c r="K49" s="98" t="str">
        <f>VLOOKUP(E49,VIP!$A$2:$O11906,6,0)</f>
        <v>N/A</v>
      </c>
      <c r="L49" s="124" t="s">
        <v>2440</v>
      </c>
      <c r="M49" s="127" t="s">
        <v>2624</v>
      </c>
      <c r="N49" s="173" t="s">
        <v>2659</v>
      </c>
      <c r="O49" s="98" t="s">
        <v>2478</v>
      </c>
      <c r="P49" s="127"/>
      <c r="Q49" s="134">
        <v>44253.443599537037</v>
      </c>
    </row>
    <row r="50" spans="1:17" ht="18" x14ac:dyDescent="0.25">
      <c r="A50" s="98" t="str">
        <f>VLOOKUP(E50,'LISTADO ATM'!$A$2:$C$899,3,0)</f>
        <v>NORTE</v>
      </c>
      <c r="B50" s="111" t="s">
        <v>2559</v>
      </c>
      <c r="C50" s="123">
        <v>44252.784641203703</v>
      </c>
      <c r="D50" s="98" t="s">
        <v>2190</v>
      </c>
      <c r="E50" s="103">
        <v>636</v>
      </c>
      <c r="F50" s="98" t="str">
        <f>VLOOKUP(E50,VIP!$A$2:$O11493,2,0)</f>
        <v>DRBR110</v>
      </c>
      <c r="G50" s="98" t="str">
        <f>VLOOKUP(E50,'LISTADO ATM'!$A$2:$B$898,2,0)</f>
        <v xml:space="preserve">ATM Oficina Tamboríl </v>
      </c>
      <c r="H50" s="98" t="str">
        <f>VLOOKUP(E50,VIP!$A$2:$O16414,7,FALSE)</f>
        <v>Si</v>
      </c>
      <c r="I50" s="98" t="str">
        <f>VLOOKUP(E50,VIP!$A$2:$O8379,8,FALSE)</f>
        <v>Si</v>
      </c>
      <c r="J50" s="98" t="str">
        <f>VLOOKUP(E50,VIP!$A$2:$O8329,8,FALSE)</f>
        <v>Si</v>
      </c>
      <c r="K50" s="98" t="str">
        <f>VLOOKUP(E50,VIP!$A$2:$O11903,6,0)</f>
        <v>SI</v>
      </c>
      <c r="L50" s="124" t="s">
        <v>2434</v>
      </c>
      <c r="M50" s="127" t="s">
        <v>2624</v>
      </c>
      <c r="N50" s="173" t="s">
        <v>2659</v>
      </c>
      <c r="O50" s="98" t="s">
        <v>2497</v>
      </c>
      <c r="P50" s="127"/>
      <c r="Q50" s="134">
        <v>44253.443599537037</v>
      </c>
    </row>
    <row r="51" spans="1:17" ht="18" x14ac:dyDescent="0.25">
      <c r="A51" s="98" t="str">
        <f>VLOOKUP(E51,'LISTADO ATM'!$A$2:$C$899,3,0)</f>
        <v>DISTRITO NACIONAL</v>
      </c>
      <c r="B51" s="111" t="s">
        <v>2558</v>
      </c>
      <c r="C51" s="123">
        <v>44252.786122685182</v>
      </c>
      <c r="D51" s="98" t="s">
        <v>2189</v>
      </c>
      <c r="E51" s="103">
        <v>298</v>
      </c>
      <c r="F51" s="98" t="str">
        <f>VLOOKUP(E51,VIP!$A$2:$O11492,2,0)</f>
        <v>DRBR298</v>
      </c>
      <c r="G51" s="98" t="str">
        <f>VLOOKUP(E51,'LISTADO ATM'!$A$2:$B$898,2,0)</f>
        <v xml:space="preserve">ATM S/M Aprezio Engombe </v>
      </c>
      <c r="H51" s="98" t="str">
        <f>VLOOKUP(E51,VIP!$A$2:$O16413,7,FALSE)</f>
        <v>Si</v>
      </c>
      <c r="I51" s="98" t="str">
        <f>VLOOKUP(E51,VIP!$A$2:$O8378,8,FALSE)</f>
        <v>Si</v>
      </c>
      <c r="J51" s="98" t="str">
        <f>VLOOKUP(E51,VIP!$A$2:$O8328,8,FALSE)</f>
        <v>Si</v>
      </c>
      <c r="K51" s="98" t="str">
        <f>VLOOKUP(E51,VIP!$A$2:$O11902,6,0)</f>
        <v>NO</v>
      </c>
      <c r="L51" s="124" t="s">
        <v>2496</v>
      </c>
      <c r="M51" s="127" t="s">
        <v>2624</v>
      </c>
      <c r="N51" s="173" t="s">
        <v>2659</v>
      </c>
      <c r="O51" s="98" t="s">
        <v>2478</v>
      </c>
      <c r="P51" s="127"/>
      <c r="Q51" s="174">
        <v>44253.594328703701</v>
      </c>
    </row>
    <row r="52" spans="1:17" ht="18" x14ac:dyDescent="0.25">
      <c r="A52" s="98" t="str">
        <f>VLOOKUP(E52,'LISTADO ATM'!$A$2:$C$899,3,0)</f>
        <v>DISTRITO NACIONAL</v>
      </c>
      <c r="B52" s="111" t="s">
        <v>2557</v>
      </c>
      <c r="C52" s="123">
        <v>44252.788449074076</v>
      </c>
      <c r="D52" s="98" t="s">
        <v>2189</v>
      </c>
      <c r="E52" s="103">
        <v>410</v>
      </c>
      <c r="F52" s="98" t="str">
        <f>VLOOKUP(E52,VIP!$A$2:$O11491,2,0)</f>
        <v>DRBR410</v>
      </c>
      <c r="G52" s="98" t="str">
        <f>VLOOKUP(E52,'LISTADO ATM'!$A$2:$B$898,2,0)</f>
        <v xml:space="preserve">ATM Oficina Las Palmas de Herrera II </v>
      </c>
      <c r="H52" s="98" t="str">
        <f>VLOOKUP(E52,VIP!$A$2:$O16412,7,FALSE)</f>
        <v>Si</v>
      </c>
      <c r="I52" s="98" t="str">
        <f>VLOOKUP(E52,VIP!$A$2:$O8377,8,FALSE)</f>
        <v>Si</v>
      </c>
      <c r="J52" s="98" t="str">
        <f>VLOOKUP(E52,VIP!$A$2:$O8327,8,FALSE)</f>
        <v>Si</v>
      </c>
      <c r="K52" s="98" t="str">
        <f>VLOOKUP(E52,VIP!$A$2:$O11901,6,0)</f>
        <v>NO</v>
      </c>
      <c r="L52" s="124" t="s">
        <v>2496</v>
      </c>
      <c r="M52" s="127" t="s">
        <v>2624</v>
      </c>
      <c r="N52" s="173" t="s">
        <v>2659</v>
      </c>
      <c r="O52" s="98" t="s">
        <v>2478</v>
      </c>
      <c r="P52" s="127"/>
      <c r="Q52" s="134">
        <v>44253.443599537037</v>
      </c>
    </row>
    <row r="53" spans="1:17" ht="18" x14ac:dyDescent="0.25">
      <c r="A53" s="98" t="str">
        <f>VLOOKUP(E53,'LISTADO ATM'!$A$2:$C$899,3,0)</f>
        <v>ESTE</v>
      </c>
      <c r="B53" s="111" t="s">
        <v>2556</v>
      </c>
      <c r="C53" s="123">
        <v>44252.791759259257</v>
      </c>
      <c r="D53" s="98" t="s">
        <v>2189</v>
      </c>
      <c r="E53" s="103">
        <v>963</v>
      </c>
      <c r="F53" s="98" t="str">
        <f>VLOOKUP(E53,VIP!$A$2:$O11489,2,0)</f>
        <v>DRBR963</v>
      </c>
      <c r="G53" s="98" t="str">
        <f>VLOOKUP(E53,'LISTADO ATM'!$A$2:$B$898,2,0)</f>
        <v xml:space="preserve">ATM Multiplaza La Romana </v>
      </c>
      <c r="H53" s="98" t="str">
        <f>VLOOKUP(E53,VIP!$A$2:$O16410,7,FALSE)</f>
        <v>Si</v>
      </c>
      <c r="I53" s="98" t="str">
        <f>VLOOKUP(E53,VIP!$A$2:$O8375,8,FALSE)</f>
        <v>Si</v>
      </c>
      <c r="J53" s="98" t="str">
        <f>VLOOKUP(E53,VIP!$A$2:$O8325,8,FALSE)</f>
        <v>Si</v>
      </c>
      <c r="K53" s="98" t="str">
        <f>VLOOKUP(E53,VIP!$A$2:$O11899,6,0)</f>
        <v>NO</v>
      </c>
      <c r="L53" s="124" t="s">
        <v>2228</v>
      </c>
      <c r="M53" s="127" t="s">
        <v>2624</v>
      </c>
      <c r="N53" s="173" t="s">
        <v>2659</v>
      </c>
      <c r="O53" s="98" t="s">
        <v>2478</v>
      </c>
      <c r="P53" s="127"/>
      <c r="Q53" s="174">
        <v>44253.594328703701</v>
      </c>
    </row>
    <row r="54" spans="1:17" ht="18" x14ac:dyDescent="0.25">
      <c r="A54" s="98" t="str">
        <f>VLOOKUP(E54,'LISTADO ATM'!$A$2:$C$899,3,0)</f>
        <v>ESTE</v>
      </c>
      <c r="B54" s="111" t="s">
        <v>2555</v>
      </c>
      <c r="C54" s="123">
        <v>44252.804606481484</v>
      </c>
      <c r="D54" s="98" t="s">
        <v>2189</v>
      </c>
      <c r="E54" s="103">
        <v>399</v>
      </c>
      <c r="F54" s="98" t="str">
        <f>VLOOKUP(E54,VIP!$A$2:$O11488,2,0)</f>
        <v>DRBR399</v>
      </c>
      <c r="G54" s="98" t="str">
        <f>VLOOKUP(E54,'LISTADO ATM'!$A$2:$B$898,2,0)</f>
        <v xml:space="preserve">ATM Oficina La Romana II </v>
      </c>
      <c r="H54" s="98" t="str">
        <f>VLOOKUP(E54,VIP!$A$2:$O16409,7,FALSE)</f>
        <v>Si</v>
      </c>
      <c r="I54" s="98" t="str">
        <f>VLOOKUP(E54,VIP!$A$2:$O8374,8,FALSE)</f>
        <v>Si</v>
      </c>
      <c r="J54" s="98" t="str">
        <f>VLOOKUP(E54,VIP!$A$2:$O8324,8,FALSE)</f>
        <v>Si</v>
      </c>
      <c r="K54" s="98" t="str">
        <f>VLOOKUP(E54,VIP!$A$2:$O11898,6,0)</f>
        <v>NO</v>
      </c>
      <c r="L54" s="124" t="s">
        <v>2228</v>
      </c>
      <c r="M54" s="127" t="s">
        <v>2624</v>
      </c>
      <c r="N54" s="173" t="s">
        <v>2659</v>
      </c>
      <c r="O54" s="98" t="s">
        <v>2478</v>
      </c>
      <c r="P54" s="127"/>
      <c r="Q54" s="134">
        <v>44253.443599537037</v>
      </c>
    </row>
    <row r="55" spans="1:17" ht="18" x14ac:dyDescent="0.25">
      <c r="A55" s="98" t="str">
        <f>VLOOKUP(E55,'LISTADO ATM'!$A$2:$C$899,3,0)</f>
        <v>DISTRITO NACIONAL</v>
      </c>
      <c r="B55" s="111" t="s">
        <v>2554</v>
      </c>
      <c r="C55" s="123">
        <v>44252.807650462964</v>
      </c>
      <c r="D55" s="98" t="s">
        <v>2189</v>
      </c>
      <c r="E55" s="103">
        <v>611</v>
      </c>
      <c r="F55" s="98" t="str">
        <f>VLOOKUP(E55,VIP!$A$2:$O11487,2,0)</f>
        <v>DRBR611</v>
      </c>
      <c r="G55" s="98" t="str">
        <f>VLOOKUP(E55,'LISTADO ATM'!$A$2:$B$898,2,0)</f>
        <v xml:space="preserve">ATM DGII Sede Central </v>
      </c>
      <c r="H55" s="98" t="str">
        <f>VLOOKUP(E55,VIP!$A$2:$O16408,7,FALSE)</f>
        <v>Si</v>
      </c>
      <c r="I55" s="98" t="str">
        <f>VLOOKUP(E55,VIP!$A$2:$O8373,8,FALSE)</f>
        <v>Si</v>
      </c>
      <c r="J55" s="98" t="str">
        <f>VLOOKUP(E55,VIP!$A$2:$O8323,8,FALSE)</f>
        <v>Si</v>
      </c>
      <c r="K55" s="98" t="str">
        <f>VLOOKUP(E55,VIP!$A$2:$O11897,6,0)</f>
        <v>NO</v>
      </c>
      <c r="L55" s="124" t="s">
        <v>2496</v>
      </c>
      <c r="M55" s="127" t="s">
        <v>2624</v>
      </c>
      <c r="N55" s="173" t="s">
        <v>2659</v>
      </c>
      <c r="O55" s="98" t="s">
        <v>2478</v>
      </c>
      <c r="P55" s="127"/>
      <c r="Q55" s="134">
        <v>44253.443599537037</v>
      </c>
    </row>
    <row r="56" spans="1:17" ht="18" x14ac:dyDescent="0.25">
      <c r="A56" s="98" t="str">
        <f>VLOOKUP(E56,'LISTADO ATM'!$A$2:$C$899,3,0)</f>
        <v>DISTRITO NACIONAL</v>
      </c>
      <c r="B56" s="111" t="s">
        <v>2553</v>
      </c>
      <c r="C56" s="123">
        <v>44252.809178240743</v>
      </c>
      <c r="D56" s="98" t="s">
        <v>2189</v>
      </c>
      <c r="E56" s="103">
        <v>811</v>
      </c>
      <c r="F56" s="98" t="str">
        <f>VLOOKUP(E56,VIP!$A$2:$O11486,2,0)</f>
        <v>DRBR811</v>
      </c>
      <c r="G56" s="98" t="str">
        <f>VLOOKUP(E56,'LISTADO ATM'!$A$2:$B$898,2,0)</f>
        <v xml:space="preserve">ATM Almacenes Unidos </v>
      </c>
      <c r="H56" s="98" t="str">
        <f>VLOOKUP(E56,VIP!$A$2:$O16407,7,FALSE)</f>
        <v>Si</v>
      </c>
      <c r="I56" s="98" t="str">
        <f>VLOOKUP(E56,VIP!$A$2:$O8372,8,FALSE)</f>
        <v>Si</v>
      </c>
      <c r="J56" s="98" t="str">
        <f>VLOOKUP(E56,VIP!$A$2:$O8322,8,FALSE)</f>
        <v>Si</v>
      </c>
      <c r="K56" s="98" t="str">
        <f>VLOOKUP(E56,VIP!$A$2:$O11896,6,0)</f>
        <v>NO</v>
      </c>
      <c r="L56" s="124" t="s">
        <v>2434</v>
      </c>
      <c r="M56" s="127" t="s">
        <v>2624</v>
      </c>
      <c r="N56" s="173" t="s">
        <v>2659</v>
      </c>
      <c r="O56" s="98" t="s">
        <v>2478</v>
      </c>
      <c r="P56" s="127"/>
      <c r="Q56" s="174">
        <v>44253.594328703701</v>
      </c>
    </row>
    <row r="57" spans="1:17" ht="18" x14ac:dyDescent="0.25">
      <c r="A57" s="98" t="str">
        <f>VLOOKUP(E57,'LISTADO ATM'!$A$2:$C$899,3,0)</f>
        <v>NORTE</v>
      </c>
      <c r="B57" s="111" t="s">
        <v>2552</v>
      </c>
      <c r="C57" s="123">
        <v>44252.810752314814</v>
      </c>
      <c r="D57" s="98" t="s">
        <v>2190</v>
      </c>
      <c r="E57" s="103">
        <v>837</v>
      </c>
      <c r="F57" s="98" t="str">
        <f>VLOOKUP(E57,VIP!$A$2:$O11485,2,0)</f>
        <v>DRBR837</v>
      </c>
      <c r="G57" s="98" t="str">
        <f>VLOOKUP(E57,'LISTADO ATM'!$A$2:$B$898,2,0)</f>
        <v>ATM Estación Next Canabacoa</v>
      </c>
      <c r="H57" s="98" t="str">
        <f>VLOOKUP(E57,VIP!$A$2:$O16406,7,FALSE)</f>
        <v>Si</v>
      </c>
      <c r="I57" s="98" t="str">
        <f>VLOOKUP(E57,VIP!$A$2:$O8371,8,FALSE)</f>
        <v>Si</v>
      </c>
      <c r="J57" s="98" t="str">
        <f>VLOOKUP(E57,VIP!$A$2:$O8321,8,FALSE)</f>
        <v>Si</v>
      </c>
      <c r="K57" s="98" t="str">
        <f>VLOOKUP(E57,VIP!$A$2:$O11895,6,0)</f>
        <v>NO</v>
      </c>
      <c r="L57" s="124" t="s">
        <v>2228</v>
      </c>
      <c r="M57" s="127" t="s">
        <v>2624</v>
      </c>
      <c r="N57" s="173" t="s">
        <v>2659</v>
      </c>
      <c r="O57" s="98" t="s">
        <v>2497</v>
      </c>
      <c r="P57" s="127"/>
      <c r="Q57" s="174">
        <v>44253.594328703701</v>
      </c>
    </row>
    <row r="58" spans="1:17" ht="18" x14ac:dyDescent="0.25">
      <c r="A58" s="98" t="str">
        <f>VLOOKUP(E58,'LISTADO ATM'!$A$2:$C$899,3,0)</f>
        <v>NORTE</v>
      </c>
      <c r="B58" s="111" t="s">
        <v>2551</v>
      </c>
      <c r="C58" s="123">
        <v>44252.811701388891</v>
      </c>
      <c r="D58" s="98" t="s">
        <v>2499</v>
      </c>
      <c r="E58" s="103">
        <v>431</v>
      </c>
      <c r="F58" s="98" t="str">
        <f>VLOOKUP(E58,VIP!$A$2:$O11484,2,0)</f>
        <v>DRBR583</v>
      </c>
      <c r="G58" s="98" t="str">
        <f>VLOOKUP(E58,'LISTADO ATM'!$A$2:$B$898,2,0)</f>
        <v xml:space="preserve">ATM Autoservicio Sol (Santiago) </v>
      </c>
      <c r="H58" s="98" t="str">
        <f>VLOOKUP(E58,VIP!$A$2:$O16405,7,FALSE)</f>
        <v>Si</v>
      </c>
      <c r="I58" s="98" t="str">
        <f>VLOOKUP(E58,VIP!$A$2:$O8370,8,FALSE)</f>
        <v>Si</v>
      </c>
      <c r="J58" s="98" t="str">
        <f>VLOOKUP(E58,VIP!$A$2:$O8320,8,FALSE)</f>
        <v>Si</v>
      </c>
      <c r="K58" s="98" t="str">
        <f>VLOOKUP(E58,VIP!$A$2:$O11894,6,0)</f>
        <v>SI</v>
      </c>
      <c r="L58" s="124" t="s">
        <v>2589</v>
      </c>
      <c r="M58" s="127" t="s">
        <v>2624</v>
      </c>
      <c r="N58" s="126" t="s">
        <v>2476</v>
      </c>
      <c r="O58" s="98" t="s">
        <v>2500</v>
      </c>
      <c r="P58" s="127"/>
      <c r="Q58" s="134">
        <v>44253.443599537037</v>
      </c>
    </row>
    <row r="59" spans="1:17" ht="18" x14ac:dyDescent="0.25">
      <c r="A59" s="98" t="str">
        <f>VLOOKUP(E59,'LISTADO ATM'!$A$2:$C$899,3,0)</f>
        <v>DISTRITO NACIONAL</v>
      </c>
      <c r="B59" s="111" t="s">
        <v>2550</v>
      </c>
      <c r="C59" s="123">
        <v>44252.816030092596</v>
      </c>
      <c r="D59" s="98" t="s">
        <v>2189</v>
      </c>
      <c r="E59" s="103">
        <v>160</v>
      </c>
      <c r="F59" s="98" t="str">
        <f>VLOOKUP(E59,VIP!$A$2:$O11483,2,0)</f>
        <v>DRBR160</v>
      </c>
      <c r="G59" s="98" t="str">
        <f>VLOOKUP(E59,'LISTADO ATM'!$A$2:$B$898,2,0)</f>
        <v xml:space="preserve">ATM Oficina Herrera </v>
      </c>
      <c r="H59" s="98" t="str">
        <f>VLOOKUP(E59,VIP!$A$2:$O16404,7,FALSE)</f>
        <v>Si</v>
      </c>
      <c r="I59" s="98" t="str">
        <f>VLOOKUP(E59,VIP!$A$2:$O8369,8,FALSE)</f>
        <v>Si</v>
      </c>
      <c r="J59" s="98" t="str">
        <f>VLOOKUP(E59,VIP!$A$2:$O8319,8,FALSE)</f>
        <v>Si</v>
      </c>
      <c r="K59" s="98" t="str">
        <f>VLOOKUP(E59,VIP!$A$2:$O11893,6,0)</f>
        <v>NO</v>
      </c>
      <c r="L59" s="124" t="s">
        <v>2228</v>
      </c>
      <c r="M59" s="127" t="s">
        <v>2624</v>
      </c>
      <c r="N59" s="173" t="s">
        <v>2659</v>
      </c>
      <c r="O59" s="98" t="s">
        <v>2478</v>
      </c>
      <c r="P59" s="127"/>
      <c r="Q59" s="134">
        <v>44253.443599537037</v>
      </c>
    </row>
    <row r="60" spans="1:17" ht="18" x14ac:dyDescent="0.25">
      <c r="A60" s="98" t="str">
        <f>VLOOKUP(E60,'LISTADO ATM'!$A$2:$C$899,3,0)</f>
        <v>NORTE</v>
      </c>
      <c r="B60" s="111" t="s">
        <v>2549</v>
      </c>
      <c r="C60" s="123">
        <v>44252.81726851852</v>
      </c>
      <c r="D60" s="98" t="s">
        <v>2190</v>
      </c>
      <c r="E60" s="103">
        <v>538</v>
      </c>
      <c r="F60" s="98" t="str">
        <f>VLOOKUP(E60,VIP!$A$2:$O11482,2,0)</f>
        <v>DRBR538</v>
      </c>
      <c r="G60" s="98" t="str">
        <f>VLOOKUP(E60,'LISTADO ATM'!$A$2:$B$898,2,0)</f>
        <v>ATM  Autoservicio San Fco. Macorís</v>
      </c>
      <c r="H60" s="98" t="str">
        <f>VLOOKUP(E60,VIP!$A$2:$O16403,7,FALSE)</f>
        <v>Si</v>
      </c>
      <c r="I60" s="98" t="str">
        <f>VLOOKUP(E60,VIP!$A$2:$O8368,8,FALSE)</f>
        <v>Si</v>
      </c>
      <c r="J60" s="98" t="str">
        <f>VLOOKUP(E60,VIP!$A$2:$O8318,8,FALSE)</f>
        <v>Si</v>
      </c>
      <c r="K60" s="98" t="str">
        <f>VLOOKUP(E60,VIP!$A$2:$O11892,6,0)</f>
        <v>NO</v>
      </c>
      <c r="L60" s="124" t="s">
        <v>2228</v>
      </c>
      <c r="M60" s="127" t="s">
        <v>2624</v>
      </c>
      <c r="N60" s="126" t="s">
        <v>2476</v>
      </c>
      <c r="O60" s="98" t="s">
        <v>2497</v>
      </c>
      <c r="P60" s="127"/>
      <c r="Q60" s="134">
        <v>44253.443599537037</v>
      </c>
    </row>
    <row r="61" spans="1:17" ht="18" x14ac:dyDescent="0.25">
      <c r="A61" s="98" t="str">
        <f>VLOOKUP(E61,'LISTADO ATM'!$A$2:$C$899,3,0)</f>
        <v>SUR</v>
      </c>
      <c r="B61" s="111" t="s">
        <v>2547</v>
      </c>
      <c r="C61" s="123">
        <v>44252.821817129632</v>
      </c>
      <c r="D61" s="98" t="s">
        <v>2189</v>
      </c>
      <c r="E61" s="103">
        <v>885</v>
      </c>
      <c r="F61" s="98" t="str">
        <f>VLOOKUP(E61,VIP!$A$2:$O11480,2,0)</f>
        <v>DRBR885</v>
      </c>
      <c r="G61" s="98" t="str">
        <f>VLOOKUP(E61,'LISTADO ATM'!$A$2:$B$898,2,0)</f>
        <v xml:space="preserve">ATM UNP Rancho Arriba </v>
      </c>
      <c r="H61" s="98" t="str">
        <f>VLOOKUP(E61,VIP!$A$2:$O16401,7,FALSE)</f>
        <v>Si</v>
      </c>
      <c r="I61" s="98" t="str">
        <f>VLOOKUP(E61,VIP!$A$2:$O8366,8,FALSE)</f>
        <v>Si</v>
      </c>
      <c r="J61" s="98" t="str">
        <f>VLOOKUP(E61,VIP!$A$2:$O8316,8,FALSE)</f>
        <v>Si</v>
      </c>
      <c r="K61" s="98" t="str">
        <f>VLOOKUP(E61,VIP!$A$2:$O11890,6,0)</f>
        <v>NO</v>
      </c>
      <c r="L61" s="124" t="s">
        <v>2254</v>
      </c>
      <c r="M61" s="127" t="s">
        <v>2624</v>
      </c>
      <c r="N61" s="173" t="s">
        <v>2659</v>
      </c>
      <c r="O61" s="98" t="s">
        <v>2478</v>
      </c>
      <c r="P61" s="127"/>
      <c r="Q61" s="134">
        <v>44253.443599537037</v>
      </c>
    </row>
    <row r="62" spans="1:17" ht="18" x14ac:dyDescent="0.25">
      <c r="A62" s="98" t="str">
        <f>VLOOKUP(E62,'LISTADO ATM'!$A$2:$C$899,3,0)</f>
        <v>DISTRITO NACIONAL</v>
      </c>
      <c r="B62" s="111" t="s">
        <v>2546</v>
      </c>
      <c r="C62" s="123">
        <v>44252.82744212963</v>
      </c>
      <c r="D62" s="98" t="s">
        <v>2472</v>
      </c>
      <c r="E62" s="103">
        <v>946</v>
      </c>
      <c r="F62" s="98" t="str">
        <f>VLOOKUP(E62,VIP!$A$2:$O11479,2,0)</f>
        <v>DRBR24R</v>
      </c>
      <c r="G62" s="98" t="str">
        <f>VLOOKUP(E62,'LISTADO ATM'!$A$2:$B$898,2,0)</f>
        <v xml:space="preserve">ATM Oficina Núñez de Cáceres I </v>
      </c>
      <c r="H62" s="98" t="str">
        <f>VLOOKUP(E62,VIP!$A$2:$O16400,7,FALSE)</f>
        <v>Si</v>
      </c>
      <c r="I62" s="98" t="str">
        <f>VLOOKUP(E62,VIP!$A$2:$O8365,8,FALSE)</f>
        <v>Si</v>
      </c>
      <c r="J62" s="98" t="str">
        <f>VLOOKUP(E62,VIP!$A$2:$O8315,8,FALSE)</f>
        <v>Si</v>
      </c>
      <c r="K62" s="98" t="str">
        <f>VLOOKUP(E62,VIP!$A$2:$O11889,6,0)</f>
        <v>NO</v>
      </c>
      <c r="L62" s="124" t="s">
        <v>2589</v>
      </c>
      <c r="M62" s="127" t="s">
        <v>2624</v>
      </c>
      <c r="N62" s="173" t="s">
        <v>2659</v>
      </c>
      <c r="O62" s="98" t="s">
        <v>2477</v>
      </c>
      <c r="P62" s="127"/>
      <c r="Q62" s="87" t="s">
        <v>2589</v>
      </c>
    </row>
    <row r="63" spans="1:17" ht="18" x14ac:dyDescent="0.25">
      <c r="A63" s="98" t="str">
        <f>VLOOKUP(E63,'LISTADO ATM'!$A$2:$C$899,3,0)</f>
        <v>ESTE</v>
      </c>
      <c r="B63" s="111" t="s">
        <v>2545</v>
      </c>
      <c r="C63" s="123">
        <v>44252.830266203702</v>
      </c>
      <c r="D63" s="98" t="s">
        <v>2189</v>
      </c>
      <c r="E63" s="103">
        <v>158</v>
      </c>
      <c r="F63" s="98" t="str">
        <f>VLOOKUP(E63,VIP!$A$2:$O11478,2,0)</f>
        <v>DRBR158</v>
      </c>
      <c r="G63" s="98" t="str">
        <f>VLOOKUP(E63,'LISTADO ATM'!$A$2:$B$898,2,0)</f>
        <v xml:space="preserve">ATM Oficina Romana Norte </v>
      </c>
      <c r="H63" s="98" t="str">
        <f>VLOOKUP(E63,VIP!$A$2:$O16399,7,FALSE)</f>
        <v>Si</v>
      </c>
      <c r="I63" s="98" t="str">
        <f>VLOOKUP(E63,VIP!$A$2:$O8364,8,FALSE)</f>
        <v>Si</v>
      </c>
      <c r="J63" s="98" t="str">
        <f>VLOOKUP(E63,VIP!$A$2:$O8314,8,FALSE)</f>
        <v>Si</v>
      </c>
      <c r="K63" s="98" t="str">
        <f>VLOOKUP(E63,VIP!$A$2:$O11888,6,0)</f>
        <v>SI</v>
      </c>
      <c r="L63" s="124" t="s">
        <v>2496</v>
      </c>
      <c r="M63" s="127" t="s">
        <v>2624</v>
      </c>
      <c r="N63" s="173" t="s">
        <v>2659</v>
      </c>
      <c r="O63" s="98" t="s">
        <v>2478</v>
      </c>
      <c r="P63" s="127"/>
      <c r="Q63" s="174">
        <v>44253.594328703701</v>
      </c>
    </row>
    <row r="64" spans="1:17" ht="18" x14ac:dyDescent="0.25">
      <c r="A64" s="98" t="str">
        <f>VLOOKUP(E64,'LISTADO ATM'!$A$2:$C$899,3,0)</f>
        <v>DISTRITO NACIONAL</v>
      </c>
      <c r="B64" s="111" t="s">
        <v>2544</v>
      </c>
      <c r="C64" s="123">
        <v>44252.831643518519</v>
      </c>
      <c r="D64" s="98" t="s">
        <v>2189</v>
      </c>
      <c r="E64" s="103">
        <v>312</v>
      </c>
      <c r="F64" s="98" t="str">
        <f>VLOOKUP(E64,VIP!$A$2:$O11477,2,0)</f>
        <v>DRBR312</v>
      </c>
      <c r="G64" s="98" t="str">
        <f>VLOOKUP(E64,'LISTADO ATM'!$A$2:$B$898,2,0)</f>
        <v xml:space="preserve">ATM Oficina Tiradentes II (Naco) </v>
      </c>
      <c r="H64" s="98" t="str">
        <f>VLOOKUP(E64,VIP!$A$2:$O16398,7,FALSE)</f>
        <v>Si</v>
      </c>
      <c r="I64" s="98" t="str">
        <f>VLOOKUP(E64,VIP!$A$2:$O8363,8,FALSE)</f>
        <v>Si</v>
      </c>
      <c r="J64" s="98" t="str">
        <f>VLOOKUP(E64,VIP!$A$2:$O8313,8,FALSE)</f>
        <v>Si</v>
      </c>
      <c r="K64" s="98" t="str">
        <f>VLOOKUP(E64,VIP!$A$2:$O11887,6,0)</f>
        <v>NO</v>
      </c>
      <c r="L64" s="124" t="s">
        <v>2496</v>
      </c>
      <c r="M64" s="127" t="s">
        <v>2624</v>
      </c>
      <c r="N64" s="126" t="s">
        <v>2476</v>
      </c>
      <c r="O64" s="98" t="s">
        <v>2478</v>
      </c>
      <c r="P64" s="127"/>
      <c r="Q64" s="174">
        <v>44253.594328703701</v>
      </c>
    </row>
    <row r="65" spans="1:17" ht="18" x14ac:dyDescent="0.25">
      <c r="A65" s="98" t="str">
        <f>VLOOKUP(E65,'LISTADO ATM'!$A$2:$C$899,3,0)</f>
        <v>ESTE</v>
      </c>
      <c r="B65" s="111" t="s">
        <v>2607</v>
      </c>
      <c r="C65" s="123">
        <v>44252.884004629632</v>
      </c>
      <c r="D65" s="98" t="s">
        <v>2472</v>
      </c>
      <c r="E65" s="103">
        <v>399</v>
      </c>
      <c r="F65" s="98" t="str">
        <f>VLOOKUP(E65,VIP!$A$2:$O11495,2,0)</f>
        <v>DRBR399</v>
      </c>
      <c r="G65" s="98" t="str">
        <f>VLOOKUP(E65,'LISTADO ATM'!$A$2:$B$898,2,0)</f>
        <v xml:space="preserve">ATM Oficina La Romana II </v>
      </c>
      <c r="H65" s="98" t="str">
        <f>VLOOKUP(E65,VIP!$A$2:$O16416,7,FALSE)</f>
        <v>Si</v>
      </c>
      <c r="I65" s="98" t="str">
        <f>VLOOKUP(E65,VIP!$A$2:$O8381,8,FALSE)</f>
        <v>Si</v>
      </c>
      <c r="J65" s="98" t="str">
        <f>VLOOKUP(E65,VIP!$A$2:$O8331,8,FALSE)</f>
        <v>Si</v>
      </c>
      <c r="K65" s="98" t="str">
        <f>VLOOKUP(E65,VIP!$A$2:$O11905,6,0)</f>
        <v>NO</v>
      </c>
      <c r="L65" s="124" t="s">
        <v>2430</v>
      </c>
      <c r="M65" s="127" t="s">
        <v>2624</v>
      </c>
      <c r="N65" s="126" t="s">
        <v>2476</v>
      </c>
      <c r="O65" s="98" t="s">
        <v>2477</v>
      </c>
      <c r="P65" s="127"/>
      <c r="Q65" s="174">
        <v>44253.594328703701</v>
      </c>
    </row>
    <row r="66" spans="1:17" ht="18" x14ac:dyDescent="0.25">
      <c r="A66" s="98" t="str">
        <f>VLOOKUP(E66,'LISTADO ATM'!$A$2:$C$899,3,0)</f>
        <v>ESTE</v>
      </c>
      <c r="B66" s="111" t="s">
        <v>2605</v>
      </c>
      <c r="C66" s="123">
        <v>44252.891643518517</v>
      </c>
      <c r="D66" s="98" t="s">
        <v>2472</v>
      </c>
      <c r="E66" s="103">
        <v>609</v>
      </c>
      <c r="F66" s="98" t="str">
        <f>VLOOKUP(E66,VIP!$A$2:$O11493,2,0)</f>
        <v>DRBR120</v>
      </c>
      <c r="G66" s="98" t="str">
        <f>VLOOKUP(E66,'LISTADO ATM'!$A$2:$B$898,2,0)</f>
        <v xml:space="preserve">ATM S/M Jumbo (San Pedro) </v>
      </c>
      <c r="H66" s="98" t="str">
        <f>VLOOKUP(E66,VIP!$A$2:$O16414,7,FALSE)</f>
        <v>Si</v>
      </c>
      <c r="I66" s="98" t="str">
        <f>VLOOKUP(E66,VIP!$A$2:$O8379,8,FALSE)</f>
        <v>Si</v>
      </c>
      <c r="J66" s="98" t="str">
        <f>VLOOKUP(E66,VIP!$A$2:$O8329,8,FALSE)</f>
        <v>Si</v>
      </c>
      <c r="K66" s="98" t="str">
        <f>VLOOKUP(E66,VIP!$A$2:$O11903,6,0)</f>
        <v>NO</v>
      </c>
      <c r="L66" s="124" t="s">
        <v>2430</v>
      </c>
      <c r="M66" s="127" t="s">
        <v>2624</v>
      </c>
      <c r="N66" s="126" t="s">
        <v>2476</v>
      </c>
      <c r="O66" s="98" t="s">
        <v>2477</v>
      </c>
      <c r="P66" s="127"/>
      <c r="Q66" s="174">
        <v>44253.594328703701</v>
      </c>
    </row>
    <row r="67" spans="1:17" ht="18" x14ac:dyDescent="0.25">
      <c r="A67" s="98" t="str">
        <f>VLOOKUP(E67,'LISTADO ATM'!$A$2:$C$899,3,0)</f>
        <v>NORTE</v>
      </c>
      <c r="B67" s="111" t="s">
        <v>2604</v>
      </c>
      <c r="C67" s="123">
        <v>44252.90016203704</v>
      </c>
      <c r="D67" s="98" t="s">
        <v>2487</v>
      </c>
      <c r="E67" s="103">
        <v>687</v>
      </c>
      <c r="F67" s="98" t="str">
        <f>VLOOKUP(E67,VIP!$A$2:$O11492,2,0)</f>
        <v>DRBR687</v>
      </c>
      <c r="G67" s="98" t="str">
        <f>VLOOKUP(E67,'LISTADO ATM'!$A$2:$B$898,2,0)</f>
        <v>ATM Oficina Monterrico II</v>
      </c>
      <c r="H67" s="98" t="str">
        <f>VLOOKUP(E67,VIP!$A$2:$O16413,7,FALSE)</f>
        <v>NO</v>
      </c>
      <c r="I67" s="98" t="str">
        <f>VLOOKUP(E67,VIP!$A$2:$O8378,8,FALSE)</f>
        <v>NO</v>
      </c>
      <c r="J67" s="98" t="str">
        <f>VLOOKUP(E67,VIP!$A$2:$O8328,8,FALSE)</f>
        <v>NO</v>
      </c>
      <c r="K67" s="98" t="str">
        <f>VLOOKUP(E67,VIP!$A$2:$O11902,6,0)</f>
        <v>SI</v>
      </c>
      <c r="L67" s="124" t="s">
        <v>2430</v>
      </c>
      <c r="M67" s="127" t="s">
        <v>2624</v>
      </c>
      <c r="N67" s="126" t="s">
        <v>2476</v>
      </c>
      <c r="O67" s="98" t="s">
        <v>2490</v>
      </c>
      <c r="P67" s="127"/>
      <c r="Q67" s="174">
        <v>44253.594328703701</v>
      </c>
    </row>
    <row r="68" spans="1:17" ht="18" x14ac:dyDescent="0.25">
      <c r="A68" s="98" t="str">
        <f>VLOOKUP(E68,'LISTADO ATM'!$A$2:$C$899,3,0)</f>
        <v>NORTE</v>
      </c>
      <c r="B68" s="111" t="s">
        <v>2603</v>
      </c>
      <c r="C68" s="123">
        <v>44252.902465277781</v>
      </c>
      <c r="D68" s="98" t="s">
        <v>2487</v>
      </c>
      <c r="E68" s="103">
        <v>712</v>
      </c>
      <c r="F68" s="98" t="str">
        <f>VLOOKUP(E68,VIP!$A$2:$O11491,2,0)</f>
        <v>DRBR128</v>
      </c>
      <c r="G68" s="98" t="str">
        <f>VLOOKUP(E68,'LISTADO ATM'!$A$2:$B$898,2,0)</f>
        <v xml:space="preserve">ATM Oficina Imbert </v>
      </c>
      <c r="H68" s="98" t="str">
        <f>VLOOKUP(E68,VIP!$A$2:$O16412,7,FALSE)</f>
        <v>Si</v>
      </c>
      <c r="I68" s="98" t="str">
        <f>VLOOKUP(E68,VIP!$A$2:$O8377,8,FALSE)</f>
        <v>Si</v>
      </c>
      <c r="J68" s="98" t="str">
        <f>VLOOKUP(E68,VIP!$A$2:$O8327,8,FALSE)</f>
        <v>Si</v>
      </c>
      <c r="K68" s="98" t="str">
        <f>VLOOKUP(E68,VIP!$A$2:$O11901,6,0)</f>
        <v>SI</v>
      </c>
      <c r="L68" s="124" t="s">
        <v>2430</v>
      </c>
      <c r="M68" s="127" t="s">
        <v>2624</v>
      </c>
      <c r="N68" s="126" t="s">
        <v>2476</v>
      </c>
      <c r="O68" s="98" t="s">
        <v>2490</v>
      </c>
      <c r="P68" s="127"/>
      <c r="Q68" s="174">
        <v>44253.594328703701</v>
      </c>
    </row>
    <row r="69" spans="1:17" ht="18" x14ac:dyDescent="0.25">
      <c r="A69" s="98" t="str">
        <f>VLOOKUP(E69,'LISTADO ATM'!$A$2:$C$899,3,0)</f>
        <v>DISTRITO NACIONAL</v>
      </c>
      <c r="B69" s="111" t="s">
        <v>2602</v>
      </c>
      <c r="C69" s="123">
        <v>44252.904374999998</v>
      </c>
      <c r="D69" s="98" t="s">
        <v>2472</v>
      </c>
      <c r="E69" s="103">
        <v>724</v>
      </c>
      <c r="F69" s="98" t="str">
        <f>VLOOKUP(E69,VIP!$A$2:$O11490,2,0)</f>
        <v>DRBR997</v>
      </c>
      <c r="G69" s="98" t="str">
        <f>VLOOKUP(E69,'LISTADO ATM'!$A$2:$B$898,2,0)</f>
        <v xml:space="preserve">ATM El Huacal I </v>
      </c>
      <c r="H69" s="98" t="str">
        <f>VLOOKUP(E69,VIP!$A$2:$O16411,7,FALSE)</f>
        <v>Si</v>
      </c>
      <c r="I69" s="98" t="str">
        <f>VLOOKUP(E69,VIP!$A$2:$O8376,8,FALSE)</f>
        <v>Si</v>
      </c>
      <c r="J69" s="98" t="str">
        <f>VLOOKUP(E69,VIP!$A$2:$O8326,8,FALSE)</f>
        <v>Si</v>
      </c>
      <c r="K69" s="98" t="str">
        <f>VLOOKUP(E69,VIP!$A$2:$O11900,6,0)</f>
        <v>NO</v>
      </c>
      <c r="L69" s="124" t="s">
        <v>2430</v>
      </c>
      <c r="M69" s="127" t="s">
        <v>2624</v>
      </c>
      <c r="N69" s="126" t="s">
        <v>2476</v>
      </c>
      <c r="O69" s="98" t="s">
        <v>2477</v>
      </c>
      <c r="P69" s="127"/>
      <c r="Q69" s="174">
        <v>44253.594328703701</v>
      </c>
    </row>
    <row r="70" spans="1:17" ht="18" x14ac:dyDescent="0.25">
      <c r="A70" s="98" t="str">
        <f>VLOOKUP(E70,'LISTADO ATM'!$A$2:$C$899,3,0)</f>
        <v>NORTE</v>
      </c>
      <c r="B70" s="111" t="s">
        <v>2601</v>
      </c>
      <c r="C70" s="123">
        <v>44252.905891203707</v>
      </c>
      <c r="D70" s="98" t="s">
        <v>2499</v>
      </c>
      <c r="E70" s="103">
        <v>775</v>
      </c>
      <c r="F70" s="98" t="str">
        <f>VLOOKUP(E70,VIP!$A$2:$O11489,2,0)</f>
        <v>DRBR450</v>
      </c>
      <c r="G70" s="98" t="str">
        <f>VLOOKUP(E70,'LISTADO ATM'!$A$2:$B$898,2,0)</f>
        <v xml:space="preserve">ATM S/M Lilo (Montecristi) </v>
      </c>
      <c r="H70" s="98" t="str">
        <f>VLOOKUP(E70,VIP!$A$2:$O16410,7,FALSE)</f>
        <v>Si</v>
      </c>
      <c r="I70" s="98" t="str">
        <f>VLOOKUP(E70,VIP!$A$2:$O8375,8,FALSE)</f>
        <v>Si</v>
      </c>
      <c r="J70" s="98" t="str">
        <f>VLOOKUP(E70,VIP!$A$2:$O8325,8,FALSE)</f>
        <v>Si</v>
      </c>
      <c r="K70" s="98" t="str">
        <f>VLOOKUP(E70,VIP!$A$2:$O11899,6,0)</f>
        <v>NO</v>
      </c>
      <c r="L70" s="124" t="s">
        <v>2430</v>
      </c>
      <c r="M70" s="127" t="s">
        <v>2624</v>
      </c>
      <c r="N70" s="126" t="s">
        <v>2476</v>
      </c>
      <c r="O70" s="98" t="s">
        <v>2500</v>
      </c>
      <c r="P70" s="127"/>
      <c r="Q70" s="174">
        <v>44253.594328703701</v>
      </c>
    </row>
    <row r="71" spans="1:17" ht="18" x14ac:dyDescent="0.25">
      <c r="A71" s="98" t="str">
        <f>VLOOKUP(E71,'LISTADO ATM'!$A$2:$C$899,3,0)</f>
        <v>NORTE</v>
      </c>
      <c r="B71" s="111" t="s">
        <v>2600</v>
      </c>
      <c r="C71" s="123">
        <v>44252.907118055555</v>
      </c>
      <c r="D71" s="98" t="s">
        <v>2487</v>
      </c>
      <c r="E71" s="103">
        <v>796</v>
      </c>
      <c r="F71" s="98" t="str">
        <f>VLOOKUP(E71,VIP!$A$2:$O11488,2,0)</f>
        <v>DRBR155</v>
      </c>
      <c r="G71" s="98" t="str">
        <f>VLOOKUP(E71,'LISTADO ATM'!$A$2:$B$898,2,0)</f>
        <v xml:space="preserve">ATM Oficina Plaza Ventura (Nagua) </v>
      </c>
      <c r="H71" s="98" t="str">
        <f>VLOOKUP(E71,VIP!$A$2:$O16409,7,FALSE)</f>
        <v>Si</v>
      </c>
      <c r="I71" s="98" t="str">
        <f>VLOOKUP(E71,VIP!$A$2:$O8374,8,FALSE)</f>
        <v>Si</v>
      </c>
      <c r="J71" s="98" t="str">
        <f>VLOOKUP(E71,VIP!$A$2:$O8324,8,FALSE)</f>
        <v>Si</v>
      </c>
      <c r="K71" s="98" t="str">
        <f>VLOOKUP(E71,VIP!$A$2:$O11898,6,0)</f>
        <v>SI</v>
      </c>
      <c r="L71" s="124" t="s">
        <v>2430</v>
      </c>
      <c r="M71" s="127" t="s">
        <v>2624</v>
      </c>
      <c r="N71" s="126" t="s">
        <v>2476</v>
      </c>
      <c r="O71" s="98" t="s">
        <v>2490</v>
      </c>
      <c r="P71" s="127"/>
      <c r="Q71" s="174">
        <v>44253.594328703701</v>
      </c>
    </row>
    <row r="72" spans="1:17" ht="18" x14ac:dyDescent="0.25">
      <c r="A72" s="98" t="str">
        <f>VLOOKUP(E72,'LISTADO ATM'!$A$2:$C$899,3,0)</f>
        <v>DISTRITO NACIONAL</v>
      </c>
      <c r="B72" s="111" t="s">
        <v>2599</v>
      </c>
      <c r="C72" s="123">
        <v>44252.909687500003</v>
      </c>
      <c r="D72" s="98" t="s">
        <v>2472</v>
      </c>
      <c r="E72" s="103">
        <v>826</v>
      </c>
      <c r="F72" s="98" t="str">
        <f>VLOOKUP(E72,VIP!$A$2:$O11487,2,0)</f>
        <v>DRBR826</v>
      </c>
      <c r="G72" s="98" t="str">
        <f>VLOOKUP(E72,'LISTADO ATM'!$A$2:$B$898,2,0)</f>
        <v xml:space="preserve">ATM Oficina Diamond Plaza II </v>
      </c>
      <c r="H72" s="98" t="str">
        <f>VLOOKUP(E72,VIP!$A$2:$O16408,7,FALSE)</f>
        <v>Si</v>
      </c>
      <c r="I72" s="98" t="str">
        <f>VLOOKUP(E72,VIP!$A$2:$O8373,8,FALSE)</f>
        <v>Si</v>
      </c>
      <c r="J72" s="98" t="str">
        <f>VLOOKUP(E72,VIP!$A$2:$O8323,8,FALSE)</f>
        <v>Si</v>
      </c>
      <c r="K72" s="98" t="str">
        <f>VLOOKUP(E72,VIP!$A$2:$O11897,6,0)</f>
        <v>NO</v>
      </c>
      <c r="L72" s="124" t="s">
        <v>2462</v>
      </c>
      <c r="M72" s="127" t="s">
        <v>2624</v>
      </c>
      <c r="N72" s="126" t="s">
        <v>2476</v>
      </c>
      <c r="O72" s="98" t="s">
        <v>2477</v>
      </c>
      <c r="P72" s="127"/>
      <c r="Q72" s="174">
        <v>44253.594328703701</v>
      </c>
    </row>
    <row r="73" spans="1:17" ht="18" x14ac:dyDescent="0.25">
      <c r="A73" s="98" t="str">
        <f>VLOOKUP(E73,'LISTADO ATM'!$A$2:$C$899,3,0)</f>
        <v>ESTE</v>
      </c>
      <c r="B73" s="111" t="s">
        <v>2598</v>
      </c>
      <c r="C73" s="123">
        <v>44252.911898148152</v>
      </c>
      <c r="D73" s="98" t="s">
        <v>2472</v>
      </c>
      <c r="E73" s="103">
        <v>912</v>
      </c>
      <c r="F73" s="98" t="str">
        <f>VLOOKUP(E73,VIP!$A$2:$O11486,2,0)</f>
        <v>DRBR973</v>
      </c>
      <c r="G73" s="98" t="str">
        <f>VLOOKUP(E73,'LISTADO ATM'!$A$2:$B$898,2,0)</f>
        <v xml:space="preserve">ATM Oficina San Pedro II </v>
      </c>
      <c r="H73" s="98" t="str">
        <f>VLOOKUP(E73,VIP!$A$2:$O16407,7,FALSE)</f>
        <v>Si</v>
      </c>
      <c r="I73" s="98" t="str">
        <f>VLOOKUP(E73,VIP!$A$2:$O8372,8,FALSE)</f>
        <v>Si</v>
      </c>
      <c r="J73" s="98" t="str">
        <f>VLOOKUP(E73,VIP!$A$2:$O8322,8,FALSE)</f>
        <v>Si</v>
      </c>
      <c r="K73" s="98" t="str">
        <f>VLOOKUP(E73,VIP!$A$2:$O11896,6,0)</f>
        <v>SI</v>
      </c>
      <c r="L73" s="124" t="s">
        <v>2430</v>
      </c>
      <c r="M73" s="127" t="s">
        <v>2624</v>
      </c>
      <c r="N73" s="126" t="s">
        <v>2476</v>
      </c>
      <c r="O73" s="98" t="s">
        <v>2477</v>
      </c>
      <c r="P73" s="127"/>
      <c r="Q73" s="174">
        <v>44253.594328703701</v>
      </c>
    </row>
    <row r="74" spans="1:17" ht="18" x14ac:dyDescent="0.25">
      <c r="A74" s="98" t="str">
        <f>VLOOKUP(E74,'LISTADO ATM'!$A$2:$C$899,3,0)</f>
        <v>DISTRITO NACIONAL</v>
      </c>
      <c r="B74" s="111" t="s">
        <v>2597</v>
      </c>
      <c r="C74" s="123">
        <v>44252.913425925923</v>
      </c>
      <c r="D74" s="98" t="s">
        <v>2487</v>
      </c>
      <c r="E74" s="103">
        <v>930</v>
      </c>
      <c r="F74" s="98" t="str">
        <f>VLOOKUP(E74,VIP!$A$2:$O11485,2,0)</f>
        <v>DRBR930</v>
      </c>
      <c r="G74" s="98" t="str">
        <f>VLOOKUP(E74,'LISTADO ATM'!$A$2:$B$898,2,0)</f>
        <v>ATM Oficina Plaza Spring Center</v>
      </c>
      <c r="H74" s="98" t="str">
        <f>VLOOKUP(E74,VIP!$A$2:$O16406,7,FALSE)</f>
        <v>Si</v>
      </c>
      <c r="I74" s="98" t="str">
        <f>VLOOKUP(E74,VIP!$A$2:$O8371,8,FALSE)</f>
        <v>Si</v>
      </c>
      <c r="J74" s="98" t="str">
        <f>VLOOKUP(E74,VIP!$A$2:$O8321,8,FALSE)</f>
        <v>Si</v>
      </c>
      <c r="K74" s="98" t="str">
        <f>VLOOKUP(E74,VIP!$A$2:$O11895,6,0)</f>
        <v>NO</v>
      </c>
      <c r="L74" s="124" t="s">
        <v>2430</v>
      </c>
      <c r="M74" s="127" t="s">
        <v>2624</v>
      </c>
      <c r="N74" s="126" t="s">
        <v>2476</v>
      </c>
      <c r="O74" s="98" t="s">
        <v>2490</v>
      </c>
      <c r="P74" s="127"/>
      <c r="Q74" s="174">
        <v>44253.594328703701</v>
      </c>
    </row>
    <row r="75" spans="1:17" ht="18" x14ac:dyDescent="0.25">
      <c r="A75" s="98" t="str">
        <f>VLOOKUP(E75,'LISTADO ATM'!$A$2:$C$899,3,0)</f>
        <v>NORTE</v>
      </c>
      <c r="B75" s="111" t="s">
        <v>2594</v>
      </c>
      <c r="C75" s="123">
        <v>44252.922569444447</v>
      </c>
      <c r="D75" s="98" t="s">
        <v>2487</v>
      </c>
      <c r="E75" s="103">
        <v>144</v>
      </c>
      <c r="F75" s="98" t="str">
        <f>VLOOKUP(E75,VIP!$A$2:$O11482,2,0)</f>
        <v>DRBR144</v>
      </c>
      <c r="G75" s="98" t="str">
        <f>VLOOKUP(E75,'LISTADO ATM'!$A$2:$B$898,2,0)</f>
        <v xml:space="preserve">ATM Oficina Villa Altagracia </v>
      </c>
      <c r="H75" s="98" t="str">
        <f>VLOOKUP(E75,VIP!$A$2:$O16403,7,FALSE)</f>
        <v>Si</v>
      </c>
      <c r="I75" s="98" t="str">
        <f>VLOOKUP(E75,VIP!$A$2:$O8368,8,FALSE)</f>
        <v>Si</v>
      </c>
      <c r="J75" s="98" t="str">
        <f>VLOOKUP(E75,VIP!$A$2:$O8318,8,FALSE)</f>
        <v>Si</v>
      </c>
      <c r="K75" s="98" t="str">
        <f>VLOOKUP(E75,VIP!$A$2:$O11892,6,0)</f>
        <v>SI</v>
      </c>
      <c r="L75" s="124" t="s">
        <v>2430</v>
      </c>
      <c r="M75" s="127" t="s">
        <v>2624</v>
      </c>
      <c r="N75" s="126" t="s">
        <v>2476</v>
      </c>
      <c r="O75" s="98" t="s">
        <v>2490</v>
      </c>
      <c r="P75" s="127"/>
      <c r="Q75" s="174">
        <v>44253.594328703701</v>
      </c>
    </row>
    <row r="76" spans="1:17" ht="18" x14ac:dyDescent="0.25">
      <c r="A76" s="98" t="str">
        <f>VLOOKUP(E76,'LISTADO ATM'!$A$2:$C$899,3,0)</f>
        <v>NORTE</v>
      </c>
      <c r="B76" s="111" t="s">
        <v>2591</v>
      </c>
      <c r="C76" s="123">
        <v>44252.930717592593</v>
      </c>
      <c r="D76" s="98" t="s">
        <v>2487</v>
      </c>
      <c r="E76" s="103">
        <v>283</v>
      </c>
      <c r="F76" s="98" t="str">
        <f>VLOOKUP(E76,VIP!$A$2:$O11479,2,0)</f>
        <v>DRBR283</v>
      </c>
      <c r="G76" s="98" t="str">
        <f>VLOOKUP(E76,'LISTADO ATM'!$A$2:$B$898,2,0)</f>
        <v xml:space="preserve">ATM Oficina Nibaje </v>
      </c>
      <c r="H76" s="98" t="str">
        <f>VLOOKUP(E76,VIP!$A$2:$O16400,7,FALSE)</f>
        <v>Si</v>
      </c>
      <c r="I76" s="98" t="str">
        <f>VLOOKUP(E76,VIP!$A$2:$O8365,8,FALSE)</f>
        <v>Si</v>
      </c>
      <c r="J76" s="98" t="str">
        <f>VLOOKUP(E76,VIP!$A$2:$O8315,8,FALSE)</f>
        <v>Si</v>
      </c>
      <c r="K76" s="98" t="str">
        <f>VLOOKUP(E76,VIP!$A$2:$O11889,6,0)</f>
        <v>NO</v>
      </c>
      <c r="L76" s="124" t="s">
        <v>2430</v>
      </c>
      <c r="M76" s="127" t="s">
        <v>2624</v>
      </c>
      <c r="N76" s="126" t="s">
        <v>2476</v>
      </c>
      <c r="O76" s="98" t="s">
        <v>2490</v>
      </c>
      <c r="P76" s="127"/>
      <c r="Q76" s="174">
        <v>44253.594328703701</v>
      </c>
    </row>
    <row r="77" spans="1:17" ht="18" x14ac:dyDescent="0.25">
      <c r="A77" s="98" t="str">
        <f>VLOOKUP(E77,'LISTADO ATM'!$A$2:$C$899,3,0)</f>
        <v>NORTE</v>
      </c>
      <c r="B77" s="111" t="s">
        <v>2590</v>
      </c>
      <c r="C77" s="123">
        <v>44252.935254629629</v>
      </c>
      <c r="D77" s="98" t="s">
        <v>2487</v>
      </c>
      <c r="E77" s="103">
        <v>370</v>
      </c>
      <c r="F77" s="98" t="str">
        <f>VLOOKUP(E77,VIP!$A$2:$O11478,2,0)</f>
        <v>DRBR370</v>
      </c>
      <c r="G77" s="98" t="str">
        <f>VLOOKUP(E77,'LISTADO ATM'!$A$2:$B$898,2,0)</f>
        <v>ATM Oficina Cruce de Imbert II (puerto Plata)</v>
      </c>
      <c r="H77" s="98" t="str">
        <f>VLOOKUP(E77,VIP!$A$2:$O16399,7,FALSE)</f>
        <v>N/A</v>
      </c>
      <c r="I77" s="98" t="str">
        <f>VLOOKUP(E77,VIP!$A$2:$O8364,8,FALSE)</f>
        <v>N/A</v>
      </c>
      <c r="J77" s="98" t="str">
        <f>VLOOKUP(E77,VIP!$A$2:$O8314,8,FALSE)</f>
        <v>N/A</v>
      </c>
      <c r="K77" s="98" t="str">
        <f>VLOOKUP(E77,VIP!$A$2:$O11888,6,0)</f>
        <v>N/A</v>
      </c>
      <c r="L77" s="124" t="s">
        <v>2430</v>
      </c>
      <c r="M77" s="127" t="s">
        <v>2624</v>
      </c>
      <c r="N77" s="126" t="s">
        <v>2476</v>
      </c>
      <c r="O77" s="98" t="s">
        <v>2490</v>
      </c>
      <c r="P77" s="127"/>
      <c r="Q77" s="174">
        <v>44253.594328703701</v>
      </c>
    </row>
    <row r="78" spans="1:17" ht="18" x14ac:dyDescent="0.25">
      <c r="A78" s="98" t="str">
        <f>VLOOKUP(E78,'LISTADO ATM'!$A$2:$C$899,3,0)</f>
        <v>SUR</v>
      </c>
      <c r="B78" s="111" t="s">
        <v>2620</v>
      </c>
      <c r="C78" s="123">
        <v>44252.973240740743</v>
      </c>
      <c r="D78" s="98" t="s">
        <v>2189</v>
      </c>
      <c r="E78" s="103">
        <v>5</v>
      </c>
      <c r="F78" s="98" t="str">
        <f>VLOOKUP(E78,VIP!$A$2:$O11485,2,0)</f>
        <v>DRBR005</v>
      </c>
      <c r="G78" s="98" t="str">
        <f>VLOOKUP(E78,'LISTADO ATM'!$A$2:$B$898,2,0)</f>
        <v>ATM Oficina Autoservicio Villa Ofelia (San Juan)</v>
      </c>
      <c r="H78" s="98" t="str">
        <f>VLOOKUP(E78,VIP!$A$2:$O16406,7,FALSE)</f>
        <v>Si</v>
      </c>
      <c r="I78" s="98" t="str">
        <f>VLOOKUP(E78,VIP!$A$2:$O8371,8,FALSE)</f>
        <v>Si</v>
      </c>
      <c r="J78" s="98" t="str">
        <f>VLOOKUP(E78,VIP!$A$2:$O8321,8,FALSE)</f>
        <v>Si</v>
      </c>
      <c r="K78" s="98" t="str">
        <f>VLOOKUP(E78,VIP!$A$2:$O11895,6,0)</f>
        <v>NO</v>
      </c>
      <c r="L78" s="124" t="s">
        <v>2228</v>
      </c>
      <c r="M78" s="127" t="s">
        <v>2624</v>
      </c>
      <c r="N78" s="173" t="s">
        <v>2659</v>
      </c>
      <c r="O78" s="98" t="s">
        <v>2478</v>
      </c>
      <c r="P78" s="127"/>
      <c r="Q78" s="134">
        <v>44253.443599537037</v>
      </c>
    </row>
    <row r="79" spans="1:17" ht="18" x14ac:dyDescent="0.25">
      <c r="A79" s="98" t="str">
        <f>VLOOKUP(E79,'LISTADO ATM'!$A$2:$C$899,3,0)</f>
        <v>DISTRITO NACIONAL</v>
      </c>
      <c r="B79" s="111" t="s">
        <v>2619</v>
      </c>
      <c r="C79" s="123">
        <v>44253.016550925924</v>
      </c>
      <c r="D79" s="98" t="s">
        <v>2472</v>
      </c>
      <c r="E79" s="103">
        <v>583</v>
      </c>
      <c r="F79" s="98" t="str">
        <f>VLOOKUP(E79,VIP!$A$2:$O11484,2,0)</f>
        <v>DRBR431</v>
      </c>
      <c r="G79" s="98" t="str">
        <f>VLOOKUP(E79,'LISTADO ATM'!$A$2:$B$898,2,0)</f>
        <v xml:space="preserve">ATM Ministerio Fuerzas Armadas I </v>
      </c>
      <c r="H79" s="98" t="str">
        <f>VLOOKUP(E79,VIP!$A$2:$O16405,7,FALSE)</f>
        <v>Si</v>
      </c>
      <c r="I79" s="98" t="str">
        <f>VLOOKUP(E79,VIP!$A$2:$O8370,8,FALSE)</f>
        <v>Si</v>
      </c>
      <c r="J79" s="98" t="str">
        <f>VLOOKUP(E79,VIP!$A$2:$O8320,8,FALSE)</f>
        <v>Si</v>
      </c>
      <c r="K79" s="98" t="str">
        <f>VLOOKUP(E79,VIP!$A$2:$O11894,6,0)</f>
        <v>NO</v>
      </c>
      <c r="L79" s="124" t="s">
        <v>2430</v>
      </c>
      <c r="M79" s="127" t="s">
        <v>2624</v>
      </c>
      <c r="N79" s="126" t="s">
        <v>2476</v>
      </c>
      <c r="O79" s="98" t="s">
        <v>2477</v>
      </c>
      <c r="P79" s="127"/>
      <c r="Q79" s="174">
        <v>44253.594328703701</v>
      </c>
    </row>
    <row r="80" spans="1:17" ht="18" x14ac:dyDescent="0.25">
      <c r="A80" s="98" t="str">
        <f>VLOOKUP(E80,'LISTADO ATM'!$A$2:$C$899,3,0)</f>
        <v>ESTE</v>
      </c>
      <c r="B80" s="111" t="s">
        <v>2618</v>
      </c>
      <c r="C80" s="123">
        <v>44253.022499999999</v>
      </c>
      <c r="D80" s="98" t="s">
        <v>2487</v>
      </c>
      <c r="E80" s="103">
        <v>630</v>
      </c>
      <c r="F80" s="98" t="str">
        <f>VLOOKUP(E80,VIP!$A$2:$O11483,2,0)</f>
        <v>DRBR112</v>
      </c>
      <c r="G80" s="98" t="str">
        <f>VLOOKUP(E80,'LISTADO ATM'!$A$2:$B$898,2,0)</f>
        <v xml:space="preserve">ATM Oficina Plaza Zaglul (SPM) </v>
      </c>
      <c r="H80" s="98" t="str">
        <f>VLOOKUP(E80,VIP!$A$2:$O16404,7,FALSE)</f>
        <v>Si</v>
      </c>
      <c r="I80" s="98" t="str">
        <f>VLOOKUP(E80,VIP!$A$2:$O8369,8,FALSE)</f>
        <v>Si</v>
      </c>
      <c r="J80" s="98" t="str">
        <f>VLOOKUP(E80,VIP!$A$2:$O8319,8,FALSE)</f>
        <v>Si</v>
      </c>
      <c r="K80" s="98" t="str">
        <f>VLOOKUP(E80,VIP!$A$2:$O11893,6,0)</f>
        <v>NO</v>
      </c>
      <c r="L80" s="124" t="s">
        <v>2462</v>
      </c>
      <c r="M80" s="127" t="s">
        <v>2624</v>
      </c>
      <c r="N80" s="126" t="s">
        <v>2476</v>
      </c>
      <c r="O80" s="98" t="s">
        <v>2490</v>
      </c>
      <c r="P80" s="127"/>
      <c r="Q80" s="174">
        <v>44253.594328703701</v>
      </c>
    </row>
    <row r="81" spans="1:17" ht="18" x14ac:dyDescent="0.25">
      <c r="A81" s="98" t="str">
        <f>VLOOKUP(E81,'LISTADO ATM'!$A$2:$C$899,3,0)</f>
        <v>DISTRITO NACIONAL</v>
      </c>
      <c r="B81" s="111" t="s">
        <v>2617</v>
      </c>
      <c r="C81" s="123">
        <v>44253.02447916667</v>
      </c>
      <c r="D81" s="98" t="s">
        <v>2472</v>
      </c>
      <c r="E81" s="103">
        <v>671</v>
      </c>
      <c r="F81" s="98" t="str">
        <f>VLOOKUP(E81,VIP!$A$2:$O11482,2,0)</f>
        <v>DRBR671</v>
      </c>
      <c r="G81" s="98" t="str">
        <f>VLOOKUP(E81,'LISTADO ATM'!$A$2:$B$898,2,0)</f>
        <v>ATM Ayuntamiento Sto. Dgo. Norte</v>
      </c>
      <c r="H81" s="98" t="str">
        <f>VLOOKUP(E81,VIP!$A$2:$O16403,7,FALSE)</f>
        <v>Si</v>
      </c>
      <c r="I81" s="98" t="str">
        <f>VLOOKUP(E81,VIP!$A$2:$O8368,8,FALSE)</f>
        <v>Si</v>
      </c>
      <c r="J81" s="98" t="str">
        <f>VLOOKUP(E81,VIP!$A$2:$O8318,8,FALSE)</f>
        <v>Si</v>
      </c>
      <c r="K81" s="98" t="str">
        <f>VLOOKUP(E81,VIP!$A$2:$O11892,6,0)</f>
        <v>NO</v>
      </c>
      <c r="L81" s="124" t="s">
        <v>2430</v>
      </c>
      <c r="M81" s="127" t="s">
        <v>2624</v>
      </c>
      <c r="N81" s="126" t="s">
        <v>2476</v>
      </c>
      <c r="O81" s="98" t="s">
        <v>2477</v>
      </c>
      <c r="P81" s="127"/>
      <c r="Q81" s="174">
        <v>44253.594328703701</v>
      </c>
    </row>
    <row r="82" spans="1:17" ht="18" x14ac:dyDescent="0.25">
      <c r="A82" s="98" t="str">
        <f>VLOOKUP(E82,'LISTADO ATM'!$A$2:$C$899,3,0)</f>
        <v>DISTRITO NACIONAL</v>
      </c>
      <c r="B82" s="111" t="s">
        <v>2616</v>
      </c>
      <c r="C82" s="123">
        <v>44253.030393518522</v>
      </c>
      <c r="D82" s="98" t="s">
        <v>2189</v>
      </c>
      <c r="E82" s="103">
        <v>648</v>
      </c>
      <c r="F82" s="98" t="str">
        <f>VLOOKUP(E82,VIP!$A$2:$O11481,2,0)</f>
        <v>DRBR190</v>
      </c>
      <c r="G82" s="98" t="str">
        <f>VLOOKUP(E82,'LISTADO ATM'!$A$2:$B$898,2,0)</f>
        <v xml:space="preserve">ATM Hermandad de Pensionados </v>
      </c>
      <c r="H82" s="98" t="str">
        <f>VLOOKUP(E82,VIP!$A$2:$O16402,7,FALSE)</f>
        <v>Si</v>
      </c>
      <c r="I82" s="98" t="str">
        <f>VLOOKUP(E82,VIP!$A$2:$O8367,8,FALSE)</f>
        <v>No</v>
      </c>
      <c r="J82" s="98" t="str">
        <f>VLOOKUP(E82,VIP!$A$2:$O8317,8,FALSE)</f>
        <v>No</v>
      </c>
      <c r="K82" s="98" t="str">
        <f>VLOOKUP(E82,VIP!$A$2:$O11891,6,0)</f>
        <v>NO</v>
      </c>
      <c r="L82" s="124" t="s">
        <v>2228</v>
      </c>
      <c r="M82" s="127" t="s">
        <v>2624</v>
      </c>
      <c r="N82" s="173" t="s">
        <v>2659</v>
      </c>
      <c r="O82" s="98" t="s">
        <v>2478</v>
      </c>
      <c r="P82" s="127"/>
      <c r="Q82" s="174">
        <v>44253.594328703701</v>
      </c>
    </row>
    <row r="83" spans="1:17" ht="18" x14ac:dyDescent="0.25">
      <c r="A83" s="98" t="str">
        <f>VLOOKUP(E83,'LISTADO ATM'!$A$2:$C$899,3,0)</f>
        <v>NORTE</v>
      </c>
      <c r="B83" s="111" t="s">
        <v>2614</v>
      </c>
      <c r="C83" s="123">
        <v>44253.253483796296</v>
      </c>
      <c r="D83" s="98" t="s">
        <v>2190</v>
      </c>
      <c r="E83" s="103">
        <v>854</v>
      </c>
      <c r="F83" s="98" t="str">
        <f>VLOOKUP(E83,VIP!$A$2:$O11479,2,0)</f>
        <v>DRBR854</v>
      </c>
      <c r="G83" s="98" t="str">
        <f>VLOOKUP(E83,'LISTADO ATM'!$A$2:$B$898,2,0)</f>
        <v xml:space="preserve">ATM Centro Comercial Blanco Batista </v>
      </c>
      <c r="H83" s="98" t="str">
        <f>VLOOKUP(E83,VIP!$A$2:$O16400,7,FALSE)</f>
        <v>Si</v>
      </c>
      <c r="I83" s="98" t="str">
        <f>VLOOKUP(E83,VIP!$A$2:$O8365,8,FALSE)</f>
        <v>Si</v>
      </c>
      <c r="J83" s="98" t="str">
        <f>VLOOKUP(E83,VIP!$A$2:$O8315,8,FALSE)</f>
        <v>Si</v>
      </c>
      <c r="K83" s="98" t="str">
        <f>VLOOKUP(E83,VIP!$A$2:$O11889,6,0)</f>
        <v>NO</v>
      </c>
      <c r="L83" s="124" t="s">
        <v>2228</v>
      </c>
      <c r="M83" s="127" t="s">
        <v>2624</v>
      </c>
      <c r="N83" s="173" t="s">
        <v>2659</v>
      </c>
      <c r="O83" s="98" t="s">
        <v>2515</v>
      </c>
      <c r="P83" s="127"/>
      <c r="Q83" s="134">
        <v>44253.443599537037</v>
      </c>
    </row>
    <row r="84" spans="1:17" ht="18" x14ac:dyDescent="0.25">
      <c r="A84" s="98" t="str">
        <f>VLOOKUP(E84,'LISTADO ATM'!$A$2:$C$899,3,0)</f>
        <v>SUR</v>
      </c>
      <c r="B84" s="111" t="s">
        <v>2621</v>
      </c>
      <c r="C84" s="123">
        <v>44253.321006944447</v>
      </c>
      <c r="D84" s="98" t="s">
        <v>2189</v>
      </c>
      <c r="E84" s="103">
        <v>134</v>
      </c>
      <c r="F84" s="98" t="str">
        <f>VLOOKUP(E84,VIP!$A$2:$O11480,2,0)</f>
        <v>DRBR134</v>
      </c>
      <c r="G84" s="98" t="str">
        <f>VLOOKUP(E84,'LISTADO ATM'!$A$2:$B$898,2,0)</f>
        <v xml:space="preserve">ATM Oficina San José de Ocoa </v>
      </c>
      <c r="H84" s="98" t="str">
        <f>VLOOKUP(E84,VIP!$A$2:$O16401,7,FALSE)</f>
        <v>Si</v>
      </c>
      <c r="I84" s="98" t="str">
        <f>VLOOKUP(E84,VIP!$A$2:$O8366,8,FALSE)</f>
        <v>Si</v>
      </c>
      <c r="J84" s="98" t="str">
        <f>VLOOKUP(E84,VIP!$A$2:$O8316,8,FALSE)</f>
        <v>Si</v>
      </c>
      <c r="K84" s="98" t="str">
        <f>VLOOKUP(E84,VIP!$A$2:$O11890,6,0)</f>
        <v>SI</v>
      </c>
      <c r="L84" s="124" t="s">
        <v>2228</v>
      </c>
      <c r="M84" s="127" t="s">
        <v>2624</v>
      </c>
      <c r="N84" s="173" t="s">
        <v>2659</v>
      </c>
      <c r="O84" s="98" t="s">
        <v>2478</v>
      </c>
      <c r="P84" s="127"/>
      <c r="Q84" s="174">
        <v>44253.594328703701</v>
      </c>
    </row>
    <row r="85" spans="1:17" ht="18" x14ac:dyDescent="0.25">
      <c r="A85" s="98" t="str">
        <f>VLOOKUP(E85,'LISTADO ATM'!$A$2:$C$899,3,0)</f>
        <v>NORTE</v>
      </c>
      <c r="B85" s="111" t="s">
        <v>2658</v>
      </c>
      <c r="C85" s="123">
        <v>44253.332129629627</v>
      </c>
      <c r="D85" s="98" t="s">
        <v>2487</v>
      </c>
      <c r="E85" s="103">
        <v>397</v>
      </c>
      <c r="F85" s="98" t="str">
        <f>VLOOKUP(E85,VIP!$A$2:$O11515,2,0)</f>
        <v>DRBR397</v>
      </c>
      <c r="G85" s="98" t="str">
        <f>VLOOKUP(E85,'LISTADO ATM'!$A$2:$B$898,2,0)</f>
        <v xml:space="preserve">ATM Autobanco San Francisco de Macoris </v>
      </c>
      <c r="H85" s="98" t="str">
        <f>VLOOKUP(E85,VIP!$A$2:$O16436,7,FALSE)</f>
        <v>Si</v>
      </c>
      <c r="I85" s="98" t="str">
        <f>VLOOKUP(E85,VIP!$A$2:$O8401,8,FALSE)</f>
        <v>Si</v>
      </c>
      <c r="J85" s="98" t="str">
        <f>VLOOKUP(E85,VIP!$A$2:$O8351,8,FALSE)</f>
        <v>Si</v>
      </c>
      <c r="K85" s="98" t="str">
        <f>VLOOKUP(E85,VIP!$A$2:$O11925,6,0)</f>
        <v>NO</v>
      </c>
      <c r="L85" s="124" t="s">
        <v>2661</v>
      </c>
      <c r="M85" s="127" t="s">
        <v>2624</v>
      </c>
      <c r="N85" s="173" t="s">
        <v>2659</v>
      </c>
      <c r="O85" s="98" t="s">
        <v>2660</v>
      </c>
      <c r="P85" s="127" t="s">
        <v>2662</v>
      </c>
      <c r="Q85" s="172" t="s">
        <v>2661</v>
      </c>
    </row>
    <row r="86" spans="1:17" ht="18" x14ac:dyDescent="0.25">
      <c r="A86" s="98" t="str">
        <f>VLOOKUP(E86,'LISTADO ATM'!$A$2:$C$899,3,0)</f>
        <v>NORTE</v>
      </c>
      <c r="B86" s="111" t="s">
        <v>2654</v>
      </c>
      <c r="C86" s="123">
        <v>44253.351226851853</v>
      </c>
      <c r="D86" s="98" t="s">
        <v>2190</v>
      </c>
      <c r="E86" s="103">
        <v>862</v>
      </c>
      <c r="F86" s="98" t="str">
        <f>VLOOKUP(E86,VIP!$A$2:$O11512,2,0)</f>
        <v>DRBR862</v>
      </c>
      <c r="G86" s="98" t="str">
        <f>VLOOKUP(E86,'LISTADO ATM'!$A$2:$B$898,2,0)</f>
        <v xml:space="preserve">ATM S/M Doble A (Sabaneta) </v>
      </c>
      <c r="H86" s="98" t="str">
        <f>VLOOKUP(E86,VIP!$A$2:$O16433,7,FALSE)</f>
        <v>Si</v>
      </c>
      <c r="I86" s="98" t="str">
        <f>VLOOKUP(E86,VIP!$A$2:$O8398,8,FALSE)</f>
        <v>Si</v>
      </c>
      <c r="J86" s="98" t="str">
        <f>VLOOKUP(E86,VIP!$A$2:$O8348,8,FALSE)</f>
        <v>Si</v>
      </c>
      <c r="K86" s="98" t="str">
        <f>VLOOKUP(E86,VIP!$A$2:$O11922,6,0)</f>
        <v>NO</v>
      </c>
      <c r="L86" s="124" t="s">
        <v>2496</v>
      </c>
      <c r="M86" s="127" t="s">
        <v>2624</v>
      </c>
      <c r="N86" s="173" t="s">
        <v>2659</v>
      </c>
      <c r="O86" s="98" t="s">
        <v>2497</v>
      </c>
      <c r="P86" s="127"/>
      <c r="Q86" s="174">
        <v>44253.594328703701</v>
      </c>
    </row>
    <row r="87" spans="1:17" ht="18" x14ac:dyDescent="0.25">
      <c r="A87" s="98" t="str">
        <f>VLOOKUP(E87,'LISTADO ATM'!$A$2:$C$899,3,0)</f>
        <v>NORTE</v>
      </c>
      <c r="B87" s="111" t="s">
        <v>2652</v>
      </c>
      <c r="C87" s="123">
        <v>44253.37</v>
      </c>
      <c r="D87" s="98" t="s">
        <v>2487</v>
      </c>
      <c r="E87" s="103">
        <v>350</v>
      </c>
      <c r="F87" s="98" t="str">
        <f>VLOOKUP(E87,VIP!$A$2:$O11509,2,0)</f>
        <v>DRBR350</v>
      </c>
      <c r="G87" s="98" t="str">
        <f>VLOOKUP(E87,'LISTADO ATM'!$A$2:$B$898,2,0)</f>
        <v xml:space="preserve">ATM Oficina Villa Tapia </v>
      </c>
      <c r="H87" s="98" t="str">
        <f>VLOOKUP(E87,VIP!$A$2:$O16430,7,FALSE)</f>
        <v>Si</v>
      </c>
      <c r="I87" s="98" t="str">
        <f>VLOOKUP(E87,VIP!$A$2:$O8395,8,FALSE)</f>
        <v>Si</v>
      </c>
      <c r="J87" s="98" t="str">
        <f>VLOOKUP(E87,VIP!$A$2:$O8345,8,FALSE)</f>
        <v>Si</v>
      </c>
      <c r="K87" s="98" t="str">
        <f>VLOOKUP(E87,VIP!$A$2:$O11919,6,0)</f>
        <v>NO</v>
      </c>
      <c r="L87" s="124" t="s">
        <v>2430</v>
      </c>
      <c r="M87" s="127" t="s">
        <v>2624</v>
      </c>
      <c r="N87" s="126" t="s">
        <v>2476</v>
      </c>
      <c r="O87" s="98" t="s">
        <v>2490</v>
      </c>
      <c r="P87" s="127"/>
      <c r="Q87" s="174">
        <v>44253.594328703701</v>
      </c>
    </row>
    <row r="88" spans="1:17" ht="18" x14ac:dyDescent="0.25">
      <c r="A88" s="98" t="str">
        <f>VLOOKUP(E88,'LISTADO ATM'!$A$2:$C$899,3,0)</f>
        <v>SUR</v>
      </c>
      <c r="B88" s="111" t="s">
        <v>2649</v>
      </c>
      <c r="C88" s="123">
        <v>44253.375405092593</v>
      </c>
      <c r="D88" s="98" t="s">
        <v>2472</v>
      </c>
      <c r="E88" s="103">
        <v>252</v>
      </c>
      <c r="F88" s="98" t="str">
        <f>VLOOKUP(E88,VIP!$A$2:$O11506,2,0)</f>
        <v>DRBR252</v>
      </c>
      <c r="G88" s="98" t="str">
        <f>VLOOKUP(E88,'LISTADO ATM'!$A$2:$B$898,2,0)</f>
        <v xml:space="preserve">ATM Banco Agrícola (Barahona) </v>
      </c>
      <c r="H88" s="98" t="str">
        <f>VLOOKUP(E88,VIP!$A$2:$O16427,7,FALSE)</f>
        <v>Si</v>
      </c>
      <c r="I88" s="98" t="str">
        <f>VLOOKUP(E88,VIP!$A$2:$O8392,8,FALSE)</f>
        <v>Si</v>
      </c>
      <c r="J88" s="98" t="str">
        <f>VLOOKUP(E88,VIP!$A$2:$O8342,8,FALSE)</f>
        <v>Si</v>
      </c>
      <c r="K88" s="98" t="str">
        <f>VLOOKUP(E88,VIP!$A$2:$O11916,6,0)</f>
        <v>NO</v>
      </c>
      <c r="L88" s="124" t="s">
        <v>2430</v>
      </c>
      <c r="M88" s="175" t="s">
        <v>2624</v>
      </c>
      <c r="N88" s="126" t="s">
        <v>2476</v>
      </c>
      <c r="O88" s="98" t="s">
        <v>2477</v>
      </c>
      <c r="P88" s="127"/>
      <c r="Q88" s="174">
        <v>44253.594328703701</v>
      </c>
    </row>
    <row r="89" spans="1:17" ht="18" x14ac:dyDescent="0.25">
      <c r="A89" s="98" t="str">
        <f>VLOOKUP(E89,'LISTADO ATM'!$A$2:$C$899,3,0)</f>
        <v>NORTE</v>
      </c>
      <c r="B89" s="111" t="s">
        <v>2648</v>
      </c>
      <c r="C89" s="123">
        <v>44253.376226851855</v>
      </c>
      <c r="D89" s="98" t="s">
        <v>2487</v>
      </c>
      <c r="E89" s="103">
        <v>157</v>
      </c>
      <c r="F89" s="98" t="str">
        <f>VLOOKUP(E89,VIP!$A$2:$O11505,2,0)</f>
        <v>DRBR157</v>
      </c>
      <c r="G89" s="98" t="str">
        <f>VLOOKUP(E89,'LISTADO ATM'!$A$2:$B$898,2,0)</f>
        <v xml:space="preserve">ATM Oficina Samaná </v>
      </c>
      <c r="H89" s="98" t="str">
        <f>VLOOKUP(E89,VIP!$A$2:$O16426,7,FALSE)</f>
        <v>Si</v>
      </c>
      <c r="I89" s="98" t="str">
        <f>VLOOKUP(E89,VIP!$A$2:$O8391,8,FALSE)</f>
        <v>Si</v>
      </c>
      <c r="J89" s="98" t="str">
        <f>VLOOKUP(E89,VIP!$A$2:$O8341,8,FALSE)</f>
        <v>Si</v>
      </c>
      <c r="K89" s="98" t="str">
        <f>VLOOKUP(E89,VIP!$A$2:$O11915,6,0)</f>
        <v>SI</v>
      </c>
      <c r="L89" s="124" t="s">
        <v>2430</v>
      </c>
      <c r="M89" s="127" t="s">
        <v>2624</v>
      </c>
      <c r="N89" s="126" t="s">
        <v>2476</v>
      </c>
      <c r="O89" s="98" t="s">
        <v>2490</v>
      </c>
      <c r="P89" s="127"/>
      <c r="Q89" s="174">
        <v>44253.594328703701</v>
      </c>
    </row>
    <row r="90" spans="1:17" ht="18" x14ac:dyDescent="0.25">
      <c r="A90" s="98" t="str">
        <f>VLOOKUP(E90,'LISTADO ATM'!$A$2:$C$899,3,0)</f>
        <v>SUR</v>
      </c>
      <c r="B90" s="111" t="s">
        <v>2647</v>
      </c>
      <c r="C90" s="123">
        <v>44253.377766203703</v>
      </c>
      <c r="D90" s="98" t="s">
        <v>2487</v>
      </c>
      <c r="E90" s="103">
        <v>751</v>
      </c>
      <c r="F90" s="98" t="str">
        <f>VLOOKUP(E90,VIP!$A$2:$O11504,2,0)</f>
        <v>DRBR751</v>
      </c>
      <c r="G90" s="98" t="str">
        <f>VLOOKUP(E90,'LISTADO ATM'!$A$2:$B$898,2,0)</f>
        <v>ATM Eco Petroleo Camilo</v>
      </c>
      <c r="H90" s="98" t="str">
        <f>VLOOKUP(E90,VIP!$A$2:$O16425,7,FALSE)</f>
        <v>N/A</v>
      </c>
      <c r="I90" s="98" t="str">
        <f>VLOOKUP(E90,VIP!$A$2:$O8390,8,FALSE)</f>
        <v>N/A</v>
      </c>
      <c r="J90" s="98" t="str">
        <f>VLOOKUP(E90,VIP!$A$2:$O8340,8,FALSE)</f>
        <v>N/A</v>
      </c>
      <c r="K90" s="98" t="str">
        <f>VLOOKUP(E90,VIP!$A$2:$O11914,6,0)</f>
        <v>N/A</v>
      </c>
      <c r="L90" s="124" t="s">
        <v>2430</v>
      </c>
      <c r="M90" s="127" t="s">
        <v>2624</v>
      </c>
      <c r="N90" s="126" t="s">
        <v>2476</v>
      </c>
      <c r="O90" s="98" t="s">
        <v>2490</v>
      </c>
      <c r="P90" s="127"/>
      <c r="Q90" s="174">
        <v>44253.594328703701</v>
      </c>
    </row>
    <row r="91" spans="1:17" ht="18" x14ac:dyDescent="0.25">
      <c r="A91" s="98" t="str">
        <f>VLOOKUP(E91,'LISTADO ATM'!$A$2:$C$899,3,0)</f>
        <v>SUR</v>
      </c>
      <c r="B91" s="111" t="s">
        <v>2646</v>
      </c>
      <c r="C91" s="123">
        <v>44253.37835648148</v>
      </c>
      <c r="D91" s="98" t="s">
        <v>2189</v>
      </c>
      <c r="E91" s="103">
        <v>968</v>
      </c>
      <c r="F91" s="98" t="str">
        <f>VLOOKUP(E91,VIP!$A$2:$O11503,2,0)</f>
        <v>DRBR24I</v>
      </c>
      <c r="G91" s="98" t="str">
        <f>VLOOKUP(E91,'LISTADO ATM'!$A$2:$B$898,2,0)</f>
        <v xml:space="preserve">ATM UNP Mercado Baní </v>
      </c>
      <c r="H91" s="98" t="str">
        <f>VLOOKUP(E91,VIP!$A$2:$O16424,7,FALSE)</f>
        <v>Si</v>
      </c>
      <c r="I91" s="98" t="str">
        <f>VLOOKUP(E91,VIP!$A$2:$O8389,8,FALSE)</f>
        <v>Si</v>
      </c>
      <c r="J91" s="98" t="str">
        <f>VLOOKUP(E91,VIP!$A$2:$O8339,8,FALSE)</f>
        <v>Si</v>
      </c>
      <c r="K91" s="98" t="str">
        <f>VLOOKUP(E91,VIP!$A$2:$O11913,6,0)</f>
        <v>SI</v>
      </c>
      <c r="L91" s="124" t="s">
        <v>2655</v>
      </c>
      <c r="M91" s="127" t="s">
        <v>2624</v>
      </c>
      <c r="N91" s="126" t="s">
        <v>2476</v>
      </c>
      <c r="O91" s="98" t="s">
        <v>2478</v>
      </c>
      <c r="P91" s="127"/>
      <c r="Q91" s="174">
        <v>44253.594328703701</v>
      </c>
    </row>
    <row r="92" spans="1:17" ht="18" x14ac:dyDescent="0.25">
      <c r="A92" s="98" t="str">
        <f>VLOOKUP(E92,'LISTADO ATM'!$A$2:$C$899,3,0)</f>
        <v>DISTRITO NACIONAL</v>
      </c>
      <c r="B92" s="111" t="s">
        <v>2644</v>
      </c>
      <c r="C92" s="123">
        <v>44253.397557870368</v>
      </c>
      <c r="D92" s="98" t="s">
        <v>2189</v>
      </c>
      <c r="E92" s="103">
        <v>976</v>
      </c>
      <c r="F92" s="98" t="str">
        <f>VLOOKUP(E92,VIP!$A$2:$O11501,2,0)</f>
        <v>DRBR24W</v>
      </c>
      <c r="G92" s="98" t="str">
        <f>VLOOKUP(E92,'LISTADO ATM'!$A$2:$B$898,2,0)</f>
        <v xml:space="preserve">ATM Oficina Diamond Plaza I </v>
      </c>
      <c r="H92" s="98" t="str">
        <f>VLOOKUP(E92,VIP!$A$2:$O16422,7,FALSE)</f>
        <v>Si</v>
      </c>
      <c r="I92" s="98" t="str">
        <f>VLOOKUP(E92,VIP!$A$2:$O8387,8,FALSE)</f>
        <v>Si</v>
      </c>
      <c r="J92" s="98" t="str">
        <f>VLOOKUP(E92,VIP!$A$2:$O8337,8,FALSE)</f>
        <v>Si</v>
      </c>
      <c r="K92" s="98" t="str">
        <f>VLOOKUP(E92,VIP!$A$2:$O11911,6,0)</f>
        <v>NO</v>
      </c>
      <c r="L92" s="124" t="s">
        <v>2723</v>
      </c>
      <c r="M92" s="127" t="s">
        <v>2624</v>
      </c>
      <c r="N92" s="173" t="s">
        <v>2659</v>
      </c>
      <c r="O92" s="98" t="s">
        <v>2478</v>
      </c>
      <c r="P92" s="176" t="s">
        <v>2725</v>
      </c>
      <c r="Q92" s="172" t="s">
        <v>2723</v>
      </c>
    </row>
    <row r="93" spans="1:17" ht="18" x14ac:dyDescent="0.25">
      <c r="A93" s="98" t="str">
        <f>VLOOKUP(E93,'LISTADO ATM'!$A$2:$C$899,3,0)</f>
        <v>NORTE</v>
      </c>
      <c r="B93" s="111" t="s">
        <v>2643</v>
      </c>
      <c r="C93" s="123">
        <v>44253.399282407408</v>
      </c>
      <c r="D93" s="98" t="s">
        <v>2190</v>
      </c>
      <c r="E93" s="103">
        <v>937</v>
      </c>
      <c r="F93" s="98" t="str">
        <f>VLOOKUP(E93,VIP!$A$2:$O11500,2,0)</f>
        <v>DRBR937</v>
      </c>
      <c r="G93" s="98" t="str">
        <f>VLOOKUP(E93,'LISTADO ATM'!$A$2:$B$898,2,0)</f>
        <v xml:space="preserve">ATM Autobanco Oficina La Vega II </v>
      </c>
      <c r="H93" s="98" t="str">
        <f>VLOOKUP(E93,VIP!$A$2:$O16421,7,FALSE)</f>
        <v>Si</v>
      </c>
      <c r="I93" s="98" t="str">
        <f>VLOOKUP(E93,VIP!$A$2:$O8386,8,FALSE)</f>
        <v>Si</v>
      </c>
      <c r="J93" s="98" t="str">
        <f>VLOOKUP(E93,VIP!$A$2:$O8336,8,FALSE)</f>
        <v>Si</v>
      </c>
      <c r="K93" s="98" t="str">
        <f>VLOOKUP(E93,VIP!$A$2:$O11910,6,0)</f>
        <v>NO</v>
      </c>
      <c r="L93" s="124" t="s">
        <v>2228</v>
      </c>
      <c r="M93" s="127" t="s">
        <v>2624</v>
      </c>
      <c r="N93" s="173" t="s">
        <v>2659</v>
      </c>
      <c r="O93" s="98" t="s">
        <v>2497</v>
      </c>
      <c r="P93" s="127"/>
      <c r="Q93" s="174">
        <v>44253.594328703701</v>
      </c>
    </row>
    <row r="94" spans="1:17" ht="18" x14ac:dyDescent="0.25">
      <c r="A94" s="98" t="str">
        <f>VLOOKUP(E94,'LISTADO ATM'!$A$2:$C$899,3,0)</f>
        <v>DISTRITO NACIONAL</v>
      </c>
      <c r="B94" s="111" t="s">
        <v>2642</v>
      </c>
      <c r="C94" s="123">
        <v>44253.40797453704</v>
      </c>
      <c r="D94" s="98" t="s">
        <v>2487</v>
      </c>
      <c r="E94" s="103">
        <v>791</v>
      </c>
      <c r="F94" s="98" t="str">
        <f>VLOOKUP(E94,VIP!$A$2:$O11498,2,0)</f>
        <v>DRBR791</v>
      </c>
      <c r="G94" s="98" t="str">
        <f>VLOOKUP(E94,'LISTADO ATM'!$A$2:$B$898,2,0)</f>
        <v xml:space="preserve">ATM Oficina Sans Soucí </v>
      </c>
      <c r="H94" s="98" t="str">
        <f>VLOOKUP(E94,VIP!$A$2:$O16419,7,FALSE)</f>
        <v>Si</v>
      </c>
      <c r="I94" s="98" t="str">
        <f>VLOOKUP(E94,VIP!$A$2:$O8384,8,FALSE)</f>
        <v>No</v>
      </c>
      <c r="J94" s="98" t="str">
        <f>VLOOKUP(E94,VIP!$A$2:$O8334,8,FALSE)</f>
        <v>No</v>
      </c>
      <c r="K94" s="98" t="str">
        <f>VLOOKUP(E94,VIP!$A$2:$O11908,6,0)</f>
        <v>NO</v>
      </c>
      <c r="L94" s="124" t="s">
        <v>2430</v>
      </c>
      <c r="M94" s="127" t="s">
        <v>2624</v>
      </c>
      <c r="N94" s="126" t="s">
        <v>2476</v>
      </c>
      <c r="O94" s="98" t="s">
        <v>2490</v>
      </c>
      <c r="P94" s="127"/>
      <c r="Q94" s="174">
        <v>44253.594328703701</v>
      </c>
    </row>
    <row r="95" spans="1:17" ht="18" x14ac:dyDescent="0.25">
      <c r="A95" s="98" t="str">
        <f>VLOOKUP(E95,'LISTADO ATM'!$A$2:$C$899,3,0)</f>
        <v>SUR</v>
      </c>
      <c r="B95" s="111" t="s">
        <v>2641</v>
      </c>
      <c r="C95" s="123">
        <v>44253.408958333333</v>
      </c>
      <c r="D95" s="98" t="s">
        <v>2189</v>
      </c>
      <c r="E95" s="103">
        <v>751</v>
      </c>
      <c r="F95" s="98" t="str">
        <f>VLOOKUP(E95,VIP!$A$2:$O11497,2,0)</f>
        <v>DRBR751</v>
      </c>
      <c r="G95" s="98" t="str">
        <f>VLOOKUP(E95,'LISTADO ATM'!$A$2:$B$898,2,0)</f>
        <v>ATM Eco Petroleo Camilo</v>
      </c>
      <c r="H95" s="98" t="str">
        <f>VLOOKUP(E95,VIP!$A$2:$O16418,7,FALSE)</f>
        <v>N/A</v>
      </c>
      <c r="I95" s="98" t="str">
        <f>VLOOKUP(E95,VIP!$A$2:$O8383,8,FALSE)</f>
        <v>N/A</v>
      </c>
      <c r="J95" s="98" t="str">
        <f>VLOOKUP(E95,VIP!$A$2:$O8333,8,FALSE)</f>
        <v>N/A</v>
      </c>
      <c r="K95" s="98" t="str">
        <f>VLOOKUP(E95,VIP!$A$2:$O11907,6,0)</f>
        <v>N/A</v>
      </c>
      <c r="L95" s="124" t="s">
        <v>2228</v>
      </c>
      <c r="M95" s="127" t="s">
        <v>2624</v>
      </c>
      <c r="N95" s="126" t="s">
        <v>2476</v>
      </c>
      <c r="O95" s="98" t="s">
        <v>2478</v>
      </c>
      <c r="P95" s="127"/>
      <c r="Q95" s="174">
        <v>44253.594328703701</v>
      </c>
    </row>
    <row r="96" spans="1:17" ht="18" x14ac:dyDescent="0.25">
      <c r="A96" s="98" t="str">
        <f>VLOOKUP(E96,'LISTADO ATM'!$A$2:$C$899,3,0)</f>
        <v>DISTRITO NACIONAL</v>
      </c>
      <c r="B96" s="111" t="s">
        <v>2640</v>
      </c>
      <c r="C96" s="123">
        <v>44253.409189814818</v>
      </c>
      <c r="D96" s="98" t="s">
        <v>2472</v>
      </c>
      <c r="E96" s="103">
        <v>443</v>
      </c>
      <c r="F96" s="98" t="str">
        <f>VLOOKUP(E96,VIP!$A$2:$O11496,2,0)</f>
        <v>DRBR443</v>
      </c>
      <c r="G96" s="98" t="str">
        <f>VLOOKUP(E96,'LISTADO ATM'!$A$2:$B$898,2,0)</f>
        <v xml:space="preserve">ATM Edificio San Rafael </v>
      </c>
      <c r="H96" s="98" t="str">
        <f>VLOOKUP(E96,VIP!$A$2:$O16417,7,FALSE)</f>
        <v>Si</v>
      </c>
      <c r="I96" s="98" t="str">
        <f>VLOOKUP(E96,VIP!$A$2:$O8382,8,FALSE)</f>
        <v>Si</v>
      </c>
      <c r="J96" s="98" t="str">
        <f>VLOOKUP(E96,VIP!$A$2:$O8332,8,FALSE)</f>
        <v>Si</v>
      </c>
      <c r="K96" s="98" t="str">
        <f>VLOOKUP(E96,VIP!$A$2:$O11906,6,0)</f>
        <v>NO</v>
      </c>
      <c r="L96" s="124" t="s">
        <v>2430</v>
      </c>
      <c r="M96" s="127" t="s">
        <v>2624</v>
      </c>
      <c r="N96" s="126" t="s">
        <v>2476</v>
      </c>
      <c r="O96" s="98" t="s">
        <v>2477</v>
      </c>
      <c r="P96" s="127"/>
      <c r="Q96" s="174">
        <v>44253.594328703701</v>
      </c>
    </row>
    <row r="97" spans="1:17" ht="18" x14ac:dyDescent="0.25">
      <c r="A97" s="98" t="str">
        <f>VLOOKUP(E97,'LISTADO ATM'!$A$2:$C$899,3,0)</f>
        <v>DISTRITO NACIONAL</v>
      </c>
      <c r="B97" s="111" t="s">
        <v>2639</v>
      </c>
      <c r="C97" s="123">
        <v>44253.409699074073</v>
      </c>
      <c r="D97" s="98" t="s">
        <v>2189</v>
      </c>
      <c r="E97" s="103">
        <v>821</v>
      </c>
      <c r="F97" s="98" t="str">
        <f>VLOOKUP(E97,VIP!$A$2:$O11495,2,0)</f>
        <v>DRBR821</v>
      </c>
      <c r="G97" s="98" t="str">
        <f>VLOOKUP(E97,'LISTADO ATM'!$A$2:$B$898,2,0)</f>
        <v xml:space="preserve">ATM S/M Bravo Churchill </v>
      </c>
      <c r="H97" s="98" t="str">
        <f>VLOOKUP(E97,VIP!$A$2:$O16416,7,FALSE)</f>
        <v>Si</v>
      </c>
      <c r="I97" s="98" t="str">
        <f>VLOOKUP(E97,VIP!$A$2:$O8381,8,FALSE)</f>
        <v>No</v>
      </c>
      <c r="J97" s="98" t="str">
        <f>VLOOKUP(E97,VIP!$A$2:$O8331,8,FALSE)</f>
        <v>No</v>
      </c>
      <c r="K97" s="98" t="str">
        <f>VLOOKUP(E97,VIP!$A$2:$O11905,6,0)</f>
        <v>SI</v>
      </c>
      <c r="L97" s="124" t="s">
        <v>2228</v>
      </c>
      <c r="M97" s="127" t="s">
        <v>2624</v>
      </c>
      <c r="N97" s="173" t="s">
        <v>2659</v>
      </c>
      <c r="O97" s="98" t="s">
        <v>2478</v>
      </c>
      <c r="P97" s="127"/>
      <c r="Q97" s="87" t="s">
        <v>2228</v>
      </c>
    </row>
    <row r="98" spans="1:17" ht="18" x14ac:dyDescent="0.25">
      <c r="A98" s="98" t="str">
        <f>VLOOKUP(E98,'LISTADO ATM'!$A$2:$C$899,3,0)</f>
        <v>DISTRITO NACIONAL</v>
      </c>
      <c r="B98" s="111" t="s">
        <v>2637</v>
      </c>
      <c r="C98" s="123">
        <v>44253.417685185188</v>
      </c>
      <c r="D98" s="98" t="s">
        <v>2189</v>
      </c>
      <c r="E98" s="103">
        <v>347</v>
      </c>
      <c r="F98" s="98" t="str">
        <f>VLOOKUP(E98,VIP!$A$2:$O11493,2,0)</f>
        <v>DRBR347</v>
      </c>
      <c r="G98" s="98" t="str">
        <f>VLOOKUP(E98,'LISTADO ATM'!$A$2:$B$898,2,0)</f>
        <v>ATM Patio de Colombia</v>
      </c>
      <c r="H98" s="98" t="str">
        <f>VLOOKUP(E98,VIP!$A$2:$O16414,7,FALSE)</f>
        <v>N/A</v>
      </c>
      <c r="I98" s="98" t="str">
        <f>VLOOKUP(E98,VIP!$A$2:$O8379,8,FALSE)</f>
        <v>N/A</v>
      </c>
      <c r="J98" s="98" t="str">
        <f>VLOOKUP(E98,VIP!$A$2:$O8329,8,FALSE)</f>
        <v>N/A</v>
      </c>
      <c r="K98" s="98" t="str">
        <f>VLOOKUP(E98,VIP!$A$2:$O11903,6,0)</f>
        <v>N/A</v>
      </c>
      <c r="L98" s="124" t="s">
        <v>2496</v>
      </c>
      <c r="M98" s="127" t="s">
        <v>2624</v>
      </c>
      <c r="N98" s="126" t="s">
        <v>2476</v>
      </c>
      <c r="O98" s="98" t="s">
        <v>2478</v>
      </c>
      <c r="P98" s="127"/>
      <c r="Q98" s="174">
        <v>44253.594328703701</v>
      </c>
    </row>
    <row r="99" spans="1:17" ht="18" x14ac:dyDescent="0.25">
      <c r="A99" s="98" t="str">
        <f>VLOOKUP(E99,'LISTADO ATM'!$A$2:$C$899,3,0)</f>
        <v>DISTRITO NACIONAL</v>
      </c>
      <c r="B99" s="111" t="s">
        <v>2636</v>
      </c>
      <c r="C99" s="123">
        <v>44253.418969907405</v>
      </c>
      <c r="D99" s="98" t="s">
        <v>2487</v>
      </c>
      <c r="E99" s="103">
        <v>354</v>
      </c>
      <c r="F99" s="98" t="str">
        <f>VLOOKUP(E99,VIP!$A$2:$O11492,2,0)</f>
        <v>DRBR354</v>
      </c>
      <c r="G99" s="98" t="str">
        <f>VLOOKUP(E99,'LISTADO ATM'!$A$2:$B$898,2,0)</f>
        <v xml:space="preserve">ATM Oficina Núñez de Cáceres II </v>
      </c>
      <c r="H99" s="98" t="str">
        <f>VLOOKUP(E99,VIP!$A$2:$O16413,7,FALSE)</f>
        <v>Si</v>
      </c>
      <c r="I99" s="98" t="str">
        <f>VLOOKUP(E99,VIP!$A$2:$O8378,8,FALSE)</f>
        <v>Si</v>
      </c>
      <c r="J99" s="98" t="str">
        <f>VLOOKUP(E99,VIP!$A$2:$O8328,8,FALSE)</f>
        <v>Si</v>
      </c>
      <c r="K99" s="98" t="str">
        <f>VLOOKUP(E99,VIP!$A$2:$O11902,6,0)</f>
        <v>NO</v>
      </c>
      <c r="L99" s="124" t="s">
        <v>2430</v>
      </c>
      <c r="M99" s="127" t="s">
        <v>2624</v>
      </c>
      <c r="N99" s="126" t="s">
        <v>2476</v>
      </c>
      <c r="O99" s="98" t="s">
        <v>2490</v>
      </c>
      <c r="P99" s="127"/>
      <c r="Q99" s="174">
        <v>44253.594328703701</v>
      </c>
    </row>
    <row r="100" spans="1:17" ht="18" x14ac:dyDescent="0.25">
      <c r="A100" s="98" t="str">
        <f>VLOOKUP(E100,'LISTADO ATM'!$A$2:$C$899,3,0)</f>
        <v>DISTRITO NACIONAL</v>
      </c>
      <c r="B100" s="111" t="s">
        <v>2634</v>
      </c>
      <c r="C100" s="123">
        <v>44253.422766203701</v>
      </c>
      <c r="D100" s="98" t="s">
        <v>2189</v>
      </c>
      <c r="E100" s="103">
        <v>902</v>
      </c>
      <c r="F100" s="98" t="str">
        <f>VLOOKUP(E100,VIP!$A$2:$O11490,2,0)</f>
        <v>DRBR16A</v>
      </c>
      <c r="G100" s="98" t="str">
        <f>VLOOKUP(E100,'LISTADO ATM'!$A$2:$B$898,2,0)</f>
        <v xml:space="preserve">ATM Oficina Plaza Florida </v>
      </c>
      <c r="H100" s="98" t="str">
        <f>VLOOKUP(E100,VIP!$A$2:$O16411,7,FALSE)</f>
        <v>Si</v>
      </c>
      <c r="I100" s="98" t="str">
        <f>VLOOKUP(E100,VIP!$A$2:$O8376,8,FALSE)</f>
        <v>Si</v>
      </c>
      <c r="J100" s="98" t="str">
        <f>VLOOKUP(E100,VIP!$A$2:$O8326,8,FALSE)</f>
        <v>Si</v>
      </c>
      <c r="K100" s="98" t="str">
        <f>VLOOKUP(E100,VIP!$A$2:$O11900,6,0)</f>
        <v>NO</v>
      </c>
      <c r="L100" s="124" t="s">
        <v>2228</v>
      </c>
      <c r="M100" s="127" t="s">
        <v>2624</v>
      </c>
      <c r="N100" s="126" t="s">
        <v>2476</v>
      </c>
      <c r="O100" s="98" t="s">
        <v>2478</v>
      </c>
      <c r="P100" s="127"/>
      <c r="Q100" s="174">
        <v>44253.594328703701</v>
      </c>
    </row>
    <row r="101" spans="1:17" ht="18" x14ac:dyDescent="0.25">
      <c r="A101" s="98" t="str">
        <f>VLOOKUP(E101,'LISTADO ATM'!$A$2:$C$899,3,0)</f>
        <v>ESTE</v>
      </c>
      <c r="B101" s="111" t="s">
        <v>2632</v>
      </c>
      <c r="C101" s="123">
        <v>44253.426076388889</v>
      </c>
      <c r="D101" s="98" t="s">
        <v>2487</v>
      </c>
      <c r="E101" s="103">
        <v>776</v>
      </c>
      <c r="F101" s="98" t="str">
        <f>VLOOKUP(E101,VIP!$A$2:$O11488,2,0)</f>
        <v>DRBR03D</v>
      </c>
      <c r="G101" s="98" t="str">
        <f>VLOOKUP(E101,'LISTADO ATM'!$A$2:$B$898,2,0)</f>
        <v xml:space="preserve">ATM Oficina Monte Plata </v>
      </c>
      <c r="H101" s="98" t="str">
        <f>VLOOKUP(E101,VIP!$A$2:$O16409,7,FALSE)</f>
        <v>Si</v>
      </c>
      <c r="I101" s="98" t="str">
        <f>VLOOKUP(E101,VIP!$A$2:$O8374,8,FALSE)</f>
        <v>Si</v>
      </c>
      <c r="J101" s="98" t="str">
        <f>VLOOKUP(E101,VIP!$A$2:$O8324,8,FALSE)</f>
        <v>Si</v>
      </c>
      <c r="K101" s="98" t="str">
        <f>VLOOKUP(E101,VIP!$A$2:$O11898,6,0)</f>
        <v>SI</v>
      </c>
      <c r="L101" s="124" t="s">
        <v>2430</v>
      </c>
      <c r="M101" s="127" t="s">
        <v>2624</v>
      </c>
      <c r="N101" s="126" t="s">
        <v>2476</v>
      </c>
      <c r="O101" s="98" t="s">
        <v>2490</v>
      </c>
      <c r="P101" s="127"/>
      <c r="Q101" s="174">
        <v>44253.594328703701</v>
      </c>
    </row>
    <row r="102" spans="1:17" ht="18" x14ac:dyDescent="0.25">
      <c r="A102" s="98" t="str">
        <f>VLOOKUP(E102,'LISTADO ATM'!$A$2:$C$899,3,0)</f>
        <v>ESTE</v>
      </c>
      <c r="B102" s="111" t="s">
        <v>2631</v>
      </c>
      <c r="C102" s="123">
        <v>44253.432233796295</v>
      </c>
      <c r="D102" s="98" t="s">
        <v>2189</v>
      </c>
      <c r="E102" s="103">
        <v>631</v>
      </c>
      <c r="F102" s="98" t="str">
        <f>VLOOKUP(E102,VIP!$A$2:$O11487,2,0)</f>
        <v>DRBR417</v>
      </c>
      <c r="G102" s="98" t="str">
        <f>VLOOKUP(E102,'LISTADO ATM'!$A$2:$B$898,2,0)</f>
        <v xml:space="preserve">ATM ASOCODEQUI (San Pedro) </v>
      </c>
      <c r="H102" s="98" t="str">
        <f>VLOOKUP(E102,VIP!$A$2:$O16408,7,FALSE)</f>
        <v>Si</v>
      </c>
      <c r="I102" s="98" t="str">
        <f>VLOOKUP(E102,VIP!$A$2:$O8373,8,FALSE)</f>
        <v>Si</v>
      </c>
      <c r="J102" s="98" t="str">
        <f>VLOOKUP(E102,VIP!$A$2:$O8323,8,FALSE)</f>
        <v>Si</v>
      </c>
      <c r="K102" s="98" t="str">
        <f>VLOOKUP(E102,VIP!$A$2:$O11897,6,0)</f>
        <v>NO</v>
      </c>
      <c r="L102" s="124" t="s">
        <v>2228</v>
      </c>
      <c r="M102" s="127" t="s">
        <v>2624</v>
      </c>
      <c r="N102" s="126" t="s">
        <v>2476</v>
      </c>
      <c r="O102" s="98" t="s">
        <v>2478</v>
      </c>
      <c r="P102" s="127"/>
      <c r="Q102" s="174">
        <v>44253.594328703701</v>
      </c>
    </row>
    <row r="103" spans="1:17" ht="18" x14ac:dyDescent="0.25">
      <c r="A103" s="98" t="str">
        <f>VLOOKUP(E103,'LISTADO ATM'!$A$2:$C$899,3,0)</f>
        <v>NORTE</v>
      </c>
      <c r="B103" s="111" t="s">
        <v>2657</v>
      </c>
      <c r="C103" s="123">
        <v>44253.438831018517</v>
      </c>
      <c r="D103" s="98" t="s">
        <v>2487</v>
      </c>
      <c r="E103" s="103">
        <v>63</v>
      </c>
      <c r="F103" s="98" t="str">
        <f>VLOOKUP(E103,VIP!$A$2:$O11514,2,0)</f>
        <v>DRBR063</v>
      </c>
      <c r="G103" s="98" t="str">
        <f>VLOOKUP(E103,'LISTADO ATM'!$A$2:$B$898,2,0)</f>
        <v xml:space="preserve">ATM Oficina Villa Vásquez (Montecristi) </v>
      </c>
      <c r="H103" s="98" t="str">
        <f>VLOOKUP(E103,VIP!$A$2:$O16435,7,FALSE)</f>
        <v>Si</v>
      </c>
      <c r="I103" s="98" t="str">
        <f>VLOOKUP(E103,VIP!$A$2:$O8400,8,FALSE)</f>
        <v>Si</v>
      </c>
      <c r="J103" s="98" t="str">
        <f>VLOOKUP(E103,VIP!$A$2:$O8350,8,FALSE)</f>
        <v>Si</v>
      </c>
      <c r="K103" s="98" t="str">
        <f>VLOOKUP(E103,VIP!$A$2:$O11924,6,0)</f>
        <v>NO</v>
      </c>
      <c r="L103" s="124" t="s">
        <v>2661</v>
      </c>
      <c r="M103" s="127" t="s">
        <v>2624</v>
      </c>
      <c r="N103" s="173" t="s">
        <v>2659</v>
      </c>
      <c r="O103" s="98" t="s">
        <v>2660</v>
      </c>
      <c r="P103" s="127" t="s">
        <v>2662</v>
      </c>
      <c r="Q103" s="172" t="s">
        <v>2661</v>
      </c>
    </row>
    <row r="104" spans="1:17" ht="18" x14ac:dyDescent="0.25">
      <c r="A104" s="98" t="str">
        <f>VLOOKUP(E104,'LISTADO ATM'!$A$2:$C$899,3,0)</f>
        <v>NORTE</v>
      </c>
      <c r="B104" s="111" t="s">
        <v>2656</v>
      </c>
      <c r="C104" s="123">
        <v>44253.457442129627</v>
      </c>
      <c r="D104" s="98" t="s">
        <v>2487</v>
      </c>
      <c r="E104" s="103">
        <v>372</v>
      </c>
      <c r="F104" s="98" t="str">
        <f>VLOOKUP(E104,VIP!$A$2:$O11513,2,0)</f>
        <v>DRBR372</v>
      </c>
      <c r="G104" s="98" t="str">
        <f>VLOOKUP(E104,'LISTADO ATM'!$A$2:$B$898,2,0)</f>
        <v>ATM Oficina Sánchez II</v>
      </c>
      <c r="H104" s="98" t="str">
        <f>VLOOKUP(E104,VIP!$A$2:$O16434,7,FALSE)</f>
        <v>N/A</v>
      </c>
      <c r="I104" s="98" t="str">
        <f>VLOOKUP(E104,VIP!$A$2:$O8399,8,FALSE)</f>
        <v>N/A</v>
      </c>
      <c r="J104" s="98" t="str">
        <f>VLOOKUP(E104,VIP!$A$2:$O8349,8,FALSE)</f>
        <v>N/A</v>
      </c>
      <c r="K104" s="98" t="str">
        <f>VLOOKUP(E104,VIP!$A$2:$O11923,6,0)</f>
        <v>N/A</v>
      </c>
      <c r="L104" s="124" t="s">
        <v>2661</v>
      </c>
      <c r="M104" s="127" t="s">
        <v>2624</v>
      </c>
      <c r="N104" s="173" t="s">
        <v>2659</v>
      </c>
      <c r="O104" s="98" t="s">
        <v>2660</v>
      </c>
      <c r="P104" s="127" t="s">
        <v>2662</v>
      </c>
      <c r="Q104" s="172" t="s">
        <v>2661</v>
      </c>
    </row>
    <row r="105" spans="1:17" ht="18" x14ac:dyDescent="0.25">
      <c r="A105" s="98" t="str">
        <f>VLOOKUP(E105,'LISTADO ATM'!$A$2:$C$899,3,0)</f>
        <v>NORTE</v>
      </c>
      <c r="B105" s="111" t="s">
        <v>2700</v>
      </c>
      <c r="C105" s="123">
        <v>44253.46466435185</v>
      </c>
      <c r="D105" s="98" t="s">
        <v>2487</v>
      </c>
      <c r="E105" s="103">
        <v>778</v>
      </c>
      <c r="F105" s="98" t="str">
        <f>VLOOKUP(E105,VIP!$A$2:$O11540,2,0)</f>
        <v>DRBR202</v>
      </c>
      <c r="G105" s="98" t="str">
        <f>VLOOKUP(E105,'LISTADO ATM'!$A$2:$B$898,2,0)</f>
        <v xml:space="preserve">ATM Oficina Esperanza (Mao) </v>
      </c>
      <c r="H105" s="98" t="str">
        <f>VLOOKUP(E105,VIP!$A$2:$O16461,7,FALSE)</f>
        <v>Si</v>
      </c>
      <c r="I105" s="98" t="str">
        <f>VLOOKUP(E105,VIP!$A$2:$O8426,8,FALSE)</f>
        <v>Si</v>
      </c>
      <c r="J105" s="98" t="str">
        <f>VLOOKUP(E105,VIP!$A$2:$O8376,8,FALSE)</f>
        <v>Si</v>
      </c>
      <c r="K105" s="98" t="str">
        <f>VLOOKUP(E105,VIP!$A$2:$O11950,6,0)</f>
        <v>NO</v>
      </c>
      <c r="L105" s="124" t="s">
        <v>2661</v>
      </c>
      <c r="M105" s="175" t="s">
        <v>2624</v>
      </c>
      <c r="N105" s="173" t="s">
        <v>2659</v>
      </c>
      <c r="O105" s="98" t="s">
        <v>2721</v>
      </c>
      <c r="P105" s="127" t="s">
        <v>2662</v>
      </c>
      <c r="Q105" s="172" t="s">
        <v>2661</v>
      </c>
    </row>
    <row r="106" spans="1:17" ht="18" x14ac:dyDescent="0.25">
      <c r="A106" s="98" t="str">
        <f>VLOOKUP(E106,'LISTADO ATM'!$A$2:$C$899,3,0)</f>
        <v>DISTRITO NACIONAL</v>
      </c>
      <c r="B106" s="111" t="s">
        <v>2688</v>
      </c>
      <c r="C106" s="123">
        <v>44253.471203703702</v>
      </c>
      <c r="D106" s="98" t="s">
        <v>2189</v>
      </c>
      <c r="E106" s="103">
        <v>686</v>
      </c>
      <c r="F106" s="98" t="str">
        <f>VLOOKUP(E106,VIP!$A$2:$O11539,2,0)</f>
        <v>DRBR686</v>
      </c>
      <c r="G106" s="98" t="str">
        <f>VLOOKUP(E106,'LISTADO ATM'!$A$2:$B$898,2,0)</f>
        <v>ATM Autoservicio Oficina Máximo Gómez</v>
      </c>
      <c r="H106" s="98" t="str">
        <f>VLOOKUP(E106,VIP!$A$2:$O16460,7,FALSE)</f>
        <v>Si</v>
      </c>
      <c r="I106" s="98" t="str">
        <f>VLOOKUP(E106,VIP!$A$2:$O8425,8,FALSE)</f>
        <v>Si</v>
      </c>
      <c r="J106" s="98" t="str">
        <f>VLOOKUP(E106,VIP!$A$2:$O8375,8,FALSE)</f>
        <v>Si</v>
      </c>
      <c r="K106" s="98" t="str">
        <f>VLOOKUP(E106,VIP!$A$2:$O11949,6,0)</f>
        <v>NO</v>
      </c>
      <c r="L106" s="124" t="s">
        <v>2228</v>
      </c>
      <c r="M106" s="127" t="s">
        <v>2624</v>
      </c>
      <c r="N106" s="126" t="s">
        <v>2476</v>
      </c>
      <c r="O106" s="98" t="s">
        <v>2478</v>
      </c>
      <c r="P106" s="127"/>
      <c r="Q106" s="174">
        <v>44253.594328703701</v>
      </c>
    </row>
    <row r="107" spans="1:17" ht="18" x14ac:dyDescent="0.25">
      <c r="A107" s="98" t="str">
        <f>VLOOKUP(E107,'LISTADO ATM'!$A$2:$C$899,3,0)</f>
        <v>DISTRITO NACIONAL</v>
      </c>
      <c r="B107" s="111" t="s">
        <v>2699</v>
      </c>
      <c r="C107" s="123">
        <v>44253.479780092595</v>
      </c>
      <c r="D107" s="98" t="s">
        <v>2487</v>
      </c>
      <c r="E107" s="103">
        <v>980</v>
      </c>
      <c r="F107" s="98" t="str">
        <f>VLOOKUP(E107,VIP!$A$2:$O11539,2,0)</f>
        <v>DRBR980</v>
      </c>
      <c r="G107" s="98" t="str">
        <f>VLOOKUP(E107,'LISTADO ATM'!$A$2:$B$898,2,0)</f>
        <v xml:space="preserve">ATM Oficina Bella Vista Mall II </v>
      </c>
      <c r="H107" s="98" t="str">
        <f>VLOOKUP(E107,VIP!$A$2:$O16460,7,FALSE)</f>
        <v>Si</v>
      </c>
      <c r="I107" s="98" t="str">
        <f>VLOOKUP(E107,VIP!$A$2:$O8425,8,FALSE)</f>
        <v>Si</v>
      </c>
      <c r="J107" s="98" t="str">
        <f>VLOOKUP(E107,VIP!$A$2:$O8375,8,FALSE)</f>
        <v>Si</v>
      </c>
      <c r="K107" s="98" t="str">
        <f>VLOOKUP(E107,VIP!$A$2:$O11949,6,0)</f>
        <v>NO</v>
      </c>
      <c r="L107" s="124" t="s">
        <v>2661</v>
      </c>
      <c r="M107" s="127" t="s">
        <v>2624</v>
      </c>
      <c r="N107" s="173" t="s">
        <v>2659</v>
      </c>
      <c r="O107" s="98" t="s">
        <v>2721</v>
      </c>
      <c r="P107" s="127" t="s">
        <v>2662</v>
      </c>
      <c r="Q107" s="172" t="s">
        <v>2661</v>
      </c>
    </row>
    <row r="108" spans="1:17" ht="18" x14ac:dyDescent="0.25">
      <c r="A108" s="98" t="str">
        <f>VLOOKUP(E108,'LISTADO ATM'!$A$2:$C$899,3,0)</f>
        <v>ESTE</v>
      </c>
      <c r="B108" s="111" t="s">
        <v>2698</v>
      </c>
      <c r="C108" s="123">
        <v>44253.488368055558</v>
      </c>
      <c r="D108" s="98" t="s">
        <v>2487</v>
      </c>
      <c r="E108" s="103">
        <v>211</v>
      </c>
      <c r="F108" s="98" t="str">
        <f>VLOOKUP(E108,VIP!$A$2:$O11538,2,0)</f>
        <v>DRBR211</v>
      </c>
      <c r="G108" s="98" t="str">
        <f>VLOOKUP(E108,'LISTADO ATM'!$A$2:$B$898,2,0)</f>
        <v xml:space="preserve">ATM Oficina La Romana I </v>
      </c>
      <c r="H108" s="98" t="str">
        <f>VLOOKUP(E108,VIP!$A$2:$O16459,7,FALSE)</f>
        <v>Si</v>
      </c>
      <c r="I108" s="98" t="str">
        <f>VLOOKUP(E108,VIP!$A$2:$O8424,8,FALSE)</f>
        <v>Si</v>
      </c>
      <c r="J108" s="98" t="str">
        <f>VLOOKUP(E108,VIP!$A$2:$O8374,8,FALSE)</f>
        <v>Si</v>
      </c>
      <c r="K108" s="98" t="str">
        <f>VLOOKUP(E108,VIP!$A$2:$O11948,6,0)</f>
        <v>NO</v>
      </c>
      <c r="L108" s="124" t="s">
        <v>2661</v>
      </c>
      <c r="M108" s="175" t="s">
        <v>2624</v>
      </c>
      <c r="N108" s="173" t="s">
        <v>2659</v>
      </c>
      <c r="O108" s="98" t="s">
        <v>2722</v>
      </c>
      <c r="P108" s="127" t="s">
        <v>2662</v>
      </c>
      <c r="Q108" s="172" t="s">
        <v>2661</v>
      </c>
    </row>
    <row r="109" spans="1:17" ht="18" x14ac:dyDescent="0.25">
      <c r="A109" s="98" t="str">
        <f>VLOOKUP(E109,'LISTADO ATM'!$A$2:$C$899,3,0)</f>
        <v>DISTRITO NACIONAL</v>
      </c>
      <c r="B109" s="111" t="s">
        <v>2682</v>
      </c>
      <c r="C109" s="123">
        <v>44253.489803240744</v>
      </c>
      <c r="D109" s="98" t="s">
        <v>2472</v>
      </c>
      <c r="E109" s="103">
        <v>573</v>
      </c>
      <c r="F109" s="98" t="str">
        <f>VLOOKUP(E109,VIP!$A$2:$O11533,2,0)</f>
        <v>DRBR038</v>
      </c>
      <c r="G109" s="98" t="str">
        <f>VLOOKUP(E109,'LISTADO ATM'!$A$2:$B$898,2,0)</f>
        <v xml:space="preserve">ATM IDSS </v>
      </c>
      <c r="H109" s="98" t="str">
        <f>VLOOKUP(E109,VIP!$A$2:$O16454,7,FALSE)</f>
        <v>Si</v>
      </c>
      <c r="I109" s="98" t="str">
        <f>VLOOKUP(E109,VIP!$A$2:$O8419,8,FALSE)</f>
        <v>Si</v>
      </c>
      <c r="J109" s="98" t="str">
        <f>VLOOKUP(E109,VIP!$A$2:$O8369,8,FALSE)</f>
        <v>Si</v>
      </c>
      <c r="K109" s="98" t="str">
        <f>VLOOKUP(E109,VIP!$A$2:$O11943,6,0)</f>
        <v>NO</v>
      </c>
      <c r="L109" s="124" t="s">
        <v>2430</v>
      </c>
      <c r="M109" s="127" t="s">
        <v>2624</v>
      </c>
      <c r="N109" s="126" t="s">
        <v>2476</v>
      </c>
      <c r="O109" s="98" t="s">
        <v>2477</v>
      </c>
      <c r="P109" s="127"/>
      <c r="Q109" s="174">
        <v>44253.594328703701</v>
      </c>
    </row>
    <row r="110" spans="1:17" ht="18" x14ac:dyDescent="0.25">
      <c r="A110" s="98" t="str">
        <f>VLOOKUP(E110,'LISTADO ATM'!$A$2:$C$899,3,0)</f>
        <v>DISTRITO NACIONAL</v>
      </c>
      <c r="B110" s="111" t="s">
        <v>2697</v>
      </c>
      <c r="C110" s="123">
        <v>44253.490960648145</v>
      </c>
      <c r="D110" s="98" t="s">
        <v>2487</v>
      </c>
      <c r="E110" s="103">
        <v>958</v>
      </c>
      <c r="F110" s="98" t="str">
        <f>VLOOKUP(E110,VIP!$A$2:$O11542,2,0)</f>
        <v>DRBR958</v>
      </c>
      <c r="G110" s="98" t="str">
        <f>VLOOKUP(E110,'LISTADO ATM'!$A$2:$B$898,2,0)</f>
        <v xml:space="preserve">ATM Olé Aut. San Isidro </v>
      </c>
      <c r="H110" s="98" t="str">
        <f>VLOOKUP(E110,VIP!$A$2:$O16463,7,FALSE)</f>
        <v>Si</v>
      </c>
      <c r="I110" s="98" t="str">
        <f>VLOOKUP(E110,VIP!$A$2:$O8428,8,FALSE)</f>
        <v>Si</v>
      </c>
      <c r="J110" s="98" t="str">
        <f>VLOOKUP(E110,VIP!$A$2:$O8378,8,FALSE)</f>
        <v>Si</v>
      </c>
      <c r="K110" s="98" t="str">
        <f>VLOOKUP(E110,VIP!$A$2:$O11952,6,0)</f>
        <v>NO</v>
      </c>
      <c r="L110" s="124" t="s">
        <v>2723</v>
      </c>
      <c r="M110" s="175" t="s">
        <v>2624</v>
      </c>
      <c r="N110" s="173" t="s">
        <v>2659</v>
      </c>
      <c r="O110" s="98" t="s">
        <v>2722</v>
      </c>
      <c r="P110" s="127" t="s">
        <v>2724</v>
      </c>
      <c r="Q110" s="172" t="s">
        <v>2723</v>
      </c>
    </row>
    <row r="111" spans="1:17" ht="18" x14ac:dyDescent="0.25">
      <c r="A111" s="98" t="str">
        <f>VLOOKUP(E111,'LISTADO ATM'!$A$2:$C$899,3,0)</f>
        <v>DISTRITO NACIONAL</v>
      </c>
      <c r="B111" s="111" t="s">
        <v>2696</v>
      </c>
      <c r="C111" s="123">
        <v>44253.493101851855</v>
      </c>
      <c r="D111" s="98" t="s">
        <v>2487</v>
      </c>
      <c r="E111" s="103">
        <v>623</v>
      </c>
      <c r="F111" s="98" t="str">
        <f>VLOOKUP(E111,VIP!$A$2:$O11541,2,0)</f>
        <v>DRBR623</v>
      </c>
      <c r="G111" s="98" t="str">
        <f>VLOOKUP(E111,'LISTADO ATM'!$A$2:$B$898,2,0)</f>
        <v xml:space="preserve">ATM Operaciones Especiales (Manoguayabo) </v>
      </c>
      <c r="H111" s="98" t="str">
        <f>VLOOKUP(E111,VIP!$A$2:$O16462,7,FALSE)</f>
        <v>Si</v>
      </c>
      <c r="I111" s="98" t="str">
        <f>VLOOKUP(E111,VIP!$A$2:$O8427,8,FALSE)</f>
        <v>Si</v>
      </c>
      <c r="J111" s="98" t="str">
        <f>VLOOKUP(E111,VIP!$A$2:$O8377,8,FALSE)</f>
        <v>Si</v>
      </c>
      <c r="K111" s="98" t="str">
        <f>VLOOKUP(E111,VIP!$A$2:$O11951,6,0)</f>
        <v>No</v>
      </c>
      <c r="L111" s="124" t="s">
        <v>2723</v>
      </c>
      <c r="M111" s="175" t="s">
        <v>2624</v>
      </c>
      <c r="N111" s="173" t="s">
        <v>2659</v>
      </c>
      <c r="O111" s="98" t="s">
        <v>2722</v>
      </c>
      <c r="P111" s="127" t="s">
        <v>2724</v>
      </c>
      <c r="Q111" s="172" t="s">
        <v>2723</v>
      </c>
    </row>
    <row r="112" spans="1:17" ht="18" x14ac:dyDescent="0.25">
      <c r="A112" s="98" t="str">
        <f>VLOOKUP(E112,'LISTADO ATM'!$A$2:$C$899,3,0)</f>
        <v>DISTRITO NACIONAL</v>
      </c>
      <c r="B112" s="111" t="s">
        <v>2680</v>
      </c>
      <c r="C112" s="123">
        <v>44253.493217592593</v>
      </c>
      <c r="D112" s="98" t="s">
        <v>2472</v>
      </c>
      <c r="E112" s="103">
        <v>769</v>
      </c>
      <c r="F112" s="98" t="str">
        <f>VLOOKUP(E112,VIP!$A$2:$O11531,2,0)</f>
        <v>DRBR769</v>
      </c>
      <c r="G112" s="98" t="str">
        <f>VLOOKUP(E112,'LISTADO ATM'!$A$2:$B$898,2,0)</f>
        <v>ATM UNP Pablo Mella Morales</v>
      </c>
      <c r="H112" s="98" t="str">
        <f>VLOOKUP(E112,VIP!$A$2:$O16452,7,FALSE)</f>
        <v>Si</v>
      </c>
      <c r="I112" s="98" t="str">
        <f>VLOOKUP(E112,VIP!$A$2:$O8417,8,FALSE)</f>
        <v>Si</v>
      </c>
      <c r="J112" s="98" t="str">
        <f>VLOOKUP(E112,VIP!$A$2:$O8367,8,FALSE)</f>
        <v>Si</v>
      </c>
      <c r="K112" s="98" t="str">
        <f>VLOOKUP(E112,VIP!$A$2:$O11941,6,0)</f>
        <v>NO</v>
      </c>
      <c r="L112" s="124" t="s">
        <v>2430</v>
      </c>
      <c r="M112" s="127" t="s">
        <v>2624</v>
      </c>
      <c r="N112" s="126" t="s">
        <v>2476</v>
      </c>
      <c r="O112" s="98" t="s">
        <v>2477</v>
      </c>
      <c r="P112" s="127"/>
      <c r="Q112" s="174">
        <v>44253.594328703701</v>
      </c>
    </row>
    <row r="113" spans="1:17" ht="18" x14ac:dyDescent="0.25">
      <c r="A113" s="98" t="str">
        <f>VLOOKUP(E113,'LISTADO ATM'!$A$2:$C$899,3,0)</f>
        <v>NORTE</v>
      </c>
      <c r="B113" s="111" t="s">
        <v>2695</v>
      </c>
      <c r="C113" s="123">
        <v>44253.494386574072</v>
      </c>
      <c r="D113" s="98" t="s">
        <v>2487</v>
      </c>
      <c r="E113" s="103">
        <v>796</v>
      </c>
      <c r="F113" s="98" t="str">
        <f>VLOOKUP(E113,VIP!$A$2:$O11537,2,0)</f>
        <v>DRBR155</v>
      </c>
      <c r="G113" s="98" t="str">
        <f>VLOOKUP(E113,'LISTADO ATM'!$A$2:$B$898,2,0)</f>
        <v xml:space="preserve">ATM Oficina Plaza Ventura (Nagua) </v>
      </c>
      <c r="H113" s="98" t="str">
        <f>VLOOKUP(E113,VIP!$A$2:$O16458,7,FALSE)</f>
        <v>Si</v>
      </c>
      <c r="I113" s="98" t="str">
        <f>VLOOKUP(E113,VIP!$A$2:$O8423,8,FALSE)</f>
        <v>Si</v>
      </c>
      <c r="J113" s="98" t="str">
        <f>VLOOKUP(E113,VIP!$A$2:$O8373,8,FALSE)</f>
        <v>Si</v>
      </c>
      <c r="K113" s="98" t="str">
        <f>VLOOKUP(E113,VIP!$A$2:$O11947,6,0)</f>
        <v>SI</v>
      </c>
      <c r="L113" s="124" t="s">
        <v>2661</v>
      </c>
      <c r="M113" s="175" t="s">
        <v>2624</v>
      </c>
      <c r="N113" s="173" t="s">
        <v>2659</v>
      </c>
      <c r="O113" s="98" t="s">
        <v>2722</v>
      </c>
      <c r="P113" s="127" t="s">
        <v>2662</v>
      </c>
      <c r="Q113" s="172" t="s">
        <v>2661</v>
      </c>
    </row>
    <row r="114" spans="1:17" ht="18" x14ac:dyDescent="0.25">
      <c r="A114" s="98" t="str">
        <f>VLOOKUP(E114,'LISTADO ATM'!$A$2:$C$899,3,0)</f>
        <v>SUR</v>
      </c>
      <c r="B114" s="111" t="s">
        <v>2679</v>
      </c>
      <c r="C114" s="123">
        <v>44253.494826388887</v>
      </c>
      <c r="D114" s="98" t="s">
        <v>2487</v>
      </c>
      <c r="E114" s="103">
        <v>881</v>
      </c>
      <c r="F114" s="98" t="str">
        <f>VLOOKUP(E114,VIP!$A$2:$O11530,2,0)</f>
        <v>DRBR881</v>
      </c>
      <c r="G114" s="98" t="str">
        <f>VLOOKUP(E114,'LISTADO ATM'!$A$2:$B$898,2,0)</f>
        <v xml:space="preserve">ATM UNP Yaguate (San Cristóbal) </v>
      </c>
      <c r="H114" s="98" t="str">
        <f>VLOOKUP(E114,VIP!$A$2:$O16451,7,FALSE)</f>
        <v>Si</v>
      </c>
      <c r="I114" s="98" t="str">
        <f>VLOOKUP(E114,VIP!$A$2:$O8416,8,FALSE)</f>
        <v>Si</v>
      </c>
      <c r="J114" s="98" t="str">
        <f>VLOOKUP(E114,VIP!$A$2:$O8366,8,FALSE)</f>
        <v>Si</v>
      </c>
      <c r="K114" s="98" t="str">
        <f>VLOOKUP(E114,VIP!$A$2:$O11940,6,0)</f>
        <v>NO</v>
      </c>
      <c r="L114" s="124" t="s">
        <v>2430</v>
      </c>
      <c r="M114" s="127" t="s">
        <v>2624</v>
      </c>
      <c r="N114" s="126" t="s">
        <v>2476</v>
      </c>
      <c r="O114" s="98" t="s">
        <v>2490</v>
      </c>
      <c r="P114" s="127"/>
      <c r="Q114" s="174">
        <v>44253.594328703701</v>
      </c>
    </row>
    <row r="115" spans="1:17" ht="18" x14ac:dyDescent="0.25">
      <c r="A115" s="98" t="str">
        <f>VLOOKUP(E115,'LISTADO ATM'!$A$2:$C$899,3,0)</f>
        <v>ESTE</v>
      </c>
      <c r="B115" s="111" t="s">
        <v>2694</v>
      </c>
      <c r="C115" s="123">
        <v>44253.495555555557</v>
      </c>
      <c r="D115" s="98" t="s">
        <v>2487</v>
      </c>
      <c r="E115" s="103">
        <v>399</v>
      </c>
      <c r="F115" s="98" t="str">
        <f>VLOOKUP(E115,VIP!$A$2:$O11536,2,0)</f>
        <v>DRBR399</v>
      </c>
      <c r="G115" s="98" t="str">
        <f>VLOOKUP(E115,'LISTADO ATM'!$A$2:$B$898,2,0)</f>
        <v xml:space="preserve">ATM Oficina La Romana II </v>
      </c>
      <c r="H115" s="98" t="str">
        <f>VLOOKUP(E115,VIP!$A$2:$O16457,7,FALSE)</f>
        <v>Si</v>
      </c>
      <c r="I115" s="98" t="str">
        <f>VLOOKUP(E115,VIP!$A$2:$O8422,8,FALSE)</f>
        <v>Si</v>
      </c>
      <c r="J115" s="98" t="str">
        <f>VLOOKUP(E115,VIP!$A$2:$O8372,8,FALSE)</f>
        <v>Si</v>
      </c>
      <c r="K115" s="98" t="str">
        <f>VLOOKUP(E115,VIP!$A$2:$O11946,6,0)</f>
        <v>NO</v>
      </c>
      <c r="L115" s="124" t="s">
        <v>2661</v>
      </c>
      <c r="M115" s="175" t="s">
        <v>2624</v>
      </c>
      <c r="N115" s="173" t="s">
        <v>2659</v>
      </c>
      <c r="O115" s="98" t="s">
        <v>2722</v>
      </c>
      <c r="P115" s="127" t="s">
        <v>2662</v>
      </c>
      <c r="Q115" s="172" t="s">
        <v>2661</v>
      </c>
    </row>
    <row r="116" spans="1:17" ht="18" x14ac:dyDescent="0.25">
      <c r="A116" s="98" t="str">
        <f>VLOOKUP(E116,'LISTADO ATM'!$A$2:$C$899,3,0)</f>
        <v>SUR</v>
      </c>
      <c r="B116" s="111" t="s">
        <v>2673</v>
      </c>
      <c r="C116" s="123">
        <v>44253.51730324074</v>
      </c>
      <c r="D116" s="98" t="s">
        <v>2189</v>
      </c>
      <c r="E116" s="103">
        <v>750</v>
      </c>
      <c r="F116" s="98" t="str">
        <f>VLOOKUP(E116,VIP!$A$2:$O11524,2,0)</f>
        <v>DRBR265</v>
      </c>
      <c r="G116" s="98" t="str">
        <f>VLOOKUP(E116,'LISTADO ATM'!$A$2:$B$898,2,0)</f>
        <v xml:space="preserve">ATM UNP Duvergé </v>
      </c>
      <c r="H116" s="98" t="str">
        <f>VLOOKUP(E116,VIP!$A$2:$O16445,7,FALSE)</f>
        <v>Si</v>
      </c>
      <c r="I116" s="98" t="str">
        <f>VLOOKUP(E116,VIP!$A$2:$O8410,8,FALSE)</f>
        <v>Si</v>
      </c>
      <c r="J116" s="98" t="str">
        <f>VLOOKUP(E116,VIP!$A$2:$O8360,8,FALSE)</f>
        <v>Si</v>
      </c>
      <c r="K116" s="98" t="str">
        <f>VLOOKUP(E116,VIP!$A$2:$O11934,6,0)</f>
        <v>SI</v>
      </c>
      <c r="L116" s="124" t="s">
        <v>2254</v>
      </c>
      <c r="M116" s="127" t="s">
        <v>2624</v>
      </c>
      <c r="N116" s="126" t="s">
        <v>2476</v>
      </c>
      <c r="O116" s="98" t="s">
        <v>2478</v>
      </c>
      <c r="P116" s="127"/>
      <c r="Q116" s="174">
        <v>44253.594328703701</v>
      </c>
    </row>
    <row r="117" spans="1:17" s="99" customFormat="1" ht="18" x14ac:dyDescent="0.25">
      <c r="A117" s="98" t="str">
        <f>VLOOKUP(E117,'LISTADO ATM'!$A$2:$C$899,3,0)</f>
        <v>SUR</v>
      </c>
      <c r="B117" s="111" t="s">
        <v>2668</v>
      </c>
      <c r="C117" s="123">
        <v>44253.547071759262</v>
      </c>
      <c r="D117" s="98" t="s">
        <v>2189</v>
      </c>
      <c r="E117" s="103">
        <v>616</v>
      </c>
      <c r="F117" s="98" t="str">
        <f>VLOOKUP(E117,VIP!$A$2:$O11519,2,0)</f>
        <v>DRBR187</v>
      </c>
      <c r="G117" s="98" t="str">
        <f>VLOOKUP(E117,'LISTADO ATM'!$A$2:$B$898,2,0)</f>
        <v xml:space="preserve">ATM 5ta. Brigada Barahona </v>
      </c>
      <c r="H117" s="98" t="str">
        <f>VLOOKUP(E117,VIP!$A$2:$O16440,7,FALSE)</f>
        <v>Si</v>
      </c>
      <c r="I117" s="98" t="str">
        <f>VLOOKUP(E117,VIP!$A$2:$O8405,8,FALSE)</f>
        <v>Si</v>
      </c>
      <c r="J117" s="98" t="str">
        <f>VLOOKUP(E117,VIP!$A$2:$O8355,8,FALSE)</f>
        <v>Si</v>
      </c>
      <c r="K117" s="98" t="str">
        <f>VLOOKUP(E117,VIP!$A$2:$O11929,6,0)</f>
        <v>NO</v>
      </c>
      <c r="L117" s="124" t="s">
        <v>2690</v>
      </c>
      <c r="M117" s="127" t="s">
        <v>2624</v>
      </c>
      <c r="N117" s="126" t="s">
        <v>2476</v>
      </c>
      <c r="O117" s="98" t="s">
        <v>2478</v>
      </c>
      <c r="P117" s="127"/>
      <c r="Q117" s="174">
        <v>44253.594328703701</v>
      </c>
    </row>
    <row r="118" spans="1:17" s="99" customFormat="1" ht="18" x14ac:dyDescent="0.25">
      <c r="A118" s="98" t="str">
        <f>VLOOKUP(E118,'LISTADO ATM'!$A$2:$C$899,3,0)</f>
        <v>SUR</v>
      </c>
      <c r="B118" s="111" t="s">
        <v>2693</v>
      </c>
      <c r="C118" s="123">
        <v>44253.547384259262</v>
      </c>
      <c r="D118" s="98" t="s">
        <v>2487</v>
      </c>
      <c r="E118" s="103">
        <v>252</v>
      </c>
      <c r="F118" s="98" t="str">
        <f>VLOOKUP(E118,VIP!$A$2:$O11535,2,0)</f>
        <v>DRBR252</v>
      </c>
      <c r="G118" s="98" t="str">
        <f>VLOOKUP(E118,'LISTADO ATM'!$A$2:$B$898,2,0)</f>
        <v xml:space="preserve">ATM Banco Agrícola (Barahona) </v>
      </c>
      <c r="H118" s="98" t="str">
        <f>VLOOKUP(E118,VIP!$A$2:$O16456,7,FALSE)</f>
        <v>Si</v>
      </c>
      <c r="I118" s="98" t="str">
        <f>VLOOKUP(E118,VIP!$A$2:$O8421,8,FALSE)</f>
        <v>Si</v>
      </c>
      <c r="J118" s="98" t="str">
        <f>VLOOKUP(E118,VIP!$A$2:$O8371,8,FALSE)</f>
        <v>Si</v>
      </c>
      <c r="K118" s="98" t="str">
        <f>VLOOKUP(E118,VIP!$A$2:$O11945,6,0)</f>
        <v>NO</v>
      </c>
      <c r="L118" s="124" t="s">
        <v>2661</v>
      </c>
      <c r="M118" s="175" t="s">
        <v>2624</v>
      </c>
      <c r="N118" s="173" t="s">
        <v>2659</v>
      </c>
      <c r="O118" s="98" t="s">
        <v>2721</v>
      </c>
      <c r="P118" s="127" t="s">
        <v>2662</v>
      </c>
      <c r="Q118" s="172" t="s">
        <v>2661</v>
      </c>
    </row>
    <row r="119" spans="1:17" s="99" customFormat="1" ht="18" x14ac:dyDescent="0.25">
      <c r="A119" s="98" t="str">
        <f>VLOOKUP(E119,'LISTADO ATM'!$A$2:$C$899,3,0)</f>
        <v>DISTRITO NACIONAL</v>
      </c>
      <c r="B119" s="111" t="s">
        <v>2692</v>
      </c>
      <c r="C119" s="123">
        <v>44253.549317129633</v>
      </c>
      <c r="D119" s="98" t="s">
        <v>2487</v>
      </c>
      <c r="E119" s="103">
        <v>935</v>
      </c>
      <c r="F119" s="98" t="str">
        <f>VLOOKUP(E119,VIP!$A$2:$O11534,2,0)</f>
        <v>DRBR16J</v>
      </c>
      <c r="G119" s="98" t="str">
        <f>VLOOKUP(E119,'LISTADO ATM'!$A$2:$B$898,2,0)</f>
        <v xml:space="preserve">ATM Oficina John F. Kennedy </v>
      </c>
      <c r="H119" s="98" t="str">
        <f>VLOOKUP(E119,VIP!$A$2:$O16455,7,FALSE)</f>
        <v>Si</v>
      </c>
      <c r="I119" s="98" t="str">
        <f>VLOOKUP(E119,VIP!$A$2:$O8420,8,FALSE)</f>
        <v>Si</v>
      </c>
      <c r="J119" s="98" t="str">
        <f>VLOOKUP(E119,VIP!$A$2:$O8370,8,FALSE)</f>
        <v>Si</v>
      </c>
      <c r="K119" s="98" t="str">
        <f>VLOOKUP(E119,VIP!$A$2:$O11944,6,0)</f>
        <v>SI</v>
      </c>
      <c r="L119" s="124" t="s">
        <v>2661</v>
      </c>
      <c r="M119" s="175" t="s">
        <v>2624</v>
      </c>
      <c r="N119" s="173" t="s">
        <v>2659</v>
      </c>
      <c r="O119" s="98" t="s">
        <v>2721</v>
      </c>
      <c r="P119" s="127" t="s">
        <v>2662</v>
      </c>
      <c r="Q119" s="172" t="s">
        <v>2661</v>
      </c>
    </row>
    <row r="120" spans="1:17" s="99" customFormat="1" ht="18" x14ac:dyDescent="0.25">
      <c r="A120" s="98" t="str">
        <f>VLOOKUP(E120,'LISTADO ATM'!$A$2:$C$899,3,0)</f>
        <v>DISTRITO NACIONAL</v>
      </c>
      <c r="B120" s="111" t="s">
        <v>2667</v>
      </c>
      <c r="C120" s="123">
        <v>44253.554652777777</v>
      </c>
      <c r="D120" s="98" t="s">
        <v>2472</v>
      </c>
      <c r="E120" s="103">
        <v>422</v>
      </c>
      <c r="F120" s="98" t="str">
        <f>VLOOKUP(E120,VIP!$A$2:$O11518,2,0)</f>
        <v>DRBR422</v>
      </c>
      <c r="G120" s="98" t="str">
        <f>VLOOKUP(E120,'LISTADO ATM'!$A$2:$B$898,2,0)</f>
        <v xml:space="preserve">ATM Olé Manoguayabo </v>
      </c>
      <c r="H120" s="98" t="str">
        <f>VLOOKUP(E120,VIP!$A$2:$O16439,7,FALSE)</f>
        <v>Si</v>
      </c>
      <c r="I120" s="98" t="str">
        <f>VLOOKUP(E120,VIP!$A$2:$O8404,8,FALSE)</f>
        <v>Si</v>
      </c>
      <c r="J120" s="98" t="str">
        <f>VLOOKUP(E120,VIP!$A$2:$O8354,8,FALSE)</f>
        <v>Si</v>
      </c>
      <c r="K120" s="98" t="str">
        <f>VLOOKUP(E120,VIP!$A$2:$O11928,6,0)</f>
        <v>NO</v>
      </c>
      <c r="L120" s="124" t="s">
        <v>2430</v>
      </c>
      <c r="M120" s="127" t="s">
        <v>2624</v>
      </c>
      <c r="N120" s="126" t="s">
        <v>2476</v>
      </c>
      <c r="O120" s="98" t="s">
        <v>2477</v>
      </c>
      <c r="P120" s="127"/>
      <c r="Q120" s="174">
        <v>44253.594328703701</v>
      </c>
    </row>
    <row r="121" spans="1:17" s="99" customFormat="1" ht="18" x14ac:dyDescent="0.25">
      <c r="A121" s="98" t="str">
        <f>VLOOKUP(E121,'LISTADO ATM'!$A$2:$C$899,3,0)</f>
        <v>NORTE</v>
      </c>
      <c r="B121" s="111" t="s">
        <v>2665</v>
      </c>
      <c r="C121" s="123">
        <v>44253.560324074075</v>
      </c>
      <c r="D121" s="98" t="s">
        <v>2487</v>
      </c>
      <c r="E121" s="103">
        <v>304</v>
      </c>
      <c r="F121" s="98" t="str">
        <f>VLOOKUP(E121,VIP!$A$2:$O11516,2,0)</f>
        <v>DRBR304</v>
      </c>
      <c r="G121" s="98" t="str">
        <f>VLOOKUP(E121,'LISTADO ATM'!$A$2:$B$898,2,0)</f>
        <v xml:space="preserve">ATM Multicentro La Sirena Estrella Sadhala </v>
      </c>
      <c r="H121" s="98" t="str">
        <f>VLOOKUP(E121,VIP!$A$2:$O16437,7,FALSE)</f>
        <v>Si</v>
      </c>
      <c r="I121" s="98" t="str">
        <f>VLOOKUP(E121,VIP!$A$2:$O8402,8,FALSE)</f>
        <v>Si</v>
      </c>
      <c r="J121" s="98" t="str">
        <f>VLOOKUP(E121,VIP!$A$2:$O8352,8,FALSE)</f>
        <v>Si</v>
      </c>
      <c r="K121" s="98" t="str">
        <f>VLOOKUP(E121,VIP!$A$2:$O11926,6,0)</f>
        <v>NO</v>
      </c>
      <c r="L121" s="124" t="s">
        <v>2430</v>
      </c>
      <c r="M121" s="127" t="s">
        <v>2624</v>
      </c>
      <c r="N121" s="126" t="s">
        <v>2476</v>
      </c>
      <c r="O121" s="98" t="s">
        <v>2490</v>
      </c>
      <c r="P121" s="127"/>
      <c r="Q121" s="174">
        <v>44253.594328703701</v>
      </c>
    </row>
    <row r="122" spans="1:17" s="99" customFormat="1" ht="18" x14ac:dyDescent="0.25">
      <c r="A122" s="98" t="str">
        <f>VLOOKUP(E122,'LISTADO ATM'!$A$2:$C$899,3,0)</f>
        <v>SUR</v>
      </c>
      <c r="B122" s="111" t="s">
        <v>2691</v>
      </c>
      <c r="C122" s="123">
        <v>44253.568055555559</v>
      </c>
      <c r="D122" s="98" t="s">
        <v>2487</v>
      </c>
      <c r="E122" s="103">
        <v>182</v>
      </c>
      <c r="F122" s="98" t="str">
        <f>VLOOKUP(E122,VIP!$A$2:$O11533,2,0)</f>
        <v>DRBR182</v>
      </c>
      <c r="G122" s="98" t="str">
        <f>VLOOKUP(E122,'LISTADO ATM'!$A$2:$B$898,2,0)</f>
        <v xml:space="preserve">ATM Barahona Comb </v>
      </c>
      <c r="H122" s="98" t="str">
        <f>VLOOKUP(E122,VIP!$A$2:$O16454,7,FALSE)</f>
        <v>Si</v>
      </c>
      <c r="I122" s="98" t="str">
        <f>VLOOKUP(E122,VIP!$A$2:$O8419,8,FALSE)</f>
        <v>Si</v>
      </c>
      <c r="J122" s="98" t="str">
        <f>VLOOKUP(E122,VIP!$A$2:$O8369,8,FALSE)</f>
        <v>Si</v>
      </c>
      <c r="K122" s="98" t="str">
        <f>VLOOKUP(E122,VIP!$A$2:$O11943,6,0)</f>
        <v>NO</v>
      </c>
      <c r="L122" s="124" t="s">
        <v>2661</v>
      </c>
      <c r="M122" s="175" t="s">
        <v>2624</v>
      </c>
      <c r="N122" s="173" t="s">
        <v>2659</v>
      </c>
      <c r="O122" s="98" t="s">
        <v>2721</v>
      </c>
      <c r="P122" s="127" t="s">
        <v>2662</v>
      </c>
      <c r="Q122" s="172" t="s">
        <v>2661</v>
      </c>
    </row>
    <row r="123" spans="1:17" s="99" customFormat="1" ht="18" x14ac:dyDescent="0.25">
      <c r="A123" s="98" t="str">
        <f>VLOOKUP(E123,'LISTADO ATM'!$A$2:$C$899,3,0)</f>
        <v>DISTRITO NACIONAL</v>
      </c>
      <c r="B123" s="111" t="s">
        <v>2708</v>
      </c>
      <c r="C123" s="123">
        <v>44253.603530092594</v>
      </c>
      <c r="D123" s="98" t="s">
        <v>2472</v>
      </c>
      <c r="E123" s="103">
        <v>983</v>
      </c>
      <c r="F123" s="98" t="str">
        <f>VLOOKUP(E123,VIP!$A$2:$O11522,2,0)</f>
        <v>DRBR983</v>
      </c>
      <c r="G123" s="98" t="str">
        <f>VLOOKUP(E123,'LISTADO ATM'!$A$2:$B$898,2,0)</f>
        <v xml:space="preserve">ATM Bravo República de Colombia </v>
      </c>
      <c r="H123" s="98" t="str">
        <f>VLOOKUP(E123,VIP!$A$2:$O16443,7,FALSE)</f>
        <v>Si</v>
      </c>
      <c r="I123" s="98" t="str">
        <f>VLOOKUP(E123,VIP!$A$2:$O8408,8,FALSE)</f>
        <v>No</v>
      </c>
      <c r="J123" s="98" t="str">
        <f>VLOOKUP(E123,VIP!$A$2:$O8358,8,FALSE)</f>
        <v>No</v>
      </c>
      <c r="K123" s="98" t="str">
        <f>VLOOKUP(E123,VIP!$A$2:$O11932,6,0)</f>
        <v>NO</v>
      </c>
      <c r="L123" s="124" t="s">
        <v>2430</v>
      </c>
      <c r="M123" s="127" t="s">
        <v>2624</v>
      </c>
      <c r="N123" s="126" t="s">
        <v>2476</v>
      </c>
      <c r="O123" s="98" t="s">
        <v>2477</v>
      </c>
      <c r="P123" s="127"/>
      <c r="Q123" s="174">
        <v>44253.594328703701</v>
      </c>
    </row>
    <row r="124" spans="1:17" s="99" customFormat="1" ht="18" x14ac:dyDescent="0.25">
      <c r="A124" s="98" t="str">
        <f>VLOOKUP(E124,'LISTADO ATM'!$A$2:$C$899,3,0)</f>
        <v>NORTE</v>
      </c>
      <c r="B124" s="111" t="s">
        <v>2706</v>
      </c>
      <c r="C124" s="123">
        <v>44253.605196759258</v>
      </c>
      <c r="D124" s="98" t="s">
        <v>2499</v>
      </c>
      <c r="E124" s="103">
        <v>632</v>
      </c>
      <c r="F124" s="98" t="str">
        <f>VLOOKUP(E124,VIP!$A$2:$O11520,2,0)</f>
        <v>DRBR263</v>
      </c>
      <c r="G124" s="98" t="str">
        <f>VLOOKUP(E124,'LISTADO ATM'!$A$2:$B$898,2,0)</f>
        <v xml:space="preserve">ATM Autobanco Gurabo </v>
      </c>
      <c r="H124" s="98" t="str">
        <f>VLOOKUP(E124,VIP!$A$2:$O16441,7,FALSE)</f>
        <v>Si</v>
      </c>
      <c r="I124" s="98" t="str">
        <f>VLOOKUP(E124,VIP!$A$2:$O8406,8,FALSE)</f>
        <v>Si</v>
      </c>
      <c r="J124" s="98" t="str">
        <f>VLOOKUP(E124,VIP!$A$2:$O8356,8,FALSE)</f>
        <v>Si</v>
      </c>
      <c r="K124" s="98" t="str">
        <f>VLOOKUP(E124,VIP!$A$2:$O11930,6,0)</f>
        <v>NO</v>
      </c>
      <c r="L124" s="124" t="s">
        <v>2430</v>
      </c>
      <c r="M124" s="127" t="s">
        <v>2624</v>
      </c>
      <c r="N124" s="126" t="s">
        <v>2476</v>
      </c>
      <c r="O124" s="98" t="s">
        <v>2500</v>
      </c>
      <c r="P124" s="127"/>
      <c r="Q124" s="174">
        <v>44253.594328703701</v>
      </c>
    </row>
    <row r="125" spans="1:17" s="99" customFormat="1" ht="18" x14ac:dyDescent="0.25">
      <c r="A125" s="98" t="str">
        <f>VLOOKUP(E125,'LISTADO ATM'!$A$2:$C$899,3,0)</f>
        <v>SUR</v>
      </c>
      <c r="B125" s="111" t="s">
        <v>2720</v>
      </c>
      <c r="C125" s="123">
        <v>44253.616296296299</v>
      </c>
      <c r="D125" s="98" t="s">
        <v>2487</v>
      </c>
      <c r="E125" s="103">
        <v>537</v>
      </c>
      <c r="F125" s="98" t="str">
        <f>VLOOKUP(E125,VIP!$A$2:$O11532,2,0)</f>
        <v>DRBR537</v>
      </c>
      <c r="G125" s="98" t="str">
        <f>VLOOKUP(E125,'LISTADO ATM'!$A$2:$B$898,2,0)</f>
        <v xml:space="preserve">ATM Estación Texaco Enriquillo (Barahona) </v>
      </c>
      <c r="H125" s="98" t="str">
        <f>VLOOKUP(E125,VIP!$A$2:$O16453,7,FALSE)</f>
        <v>Si</v>
      </c>
      <c r="I125" s="98" t="str">
        <f>VLOOKUP(E125,VIP!$A$2:$O8418,8,FALSE)</f>
        <v>Si</v>
      </c>
      <c r="J125" s="98" t="str">
        <f>VLOOKUP(E125,VIP!$A$2:$O8368,8,FALSE)</f>
        <v>Si</v>
      </c>
      <c r="K125" s="98" t="str">
        <f>VLOOKUP(E125,VIP!$A$2:$O11942,6,0)</f>
        <v>NO</v>
      </c>
      <c r="L125" s="124" t="s">
        <v>2661</v>
      </c>
      <c r="M125" s="175" t="s">
        <v>2624</v>
      </c>
      <c r="N125" s="173" t="s">
        <v>2659</v>
      </c>
      <c r="O125" s="98" t="s">
        <v>2721</v>
      </c>
      <c r="P125" s="127" t="s">
        <v>2662</v>
      </c>
      <c r="Q125" s="172" t="s">
        <v>2661</v>
      </c>
    </row>
    <row r="126" spans="1:17" s="99" customFormat="1" ht="18" x14ac:dyDescent="0.25">
      <c r="A126" s="98" t="str">
        <f>VLOOKUP(E126,'LISTADO ATM'!$A$2:$C$899,3,0)</f>
        <v>DISTRITO NACIONAL</v>
      </c>
      <c r="B126" s="111" t="s">
        <v>2719</v>
      </c>
      <c r="C126" s="123">
        <v>44253.619131944448</v>
      </c>
      <c r="D126" s="98" t="s">
        <v>2487</v>
      </c>
      <c r="E126" s="103">
        <v>314</v>
      </c>
      <c r="F126" s="98" t="str">
        <f>VLOOKUP(E126,VIP!$A$2:$O11531,2,0)</f>
        <v>DRBR314</v>
      </c>
      <c r="G126" s="98" t="str">
        <f>VLOOKUP(E126,'LISTADO ATM'!$A$2:$B$898,2,0)</f>
        <v xml:space="preserve">ATM UNP Cambita Garabito (San Cristóbal) </v>
      </c>
      <c r="H126" s="98" t="str">
        <f>VLOOKUP(E126,VIP!$A$2:$O16452,7,FALSE)</f>
        <v>Si</v>
      </c>
      <c r="I126" s="98" t="str">
        <f>VLOOKUP(E126,VIP!$A$2:$O8417,8,FALSE)</f>
        <v>Si</v>
      </c>
      <c r="J126" s="98" t="str">
        <f>VLOOKUP(E126,VIP!$A$2:$O8367,8,FALSE)</f>
        <v>Si</v>
      </c>
      <c r="K126" s="98" t="str">
        <f>VLOOKUP(E126,VIP!$A$2:$O11941,6,0)</f>
        <v>NO</v>
      </c>
      <c r="L126" s="124" t="s">
        <v>2661</v>
      </c>
      <c r="M126" s="175" t="s">
        <v>2624</v>
      </c>
      <c r="N126" s="173" t="s">
        <v>2659</v>
      </c>
      <c r="O126" s="98" t="s">
        <v>2721</v>
      </c>
      <c r="P126" s="127" t="s">
        <v>2662</v>
      </c>
      <c r="Q126" s="172" t="s">
        <v>2661</v>
      </c>
    </row>
    <row r="127" spans="1:17" s="99" customFormat="1" ht="18" x14ac:dyDescent="0.25">
      <c r="A127" s="98" t="str">
        <f>VLOOKUP(E127,'LISTADO ATM'!$A$2:$C$899,3,0)</f>
        <v>DISTRITO NACIONAL</v>
      </c>
      <c r="B127" s="111" t="s">
        <v>2505</v>
      </c>
      <c r="C127" s="123">
        <v>44251.5390625</v>
      </c>
      <c r="D127" s="98" t="s">
        <v>2472</v>
      </c>
      <c r="E127" s="103">
        <v>627</v>
      </c>
      <c r="F127" s="98" t="str">
        <f>VLOOKUP(E127,VIP!$A$2:$O11504,2,0)</f>
        <v>DRBR163</v>
      </c>
      <c r="G127" s="98" t="str">
        <f>VLOOKUP(E127,'LISTADO ATM'!$A$2:$B$898,2,0)</f>
        <v xml:space="preserve">ATM CAASD </v>
      </c>
      <c r="H127" s="98" t="str">
        <f>VLOOKUP(E127,VIP!$A$2:$O16380,7,FALSE)</f>
        <v>Si</v>
      </c>
      <c r="I127" s="98" t="str">
        <f>VLOOKUP(E127,VIP!$A$2:$O8345,8,FALSE)</f>
        <v>Si</v>
      </c>
      <c r="J127" s="98" t="str">
        <f>VLOOKUP(E127,VIP!$A$2:$O8295,8,FALSE)</f>
        <v>Si</v>
      </c>
      <c r="K127" s="98" t="str">
        <f>VLOOKUP(E127,VIP!$A$2:$O11869,6,0)</f>
        <v>NO</v>
      </c>
      <c r="L127" s="124" t="s">
        <v>2462</v>
      </c>
      <c r="M127" s="125" t="s">
        <v>2469</v>
      </c>
      <c r="N127" s="173" t="s">
        <v>2659</v>
      </c>
      <c r="O127" s="98" t="s">
        <v>2477</v>
      </c>
      <c r="P127" s="127"/>
      <c r="Q127" s="87" t="s">
        <v>2462</v>
      </c>
    </row>
    <row r="128" spans="1:17" s="99" customFormat="1" ht="18" x14ac:dyDescent="0.25">
      <c r="A128" s="98" t="str">
        <f>VLOOKUP(E128,'LISTADO ATM'!$A$2:$C$899,3,0)</f>
        <v>DISTRITO NACIONAL</v>
      </c>
      <c r="B128" s="111" t="s">
        <v>2503</v>
      </c>
      <c r="C128" s="123">
        <v>44251.587569444448</v>
      </c>
      <c r="D128" s="98" t="s">
        <v>2189</v>
      </c>
      <c r="E128" s="103">
        <v>498</v>
      </c>
      <c r="F128" s="98" t="str">
        <f>VLOOKUP(E128,VIP!$A$2:$O11498,2,0)</f>
        <v>DRBR498</v>
      </c>
      <c r="G128" s="98" t="str">
        <f>VLOOKUP(E128,'LISTADO ATM'!$A$2:$B$898,2,0)</f>
        <v xml:space="preserve">ATM Estación Sunix 27 de Febrero </v>
      </c>
      <c r="H128" s="98" t="str">
        <f>VLOOKUP(E128,VIP!$A$2:$O16374,7,FALSE)</f>
        <v>Si</v>
      </c>
      <c r="I128" s="98" t="str">
        <f>VLOOKUP(E128,VIP!$A$2:$O8339,8,FALSE)</f>
        <v>Si</v>
      </c>
      <c r="J128" s="98" t="str">
        <f>VLOOKUP(E128,VIP!$A$2:$O8289,8,FALSE)</f>
        <v>Si</v>
      </c>
      <c r="K128" s="98" t="str">
        <f>VLOOKUP(E128,VIP!$A$2:$O11863,6,0)</f>
        <v>NO</v>
      </c>
      <c r="L128" s="124" t="s">
        <v>2228</v>
      </c>
      <c r="M128" s="125" t="s">
        <v>2469</v>
      </c>
      <c r="N128" s="126" t="s">
        <v>2476</v>
      </c>
      <c r="O128" s="98" t="s">
        <v>2478</v>
      </c>
      <c r="P128" s="127"/>
      <c r="Q128" s="87" t="s">
        <v>2228</v>
      </c>
    </row>
    <row r="129" spans="1:17" s="99" customFormat="1" ht="18" x14ac:dyDescent="0.25">
      <c r="A129" s="98" t="str">
        <f>VLOOKUP(E129,'LISTADO ATM'!$A$2:$C$899,3,0)</f>
        <v>DISTRITO NACIONAL</v>
      </c>
      <c r="B129" s="111" t="s">
        <v>2506</v>
      </c>
      <c r="C129" s="123">
        <v>44251.746249999997</v>
      </c>
      <c r="D129" s="98" t="s">
        <v>2189</v>
      </c>
      <c r="E129" s="103">
        <v>54</v>
      </c>
      <c r="F129" s="98" t="str">
        <f>VLOOKUP(E129,VIP!$A$2:$O11478,2,0)</f>
        <v>DRBR054</v>
      </c>
      <c r="G129" s="98" t="str">
        <f>VLOOKUP(E129,'LISTADO ATM'!$A$2:$B$898,2,0)</f>
        <v xml:space="preserve">ATM Autoservicio Galería 360 </v>
      </c>
      <c r="H129" s="98" t="str">
        <f>VLOOKUP(E129,VIP!$A$2:$O16367,7,FALSE)</f>
        <v>Si</v>
      </c>
      <c r="I129" s="98" t="str">
        <f>VLOOKUP(E129,VIP!$A$2:$O8332,8,FALSE)</f>
        <v>Si</v>
      </c>
      <c r="J129" s="98" t="str">
        <f>VLOOKUP(E129,VIP!$A$2:$O8282,8,FALSE)</f>
        <v>Si</v>
      </c>
      <c r="K129" s="98" t="str">
        <f>VLOOKUP(E129,VIP!$A$2:$O11856,6,0)</f>
        <v>NO</v>
      </c>
      <c r="L129" s="124" t="s">
        <v>2228</v>
      </c>
      <c r="M129" s="125" t="s">
        <v>2469</v>
      </c>
      <c r="N129" s="126" t="s">
        <v>2476</v>
      </c>
      <c r="O129" s="98" t="s">
        <v>2478</v>
      </c>
      <c r="P129" s="125"/>
      <c r="Q129" s="87" t="s">
        <v>2228</v>
      </c>
    </row>
    <row r="130" spans="1:17" s="99" customFormat="1" ht="18" x14ac:dyDescent="0.25">
      <c r="A130" s="98" t="str">
        <f>VLOOKUP(E130,'LISTADO ATM'!$A$2:$C$899,3,0)</f>
        <v>NORTE</v>
      </c>
      <c r="B130" s="111" t="s">
        <v>2519</v>
      </c>
      <c r="C130" s="123">
        <v>44252.361435185187</v>
      </c>
      <c r="D130" s="98" t="s">
        <v>2190</v>
      </c>
      <c r="E130" s="103">
        <v>691</v>
      </c>
      <c r="F130" s="98" t="str">
        <f>VLOOKUP(E130,VIP!$A$2:$O11488,2,0)</f>
        <v>DRBR691</v>
      </c>
      <c r="G130" s="98" t="str">
        <f>VLOOKUP(E130,'LISTADO ATM'!$A$2:$B$898,2,0)</f>
        <v>ATM Eco Petroleo Manzanillo</v>
      </c>
      <c r="H130" s="98" t="str">
        <f>VLOOKUP(E130,VIP!$A$2:$O16409,7,FALSE)</f>
        <v>Si</v>
      </c>
      <c r="I130" s="98" t="str">
        <f>VLOOKUP(E130,VIP!$A$2:$O8374,8,FALSE)</f>
        <v>Si</v>
      </c>
      <c r="J130" s="98" t="str">
        <f>VLOOKUP(E130,VIP!$A$2:$O8324,8,FALSE)</f>
        <v>Si</v>
      </c>
      <c r="K130" s="98" t="str">
        <f>VLOOKUP(E130,VIP!$A$2:$O11898,6,0)</f>
        <v>NO</v>
      </c>
      <c r="L130" s="124" t="s">
        <v>2496</v>
      </c>
      <c r="M130" s="125" t="s">
        <v>2469</v>
      </c>
      <c r="N130" s="126" t="s">
        <v>2476</v>
      </c>
      <c r="O130" s="98" t="s">
        <v>2497</v>
      </c>
      <c r="P130" s="127"/>
      <c r="Q130" s="87" t="s">
        <v>2496</v>
      </c>
    </row>
    <row r="131" spans="1:17" s="99" customFormat="1" ht="18" x14ac:dyDescent="0.25">
      <c r="A131" s="98" t="str">
        <f>VLOOKUP(E131,'LISTADO ATM'!$A$2:$C$899,3,0)</f>
        <v>DISTRITO NACIONAL</v>
      </c>
      <c r="B131" s="111" t="s">
        <v>2517</v>
      </c>
      <c r="C131" s="123">
        <v>44252.403333333335</v>
      </c>
      <c r="D131" s="98" t="s">
        <v>2487</v>
      </c>
      <c r="E131" s="103">
        <v>628</v>
      </c>
      <c r="F131" s="98" t="str">
        <f>VLOOKUP(E131,VIP!$A$2:$O11477,2,0)</f>
        <v>DRBR086</v>
      </c>
      <c r="G131" s="98" t="str">
        <f>VLOOKUP(E131,'LISTADO ATM'!$A$2:$B$898,2,0)</f>
        <v xml:space="preserve">ATM Autobanco San Isidro </v>
      </c>
      <c r="H131" s="98" t="str">
        <f>VLOOKUP(E131,VIP!$A$2:$O16398,7,FALSE)</f>
        <v>Si</v>
      </c>
      <c r="I131" s="98" t="str">
        <f>VLOOKUP(E131,VIP!$A$2:$O8363,8,FALSE)</f>
        <v>Si</v>
      </c>
      <c r="J131" s="98" t="str">
        <f>VLOOKUP(E131,VIP!$A$2:$O8313,8,FALSE)</f>
        <v>Si</v>
      </c>
      <c r="K131" s="98" t="str">
        <f>VLOOKUP(E131,VIP!$A$2:$O11887,6,0)</f>
        <v>SI</v>
      </c>
      <c r="L131" s="124" t="s">
        <v>2430</v>
      </c>
      <c r="M131" s="125" t="s">
        <v>2469</v>
      </c>
      <c r="N131" s="126" t="s">
        <v>2476</v>
      </c>
      <c r="O131" s="98" t="s">
        <v>2490</v>
      </c>
      <c r="P131" s="127"/>
      <c r="Q131" s="87" t="s">
        <v>2430</v>
      </c>
    </row>
    <row r="132" spans="1:17" s="99" customFormat="1" ht="18" x14ac:dyDescent="0.25">
      <c r="A132" s="98" t="str">
        <f>VLOOKUP(E132,'LISTADO ATM'!$A$2:$C$899,3,0)</f>
        <v>DISTRITO NACIONAL</v>
      </c>
      <c r="B132" s="111" t="s">
        <v>2521</v>
      </c>
      <c r="C132" s="123">
        <v>44252.444409722222</v>
      </c>
      <c r="D132" s="98" t="s">
        <v>2189</v>
      </c>
      <c r="E132" s="103">
        <v>658</v>
      </c>
      <c r="F132" s="98" t="str">
        <f>VLOOKUP(E132,VIP!$A$2:$O11480,2,0)</f>
        <v>DRBR658</v>
      </c>
      <c r="G132" s="98" t="str">
        <f>VLOOKUP(E132,'LISTADO ATM'!$A$2:$B$898,2,0)</f>
        <v>ATM Cámara de Cuentas</v>
      </c>
      <c r="H132" s="98" t="str">
        <f>VLOOKUP(E132,VIP!$A$2:$O16401,7,FALSE)</f>
        <v>Si</v>
      </c>
      <c r="I132" s="98" t="str">
        <f>VLOOKUP(E132,VIP!$A$2:$O8366,8,FALSE)</f>
        <v>Si</v>
      </c>
      <c r="J132" s="98" t="str">
        <f>VLOOKUP(E132,VIP!$A$2:$O8316,8,FALSE)</f>
        <v>Si</v>
      </c>
      <c r="K132" s="98" t="str">
        <f>VLOOKUP(E132,VIP!$A$2:$O11890,6,0)</f>
        <v>NO</v>
      </c>
      <c r="L132" s="124" t="s">
        <v>2228</v>
      </c>
      <c r="M132" s="125" t="s">
        <v>2469</v>
      </c>
      <c r="N132" s="126" t="s">
        <v>2476</v>
      </c>
      <c r="O132" s="98" t="s">
        <v>2478</v>
      </c>
      <c r="P132" s="127"/>
      <c r="Q132" s="87" t="s">
        <v>2228</v>
      </c>
    </row>
    <row r="133" spans="1:17" s="99" customFormat="1" ht="18" x14ac:dyDescent="0.25">
      <c r="A133" s="98" t="str">
        <f>VLOOKUP(E133,'LISTADO ATM'!$A$2:$C$899,3,0)</f>
        <v>DISTRITO NACIONAL</v>
      </c>
      <c r="B133" s="111" t="s">
        <v>2540</v>
      </c>
      <c r="C133" s="123">
        <v>44252.487881944442</v>
      </c>
      <c r="D133" s="98" t="s">
        <v>2189</v>
      </c>
      <c r="E133" s="103">
        <v>553</v>
      </c>
      <c r="F133" s="98" t="str">
        <f>VLOOKUP(E133,VIP!$A$2:$O11508,2,0)</f>
        <v>DRBR270</v>
      </c>
      <c r="G133" s="98" t="str">
        <f>VLOOKUP(E133,'LISTADO ATM'!$A$2:$B$898,2,0)</f>
        <v xml:space="preserve">ATM Centro de Caja Las Américas </v>
      </c>
      <c r="H133" s="98" t="str">
        <f>VLOOKUP(E133,VIP!$A$2:$O16429,7,FALSE)</f>
        <v>Si</v>
      </c>
      <c r="I133" s="98" t="str">
        <f>VLOOKUP(E133,VIP!$A$2:$O8394,8,FALSE)</f>
        <v>No</v>
      </c>
      <c r="J133" s="98" t="str">
        <f>VLOOKUP(E133,VIP!$A$2:$O8344,8,FALSE)</f>
        <v>No</v>
      </c>
      <c r="K133" s="98" t="str">
        <f>VLOOKUP(E133,VIP!$A$2:$O11918,6,0)</f>
        <v>NO</v>
      </c>
      <c r="L133" s="124" t="s">
        <v>2254</v>
      </c>
      <c r="M133" s="125" t="s">
        <v>2469</v>
      </c>
      <c r="N133" s="173" t="s">
        <v>2659</v>
      </c>
      <c r="O133" s="98" t="s">
        <v>2478</v>
      </c>
      <c r="P133" s="127"/>
      <c r="Q133" s="125" t="s">
        <v>2254</v>
      </c>
    </row>
    <row r="134" spans="1:17" s="99" customFormat="1" ht="18" x14ac:dyDescent="0.25">
      <c r="A134" s="98" t="str">
        <f>VLOOKUP(E134,'LISTADO ATM'!$A$2:$C$899,3,0)</f>
        <v>DISTRITO NACIONAL</v>
      </c>
      <c r="B134" s="111" t="s">
        <v>2535</v>
      </c>
      <c r="C134" s="123">
        <v>44252.564571759256</v>
      </c>
      <c r="D134" s="98" t="s">
        <v>2472</v>
      </c>
      <c r="E134" s="103">
        <v>562</v>
      </c>
      <c r="F134" s="98" t="str">
        <f>VLOOKUP(E134,VIP!$A$2:$O11492,2,0)</f>
        <v>DRBR226</v>
      </c>
      <c r="G134" s="98" t="str">
        <f>VLOOKUP(E134,'LISTADO ATM'!$A$2:$B$898,2,0)</f>
        <v xml:space="preserve">ATM S/M Jumbo Carretera Mella </v>
      </c>
      <c r="H134" s="98" t="str">
        <f>VLOOKUP(E134,VIP!$A$2:$O16413,7,FALSE)</f>
        <v>Si</v>
      </c>
      <c r="I134" s="98" t="str">
        <f>VLOOKUP(E134,VIP!$A$2:$O8378,8,FALSE)</f>
        <v>Si</v>
      </c>
      <c r="J134" s="98" t="str">
        <f>VLOOKUP(E134,VIP!$A$2:$O8328,8,FALSE)</f>
        <v>Si</v>
      </c>
      <c r="K134" s="98" t="str">
        <f>VLOOKUP(E134,VIP!$A$2:$O11902,6,0)</f>
        <v>SI</v>
      </c>
      <c r="L134" s="124" t="s">
        <v>2430</v>
      </c>
      <c r="M134" s="125" t="s">
        <v>2469</v>
      </c>
      <c r="N134" s="126" t="s">
        <v>2476</v>
      </c>
      <c r="O134" s="98" t="s">
        <v>2477</v>
      </c>
      <c r="P134" s="127"/>
      <c r="Q134" s="87" t="s">
        <v>2430</v>
      </c>
    </row>
    <row r="135" spans="1:17" s="99" customFormat="1" ht="18" x14ac:dyDescent="0.25">
      <c r="A135" s="98" t="str">
        <f>VLOOKUP(E135,'LISTADO ATM'!$A$2:$C$899,3,0)</f>
        <v>NORTE</v>
      </c>
      <c r="B135" s="111" t="s">
        <v>2527</v>
      </c>
      <c r="C135" s="123">
        <v>44252.589212962965</v>
      </c>
      <c r="D135" s="98" t="s">
        <v>2499</v>
      </c>
      <c r="E135" s="103">
        <v>732</v>
      </c>
      <c r="F135" s="98" t="str">
        <f>VLOOKUP(E135,VIP!$A$2:$O11482,2,0)</f>
        <v>DRBR12H</v>
      </c>
      <c r="G135" s="98" t="str">
        <f>VLOOKUP(E135,'LISTADO ATM'!$A$2:$B$898,2,0)</f>
        <v xml:space="preserve">ATM Molino del Valle (Santiago) </v>
      </c>
      <c r="H135" s="98" t="str">
        <f>VLOOKUP(E135,VIP!$A$2:$O16403,7,FALSE)</f>
        <v>Si</v>
      </c>
      <c r="I135" s="98" t="str">
        <f>VLOOKUP(E135,VIP!$A$2:$O8368,8,FALSE)</f>
        <v>Si</v>
      </c>
      <c r="J135" s="98" t="str">
        <f>VLOOKUP(E135,VIP!$A$2:$O8318,8,FALSE)</f>
        <v>Si</v>
      </c>
      <c r="K135" s="98" t="str">
        <f>VLOOKUP(E135,VIP!$A$2:$O11892,6,0)</f>
        <v>NO</v>
      </c>
      <c r="L135" s="124" t="s">
        <v>2543</v>
      </c>
      <c r="M135" s="125" t="s">
        <v>2469</v>
      </c>
      <c r="N135" s="126" t="s">
        <v>2476</v>
      </c>
      <c r="O135" s="98" t="s">
        <v>2500</v>
      </c>
      <c r="P135" s="127"/>
      <c r="Q135" s="87" t="s">
        <v>2543</v>
      </c>
    </row>
    <row r="136" spans="1:17" s="99" customFormat="1" ht="18" x14ac:dyDescent="0.25">
      <c r="A136" s="98" t="str">
        <f>VLOOKUP(E136,'LISTADO ATM'!$A$2:$C$899,3,0)</f>
        <v>SUR</v>
      </c>
      <c r="B136" s="111" t="s">
        <v>2525</v>
      </c>
      <c r="C136" s="123">
        <v>44252.594108796293</v>
      </c>
      <c r="D136" s="98" t="s">
        <v>2189</v>
      </c>
      <c r="E136" s="103">
        <v>962</v>
      </c>
      <c r="F136" s="98" t="str">
        <f>VLOOKUP(E136,VIP!$A$2:$O11480,2,0)</f>
        <v>DRBR962</v>
      </c>
      <c r="G136" s="98" t="str">
        <f>VLOOKUP(E136,'LISTADO ATM'!$A$2:$B$898,2,0)</f>
        <v xml:space="preserve">ATM Oficina Villa Ofelia II (San Juan) </v>
      </c>
      <c r="H136" s="98" t="str">
        <f>VLOOKUP(E136,VIP!$A$2:$O16401,7,FALSE)</f>
        <v>Si</v>
      </c>
      <c r="I136" s="98" t="str">
        <f>VLOOKUP(E136,VIP!$A$2:$O8366,8,FALSE)</f>
        <v>Si</v>
      </c>
      <c r="J136" s="98" t="str">
        <f>VLOOKUP(E136,VIP!$A$2:$O8316,8,FALSE)</f>
        <v>Si</v>
      </c>
      <c r="K136" s="98" t="str">
        <f>VLOOKUP(E136,VIP!$A$2:$O11890,6,0)</f>
        <v>NO</v>
      </c>
      <c r="L136" s="124" t="s">
        <v>2228</v>
      </c>
      <c r="M136" s="125" t="s">
        <v>2469</v>
      </c>
      <c r="N136" s="126" t="s">
        <v>2476</v>
      </c>
      <c r="O136" s="98" t="s">
        <v>2478</v>
      </c>
      <c r="P136" s="127"/>
      <c r="Q136" s="87" t="s">
        <v>2228</v>
      </c>
    </row>
    <row r="137" spans="1:17" s="99" customFormat="1" ht="18" x14ac:dyDescent="0.25">
      <c r="A137" s="98" t="str">
        <f>VLOOKUP(E137,'LISTADO ATM'!$A$2:$C$899,3,0)</f>
        <v>NORTE</v>
      </c>
      <c r="B137" s="111" t="s">
        <v>2586</v>
      </c>
      <c r="C137" s="123">
        <v>44252.638518518521</v>
      </c>
      <c r="D137" s="98" t="s">
        <v>2499</v>
      </c>
      <c r="E137" s="103">
        <v>337</v>
      </c>
      <c r="F137" s="98" t="str">
        <f>VLOOKUP(E137,VIP!$A$2:$O11525,2,0)</f>
        <v>DRBR337</v>
      </c>
      <c r="G137" s="98" t="str">
        <f>VLOOKUP(E137,'LISTADO ATM'!$A$2:$B$898,2,0)</f>
        <v>ATM S/M Cooperativa Moca</v>
      </c>
      <c r="H137" s="98" t="str">
        <f>VLOOKUP(E137,VIP!$A$2:$O16446,7,FALSE)</f>
        <v>Si</v>
      </c>
      <c r="I137" s="98" t="str">
        <f>VLOOKUP(E137,VIP!$A$2:$O8411,8,FALSE)</f>
        <v>Si</v>
      </c>
      <c r="J137" s="98" t="str">
        <f>VLOOKUP(E137,VIP!$A$2:$O8361,8,FALSE)</f>
        <v>Si</v>
      </c>
      <c r="K137" s="98" t="str">
        <f>VLOOKUP(E137,VIP!$A$2:$O11935,6,0)</f>
        <v>NO</v>
      </c>
      <c r="L137" s="124" t="s">
        <v>2430</v>
      </c>
      <c r="M137" s="125" t="s">
        <v>2469</v>
      </c>
      <c r="N137" s="126" t="s">
        <v>2476</v>
      </c>
      <c r="O137" s="98" t="s">
        <v>2500</v>
      </c>
      <c r="P137" s="127"/>
      <c r="Q137" s="87" t="s">
        <v>2430</v>
      </c>
    </row>
    <row r="138" spans="1:17" s="99" customFormat="1" ht="18" x14ac:dyDescent="0.25">
      <c r="A138" s="98" t="str">
        <f>VLOOKUP(E138,'LISTADO ATM'!$A$2:$C$899,3,0)</f>
        <v>NORTE</v>
      </c>
      <c r="B138" s="111" t="s">
        <v>2581</v>
      </c>
      <c r="C138" s="123">
        <v>44252.68241898148</v>
      </c>
      <c r="D138" s="98" t="s">
        <v>2499</v>
      </c>
      <c r="E138" s="103">
        <v>172</v>
      </c>
      <c r="F138" s="98" t="str">
        <f>VLOOKUP(E138,VIP!$A$2:$O11516,2,0)</f>
        <v>DRBR172</v>
      </c>
      <c r="G138" s="98" t="str">
        <f>VLOOKUP(E138,'LISTADO ATM'!$A$2:$B$898,2,0)</f>
        <v xml:space="preserve">ATM UNP Guaucí </v>
      </c>
      <c r="H138" s="98" t="str">
        <f>VLOOKUP(E138,VIP!$A$2:$O16437,7,FALSE)</f>
        <v>Si</v>
      </c>
      <c r="I138" s="98" t="str">
        <f>VLOOKUP(E138,VIP!$A$2:$O8402,8,FALSE)</f>
        <v>Si</v>
      </c>
      <c r="J138" s="98" t="str">
        <f>VLOOKUP(E138,VIP!$A$2:$O8352,8,FALSE)</f>
        <v>Si</v>
      </c>
      <c r="K138" s="98" t="str">
        <f>VLOOKUP(E138,VIP!$A$2:$O11926,6,0)</f>
        <v>NO</v>
      </c>
      <c r="L138" s="124" t="s">
        <v>2430</v>
      </c>
      <c r="M138" s="125" t="s">
        <v>2469</v>
      </c>
      <c r="N138" s="126" t="s">
        <v>2476</v>
      </c>
      <c r="O138" s="98" t="s">
        <v>2500</v>
      </c>
      <c r="P138" s="127"/>
      <c r="Q138" s="87" t="s">
        <v>2430</v>
      </c>
    </row>
    <row r="139" spans="1:17" s="99" customFormat="1" ht="18" x14ac:dyDescent="0.25">
      <c r="A139" s="98" t="str">
        <f>VLOOKUP(E139,'LISTADO ATM'!$A$2:$C$899,3,0)</f>
        <v>ESTE</v>
      </c>
      <c r="B139" s="111" t="s">
        <v>2577</v>
      </c>
      <c r="C139" s="123">
        <v>44252.694490740738</v>
      </c>
      <c r="D139" s="98" t="s">
        <v>2472</v>
      </c>
      <c r="E139" s="103">
        <v>294</v>
      </c>
      <c r="F139" s="98" t="str">
        <f>VLOOKUP(E139,VIP!$A$2:$O11512,2,0)</f>
        <v>DRBR294</v>
      </c>
      <c r="G139" s="98" t="str">
        <f>VLOOKUP(E139,'LISTADO ATM'!$A$2:$B$898,2,0)</f>
        <v xml:space="preserve">ATM Plaza Zaglul San Pedro II </v>
      </c>
      <c r="H139" s="98" t="str">
        <f>VLOOKUP(E139,VIP!$A$2:$O16433,7,FALSE)</f>
        <v>Si</v>
      </c>
      <c r="I139" s="98" t="str">
        <f>VLOOKUP(E139,VIP!$A$2:$O8398,8,FALSE)</f>
        <v>Si</v>
      </c>
      <c r="J139" s="98" t="str">
        <f>VLOOKUP(E139,VIP!$A$2:$O8348,8,FALSE)</f>
        <v>Si</v>
      </c>
      <c r="K139" s="98" t="str">
        <f>VLOOKUP(E139,VIP!$A$2:$O11922,6,0)</f>
        <v>NO</v>
      </c>
      <c r="L139" s="124" t="s">
        <v>2430</v>
      </c>
      <c r="M139" s="125" t="s">
        <v>2469</v>
      </c>
      <c r="N139" s="126" t="s">
        <v>2476</v>
      </c>
      <c r="O139" s="98" t="s">
        <v>2477</v>
      </c>
      <c r="P139" s="127"/>
      <c r="Q139" s="87" t="s">
        <v>2430</v>
      </c>
    </row>
    <row r="140" spans="1:17" s="99" customFormat="1" ht="18" x14ac:dyDescent="0.25">
      <c r="A140" s="98" t="str">
        <f>VLOOKUP(E140,'LISTADO ATM'!$A$2:$C$899,3,0)</f>
        <v>SUR</v>
      </c>
      <c r="B140" s="111" t="s">
        <v>2575</v>
      </c>
      <c r="C140" s="123">
        <v>44252.701990740738</v>
      </c>
      <c r="D140" s="98" t="s">
        <v>2472</v>
      </c>
      <c r="E140" s="103">
        <v>311</v>
      </c>
      <c r="F140" s="98" t="str">
        <f>VLOOKUP(E140,VIP!$A$2:$O11510,2,0)</f>
        <v>DRBR311</v>
      </c>
      <c r="G140" s="98" t="str">
        <f>VLOOKUP(E140,'LISTADO ATM'!$A$2:$B$898,2,0)</f>
        <v>ATM Plaza Eroski</v>
      </c>
      <c r="H140" s="98" t="str">
        <f>VLOOKUP(E140,VIP!$A$2:$O16431,7,FALSE)</f>
        <v>Si</v>
      </c>
      <c r="I140" s="98" t="str">
        <f>VLOOKUP(E140,VIP!$A$2:$O8396,8,FALSE)</f>
        <v>Si</v>
      </c>
      <c r="J140" s="98" t="str">
        <f>VLOOKUP(E140,VIP!$A$2:$O8346,8,FALSE)</f>
        <v>Si</v>
      </c>
      <c r="K140" s="98" t="str">
        <f>VLOOKUP(E140,VIP!$A$2:$O11920,6,0)</f>
        <v>NO</v>
      </c>
      <c r="L140" s="124" t="s">
        <v>2462</v>
      </c>
      <c r="M140" s="125" t="s">
        <v>2469</v>
      </c>
      <c r="N140" s="126" t="s">
        <v>2476</v>
      </c>
      <c r="O140" s="98" t="s">
        <v>2477</v>
      </c>
      <c r="P140" s="127"/>
      <c r="Q140" s="87" t="s">
        <v>2462</v>
      </c>
    </row>
    <row r="141" spans="1:17" s="99" customFormat="1" ht="18" x14ac:dyDescent="0.25">
      <c r="A141" s="98" t="str">
        <f>VLOOKUP(E141,'LISTADO ATM'!$A$2:$C$899,3,0)</f>
        <v>DISTRITO NACIONAL</v>
      </c>
      <c r="B141" s="111" t="s">
        <v>2573</v>
      </c>
      <c r="C141" s="123">
        <v>44252.709236111114</v>
      </c>
      <c r="D141" s="98" t="s">
        <v>2472</v>
      </c>
      <c r="E141" s="103">
        <v>558</v>
      </c>
      <c r="F141" s="98" t="str">
        <f>VLOOKUP(E141,VIP!$A$2:$O11508,2,0)</f>
        <v>DRBR106</v>
      </c>
      <c r="G141" s="98" t="str">
        <f>VLOOKUP(E141,'LISTADO ATM'!$A$2:$B$898,2,0)</f>
        <v xml:space="preserve">ATM Base Naval 27 de Febrero (Sans Soucí) </v>
      </c>
      <c r="H141" s="98" t="str">
        <f>VLOOKUP(E141,VIP!$A$2:$O16429,7,FALSE)</f>
        <v>Si</v>
      </c>
      <c r="I141" s="98" t="str">
        <f>VLOOKUP(E141,VIP!$A$2:$O8394,8,FALSE)</f>
        <v>Si</v>
      </c>
      <c r="J141" s="98" t="str">
        <f>VLOOKUP(E141,VIP!$A$2:$O8344,8,FALSE)</f>
        <v>Si</v>
      </c>
      <c r="K141" s="98" t="str">
        <f>VLOOKUP(E141,VIP!$A$2:$O11918,6,0)</f>
        <v>NO</v>
      </c>
      <c r="L141" s="124" t="s">
        <v>2462</v>
      </c>
      <c r="M141" s="125" t="s">
        <v>2469</v>
      </c>
      <c r="N141" s="126" t="s">
        <v>2476</v>
      </c>
      <c r="O141" s="98" t="s">
        <v>2477</v>
      </c>
      <c r="P141" s="127"/>
      <c r="Q141" s="87" t="s">
        <v>2462</v>
      </c>
    </row>
    <row r="142" spans="1:17" s="99" customFormat="1" ht="18" x14ac:dyDescent="0.25">
      <c r="A142" s="98" t="str">
        <f>VLOOKUP(E142,'LISTADO ATM'!$A$2:$C$899,3,0)</f>
        <v>DISTRITO NACIONAL</v>
      </c>
      <c r="B142" s="111" t="s">
        <v>2572</v>
      </c>
      <c r="C142" s="123">
        <v>44252.716527777775</v>
      </c>
      <c r="D142" s="98" t="s">
        <v>2472</v>
      </c>
      <c r="E142" s="103">
        <v>590</v>
      </c>
      <c r="F142" s="98" t="str">
        <f>VLOOKUP(E142,VIP!$A$2:$O11507,2,0)</f>
        <v>DRBR177</v>
      </c>
      <c r="G142" s="98" t="str">
        <f>VLOOKUP(E142,'LISTADO ATM'!$A$2:$B$898,2,0)</f>
        <v xml:space="preserve">ATM Olé Aut. Las Américas </v>
      </c>
      <c r="H142" s="98" t="str">
        <f>VLOOKUP(E142,VIP!$A$2:$O16428,7,FALSE)</f>
        <v>Si</v>
      </c>
      <c r="I142" s="98" t="str">
        <f>VLOOKUP(E142,VIP!$A$2:$O8393,8,FALSE)</f>
        <v>Si</v>
      </c>
      <c r="J142" s="98" t="str">
        <f>VLOOKUP(E142,VIP!$A$2:$O8343,8,FALSE)</f>
        <v>Si</v>
      </c>
      <c r="K142" s="98" t="str">
        <f>VLOOKUP(E142,VIP!$A$2:$O11917,6,0)</f>
        <v>SI</v>
      </c>
      <c r="L142" s="124" t="s">
        <v>2462</v>
      </c>
      <c r="M142" s="125" t="s">
        <v>2469</v>
      </c>
      <c r="N142" s="126" t="s">
        <v>2476</v>
      </c>
      <c r="O142" s="98" t="s">
        <v>2477</v>
      </c>
      <c r="P142" s="127"/>
      <c r="Q142" s="87" t="s">
        <v>2462</v>
      </c>
    </row>
    <row r="143" spans="1:17" s="99" customFormat="1" ht="18" x14ac:dyDescent="0.25">
      <c r="A143" s="98" t="str">
        <f>VLOOKUP(E143,'LISTADO ATM'!$A$2:$C$899,3,0)</f>
        <v>DISTRITO NACIONAL</v>
      </c>
      <c r="B143" s="111" t="s">
        <v>2571</v>
      </c>
      <c r="C143" s="123">
        <v>44252.7340625</v>
      </c>
      <c r="D143" s="98" t="s">
        <v>2472</v>
      </c>
      <c r="E143" s="103">
        <v>710</v>
      </c>
      <c r="F143" s="98" t="str">
        <f>VLOOKUP(E143,VIP!$A$2:$O11506,2,0)</f>
        <v>DRBR506</v>
      </c>
      <c r="G143" s="98" t="str">
        <f>VLOOKUP(E143,'LISTADO ATM'!$A$2:$B$898,2,0)</f>
        <v xml:space="preserve">ATM S/M Soberano </v>
      </c>
      <c r="H143" s="98" t="str">
        <f>VLOOKUP(E143,VIP!$A$2:$O16427,7,FALSE)</f>
        <v>Si</v>
      </c>
      <c r="I143" s="98" t="str">
        <f>VLOOKUP(E143,VIP!$A$2:$O8392,8,FALSE)</f>
        <v>Si</v>
      </c>
      <c r="J143" s="98" t="str">
        <f>VLOOKUP(E143,VIP!$A$2:$O8342,8,FALSE)</f>
        <v>Si</v>
      </c>
      <c r="K143" s="98" t="str">
        <f>VLOOKUP(E143,VIP!$A$2:$O11916,6,0)</f>
        <v>NO</v>
      </c>
      <c r="L143" s="124" t="s">
        <v>2462</v>
      </c>
      <c r="M143" s="125" t="s">
        <v>2469</v>
      </c>
      <c r="N143" s="126" t="s">
        <v>2476</v>
      </c>
      <c r="O143" s="98" t="s">
        <v>2477</v>
      </c>
      <c r="P143" s="127"/>
      <c r="Q143" s="87" t="s">
        <v>2462</v>
      </c>
    </row>
    <row r="144" spans="1:17" s="99" customFormat="1" ht="18" x14ac:dyDescent="0.25">
      <c r="A144" s="98" t="str">
        <f>VLOOKUP(E144,'LISTADO ATM'!$A$2:$C$899,3,0)</f>
        <v>DISTRITO NACIONAL</v>
      </c>
      <c r="B144" s="111" t="s">
        <v>2570</v>
      </c>
      <c r="C144" s="123">
        <v>44252.738321759258</v>
      </c>
      <c r="D144" s="98" t="s">
        <v>2487</v>
      </c>
      <c r="E144" s="103">
        <v>721</v>
      </c>
      <c r="F144" s="98" t="str">
        <f>VLOOKUP(E144,VIP!$A$2:$O11505,2,0)</f>
        <v>DRBR23A</v>
      </c>
      <c r="G144" s="98" t="str">
        <f>VLOOKUP(E144,'LISTADO ATM'!$A$2:$B$898,2,0)</f>
        <v xml:space="preserve">ATM Oficina Charles de Gaulle II </v>
      </c>
      <c r="H144" s="98" t="str">
        <f>VLOOKUP(E144,VIP!$A$2:$O16426,7,FALSE)</f>
        <v>Si</v>
      </c>
      <c r="I144" s="98" t="str">
        <f>VLOOKUP(E144,VIP!$A$2:$O8391,8,FALSE)</f>
        <v>Si</v>
      </c>
      <c r="J144" s="98" t="str">
        <f>VLOOKUP(E144,VIP!$A$2:$O8341,8,FALSE)</f>
        <v>Si</v>
      </c>
      <c r="K144" s="98" t="str">
        <f>VLOOKUP(E144,VIP!$A$2:$O11915,6,0)</f>
        <v>NO</v>
      </c>
      <c r="L144" s="124" t="s">
        <v>2462</v>
      </c>
      <c r="M144" s="125" t="s">
        <v>2469</v>
      </c>
      <c r="N144" s="126" t="s">
        <v>2476</v>
      </c>
      <c r="O144" s="98" t="s">
        <v>2490</v>
      </c>
      <c r="P144" s="127"/>
      <c r="Q144" s="87" t="s">
        <v>2462</v>
      </c>
    </row>
    <row r="145" spans="1:17" s="99" customFormat="1" ht="18" x14ac:dyDescent="0.25">
      <c r="A145" s="98" t="str">
        <f>VLOOKUP(E145,'LISTADO ATM'!$A$2:$C$899,3,0)</f>
        <v>DISTRITO NACIONAL</v>
      </c>
      <c r="B145" s="111" t="s">
        <v>2567</v>
      </c>
      <c r="C145" s="123">
        <v>44252.760092592594</v>
      </c>
      <c r="D145" s="98" t="s">
        <v>2487</v>
      </c>
      <c r="E145" s="103">
        <v>883</v>
      </c>
      <c r="F145" s="98" t="str">
        <f>VLOOKUP(E145,VIP!$A$2:$O11502,2,0)</f>
        <v>DRBR883</v>
      </c>
      <c r="G145" s="98" t="str">
        <f>VLOOKUP(E145,'LISTADO ATM'!$A$2:$B$898,2,0)</f>
        <v xml:space="preserve">ATM Oficina Filadelfia Plaza </v>
      </c>
      <c r="H145" s="98" t="str">
        <f>VLOOKUP(E145,VIP!$A$2:$O16423,7,FALSE)</f>
        <v>Si</v>
      </c>
      <c r="I145" s="98" t="str">
        <f>VLOOKUP(E145,VIP!$A$2:$O8388,8,FALSE)</f>
        <v>Si</v>
      </c>
      <c r="J145" s="98" t="str">
        <f>VLOOKUP(E145,VIP!$A$2:$O8338,8,FALSE)</f>
        <v>Si</v>
      </c>
      <c r="K145" s="98" t="str">
        <f>VLOOKUP(E145,VIP!$A$2:$O11912,6,0)</f>
        <v>NO</v>
      </c>
      <c r="L145" s="124" t="s">
        <v>2462</v>
      </c>
      <c r="M145" s="125" t="s">
        <v>2469</v>
      </c>
      <c r="N145" s="126" t="s">
        <v>2476</v>
      </c>
      <c r="O145" s="98" t="s">
        <v>2490</v>
      </c>
      <c r="P145" s="127"/>
      <c r="Q145" s="87" t="s">
        <v>2462</v>
      </c>
    </row>
    <row r="146" spans="1:17" s="99" customFormat="1" ht="18" x14ac:dyDescent="0.25">
      <c r="A146" s="98" t="str">
        <f>VLOOKUP(E146,'LISTADO ATM'!$A$2:$C$899,3,0)</f>
        <v>NORTE</v>
      </c>
      <c r="B146" s="111" t="s">
        <v>2564</v>
      </c>
      <c r="C146" s="123">
        <v>44252.774560185186</v>
      </c>
      <c r="D146" s="98" t="s">
        <v>2487</v>
      </c>
      <c r="E146" s="103">
        <v>990</v>
      </c>
      <c r="F146" s="98" t="str">
        <f>VLOOKUP(E146,VIP!$A$2:$O11498,2,0)</f>
        <v>DRBR742</v>
      </c>
      <c r="G146" s="98" t="str">
        <f>VLOOKUP(E146,'LISTADO ATM'!$A$2:$B$898,2,0)</f>
        <v xml:space="preserve">ATM Autoservicio Bonao II </v>
      </c>
      <c r="H146" s="98" t="str">
        <f>VLOOKUP(E146,VIP!$A$2:$O16419,7,FALSE)</f>
        <v>Si</v>
      </c>
      <c r="I146" s="98" t="str">
        <f>VLOOKUP(E146,VIP!$A$2:$O8384,8,FALSE)</f>
        <v>Si</v>
      </c>
      <c r="J146" s="98" t="str">
        <f>VLOOKUP(E146,VIP!$A$2:$O8334,8,FALSE)</f>
        <v>Si</v>
      </c>
      <c r="K146" s="98" t="str">
        <f>VLOOKUP(E146,VIP!$A$2:$O11908,6,0)</f>
        <v>NO</v>
      </c>
      <c r="L146" s="124" t="s">
        <v>2430</v>
      </c>
      <c r="M146" s="125" t="s">
        <v>2469</v>
      </c>
      <c r="N146" s="126" t="s">
        <v>2476</v>
      </c>
      <c r="O146" s="98" t="s">
        <v>2490</v>
      </c>
      <c r="P146" s="127"/>
      <c r="Q146" s="87" t="s">
        <v>2430</v>
      </c>
    </row>
    <row r="147" spans="1:17" s="99" customFormat="1" ht="18" x14ac:dyDescent="0.25">
      <c r="A147" s="98" t="str">
        <f>VLOOKUP(E147,'LISTADO ATM'!$A$2:$C$899,3,0)</f>
        <v>DISTRITO NACIONAL</v>
      </c>
      <c r="B147" s="111" t="s">
        <v>2561</v>
      </c>
      <c r="C147" s="123">
        <v>44252.780868055554</v>
      </c>
      <c r="D147" s="98" t="s">
        <v>2189</v>
      </c>
      <c r="E147" s="103">
        <v>979</v>
      </c>
      <c r="F147" s="98" t="str">
        <f>VLOOKUP(E147,VIP!$A$2:$O11495,2,0)</f>
        <v>DRBR979</v>
      </c>
      <c r="G147" s="98" t="str">
        <f>VLOOKUP(E147,'LISTADO ATM'!$A$2:$B$898,2,0)</f>
        <v xml:space="preserve">ATM Oficina Luperón I </v>
      </c>
      <c r="H147" s="98" t="str">
        <f>VLOOKUP(E147,VIP!$A$2:$O16416,7,FALSE)</f>
        <v>Si</v>
      </c>
      <c r="I147" s="98" t="str">
        <f>VLOOKUP(E147,VIP!$A$2:$O8381,8,FALSE)</f>
        <v>Si</v>
      </c>
      <c r="J147" s="98" t="str">
        <f>VLOOKUP(E147,VIP!$A$2:$O8331,8,FALSE)</f>
        <v>Si</v>
      </c>
      <c r="K147" s="98" t="str">
        <f>VLOOKUP(E147,VIP!$A$2:$O11905,6,0)</f>
        <v>NO</v>
      </c>
      <c r="L147" s="124" t="s">
        <v>2228</v>
      </c>
      <c r="M147" s="125" t="s">
        <v>2469</v>
      </c>
      <c r="N147" s="126" t="s">
        <v>2476</v>
      </c>
      <c r="O147" s="98" t="s">
        <v>2478</v>
      </c>
      <c r="P147" s="127"/>
      <c r="Q147" s="87" t="s">
        <v>2228</v>
      </c>
    </row>
    <row r="148" spans="1:17" s="99" customFormat="1" ht="18" x14ac:dyDescent="0.25">
      <c r="A148" s="98" t="str">
        <f>VLOOKUP(E148,'LISTADO ATM'!$A$2:$C$899,3,0)</f>
        <v>SUR</v>
      </c>
      <c r="B148" s="111" t="s">
        <v>2560</v>
      </c>
      <c r="C148" s="123">
        <v>44252.783553240741</v>
      </c>
      <c r="D148" s="98" t="s">
        <v>2189</v>
      </c>
      <c r="E148" s="103">
        <v>817</v>
      </c>
      <c r="F148" s="98" t="str">
        <f>VLOOKUP(E148,VIP!$A$2:$O11494,2,0)</f>
        <v>DRBR817</v>
      </c>
      <c r="G148" s="98" t="str">
        <f>VLOOKUP(E148,'LISTADO ATM'!$A$2:$B$898,2,0)</f>
        <v xml:space="preserve">ATM Ayuntamiento Sabana Larga (San José de Ocoa) </v>
      </c>
      <c r="H148" s="98" t="str">
        <f>VLOOKUP(E148,VIP!$A$2:$O16415,7,FALSE)</f>
        <v>Si</v>
      </c>
      <c r="I148" s="98" t="str">
        <f>VLOOKUP(E148,VIP!$A$2:$O8380,8,FALSE)</f>
        <v>Si</v>
      </c>
      <c r="J148" s="98" t="str">
        <f>VLOOKUP(E148,VIP!$A$2:$O8330,8,FALSE)</f>
        <v>Si</v>
      </c>
      <c r="K148" s="98" t="str">
        <f>VLOOKUP(E148,VIP!$A$2:$O11904,6,0)</f>
        <v>NO</v>
      </c>
      <c r="L148" s="124" t="s">
        <v>2434</v>
      </c>
      <c r="M148" s="125" t="s">
        <v>2469</v>
      </c>
      <c r="N148" s="126" t="s">
        <v>2476</v>
      </c>
      <c r="O148" s="98" t="s">
        <v>2478</v>
      </c>
      <c r="P148" s="127"/>
      <c r="Q148" s="87" t="s">
        <v>2434</v>
      </c>
    </row>
    <row r="149" spans="1:17" s="99" customFormat="1" ht="18" x14ac:dyDescent="0.25">
      <c r="A149" s="98" t="str">
        <f>VLOOKUP(E149,'LISTADO ATM'!$A$2:$C$899,3,0)</f>
        <v>SUR</v>
      </c>
      <c r="B149" s="111" t="s">
        <v>2548</v>
      </c>
      <c r="C149" s="123">
        <v>44252.820023148146</v>
      </c>
      <c r="D149" s="98" t="s">
        <v>2189</v>
      </c>
      <c r="E149" s="103">
        <v>512</v>
      </c>
      <c r="F149" s="98" t="str">
        <f>VLOOKUP(E149,VIP!$A$2:$O11481,2,0)</f>
        <v>DRBR512</v>
      </c>
      <c r="G149" s="98" t="str">
        <f>VLOOKUP(E149,'LISTADO ATM'!$A$2:$B$898,2,0)</f>
        <v>ATM Plaza Jesús Ferreira</v>
      </c>
      <c r="H149" s="98" t="str">
        <f>VLOOKUP(E149,VIP!$A$2:$O16402,7,FALSE)</f>
        <v>N/A</v>
      </c>
      <c r="I149" s="98" t="str">
        <f>VLOOKUP(E149,VIP!$A$2:$O8367,8,FALSE)</f>
        <v>N/A</v>
      </c>
      <c r="J149" s="98" t="str">
        <f>VLOOKUP(E149,VIP!$A$2:$O8317,8,FALSE)</f>
        <v>N/A</v>
      </c>
      <c r="K149" s="98" t="str">
        <f>VLOOKUP(E149,VIP!$A$2:$O11891,6,0)</f>
        <v>N/A</v>
      </c>
      <c r="L149" s="124" t="s">
        <v>2496</v>
      </c>
      <c r="M149" s="125" t="s">
        <v>2469</v>
      </c>
      <c r="N149" s="126" t="s">
        <v>2476</v>
      </c>
      <c r="O149" s="98" t="s">
        <v>2478</v>
      </c>
      <c r="P149" s="127"/>
      <c r="Q149" s="87" t="s">
        <v>2496</v>
      </c>
    </row>
    <row r="150" spans="1:17" s="99" customFormat="1" ht="18" x14ac:dyDescent="0.25">
      <c r="A150" s="98" t="str">
        <f>VLOOKUP(E150,'LISTADO ATM'!$A$2:$C$899,3,0)</f>
        <v>NORTE</v>
      </c>
      <c r="B150" s="111" t="s">
        <v>2610</v>
      </c>
      <c r="C150" s="123">
        <v>44252.87804398148</v>
      </c>
      <c r="D150" s="98" t="s">
        <v>2487</v>
      </c>
      <c r="E150" s="103">
        <v>40</v>
      </c>
      <c r="F150" s="98" t="str">
        <f>VLOOKUP(E150,VIP!$A$2:$O11498,2,0)</f>
        <v>DRBR040</v>
      </c>
      <c r="G150" s="98" t="str">
        <f>VLOOKUP(E150,'LISTADO ATM'!$A$2:$B$898,2,0)</f>
        <v xml:space="preserve">ATM Oficina El Puñal </v>
      </c>
      <c r="H150" s="98" t="str">
        <f>VLOOKUP(E150,VIP!$A$2:$O16419,7,FALSE)</f>
        <v>Si</v>
      </c>
      <c r="I150" s="98" t="str">
        <f>VLOOKUP(E150,VIP!$A$2:$O8384,8,FALSE)</f>
        <v>Si</v>
      </c>
      <c r="J150" s="98" t="str">
        <f>VLOOKUP(E150,VIP!$A$2:$O8334,8,FALSE)</f>
        <v>Si</v>
      </c>
      <c r="K150" s="98" t="str">
        <f>VLOOKUP(E150,VIP!$A$2:$O11908,6,0)</f>
        <v>NO</v>
      </c>
      <c r="L150" s="124" t="s">
        <v>2430</v>
      </c>
      <c r="M150" s="125" t="s">
        <v>2469</v>
      </c>
      <c r="N150" s="126" t="s">
        <v>2476</v>
      </c>
      <c r="O150" s="98" t="s">
        <v>2490</v>
      </c>
      <c r="P150" s="127"/>
      <c r="Q150" s="87" t="s">
        <v>2430</v>
      </c>
    </row>
    <row r="151" spans="1:17" s="99" customFormat="1" ht="18" x14ac:dyDescent="0.25">
      <c r="A151" s="98" t="str">
        <f>VLOOKUP(E151,'LISTADO ATM'!$A$2:$C$899,3,0)</f>
        <v>NORTE</v>
      </c>
      <c r="B151" s="111" t="s">
        <v>2609</v>
      </c>
      <c r="C151" s="123">
        <v>44252.879699074074</v>
      </c>
      <c r="D151" s="98" t="s">
        <v>2487</v>
      </c>
      <c r="E151" s="103">
        <v>256</v>
      </c>
      <c r="F151" s="98" t="str">
        <f>VLOOKUP(E151,VIP!$A$2:$O11497,2,0)</f>
        <v>DRBR256</v>
      </c>
      <c r="G151" s="98" t="str">
        <f>VLOOKUP(E151,'LISTADO ATM'!$A$2:$B$898,2,0)</f>
        <v xml:space="preserve">ATM Oficina Licey Al Medio </v>
      </c>
      <c r="H151" s="98" t="str">
        <f>VLOOKUP(E151,VIP!$A$2:$O16418,7,FALSE)</f>
        <v>Si</v>
      </c>
      <c r="I151" s="98" t="str">
        <f>VLOOKUP(E151,VIP!$A$2:$O8383,8,FALSE)</f>
        <v>Si</v>
      </c>
      <c r="J151" s="98" t="str">
        <f>VLOOKUP(E151,VIP!$A$2:$O8333,8,FALSE)</f>
        <v>Si</v>
      </c>
      <c r="K151" s="98" t="str">
        <f>VLOOKUP(E151,VIP!$A$2:$O11907,6,0)</f>
        <v>NO</v>
      </c>
      <c r="L151" s="124" t="s">
        <v>2430</v>
      </c>
      <c r="M151" s="125" t="s">
        <v>2469</v>
      </c>
      <c r="N151" s="126" t="s">
        <v>2476</v>
      </c>
      <c r="O151" s="98" t="s">
        <v>2490</v>
      </c>
      <c r="P151" s="127"/>
      <c r="Q151" s="87" t="s">
        <v>2430</v>
      </c>
    </row>
    <row r="152" spans="1:17" s="99" customFormat="1" ht="18" x14ac:dyDescent="0.25">
      <c r="A152" s="98" t="str">
        <f>VLOOKUP(E152,'LISTADO ATM'!$A$2:$C$899,3,0)</f>
        <v>DISTRITO NACIONAL</v>
      </c>
      <c r="B152" s="111" t="s">
        <v>2608</v>
      </c>
      <c r="C152" s="123">
        <v>44252.881284722222</v>
      </c>
      <c r="D152" s="98" t="s">
        <v>2472</v>
      </c>
      <c r="E152" s="103">
        <v>302</v>
      </c>
      <c r="F152" s="98" t="str">
        <f>VLOOKUP(E152,VIP!$A$2:$O11496,2,0)</f>
        <v>DRBR302</v>
      </c>
      <c r="G152" s="98" t="str">
        <f>VLOOKUP(E152,'LISTADO ATM'!$A$2:$B$898,2,0)</f>
        <v xml:space="preserve">ATM S/M Aprezio Los Mameyes  </v>
      </c>
      <c r="H152" s="98" t="str">
        <f>VLOOKUP(E152,VIP!$A$2:$O16417,7,FALSE)</f>
        <v>Si</v>
      </c>
      <c r="I152" s="98" t="str">
        <f>VLOOKUP(E152,VIP!$A$2:$O8382,8,FALSE)</f>
        <v>Si</v>
      </c>
      <c r="J152" s="98" t="str">
        <f>VLOOKUP(E152,VIP!$A$2:$O8332,8,FALSE)</f>
        <v>Si</v>
      </c>
      <c r="K152" s="98" t="str">
        <f>VLOOKUP(E152,VIP!$A$2:$O11906,6,0)</f>
        <v>NO</v>
      </c>
      <c r="L152" s="124" t="s">
        <v>2462</v>
      </c>
      <c r="M152" s="125" t="s">
        <v>2469</v>
      </c>
      <c r="N152" s="126" t="s">
        <v>2476</v>
      </c>
      <c r="O152" s="98" t="s">
        <v>2477</v>
      </c>
      <c r="P152" s="127"/>
      <c r="Q152" s="87" t="s">
        <v>2462</v>
      </c>
    </row>
    <row r="153" spans="1:17" s="99" customFormat="1" ht="18" x14ac:dyDescent="0.25">
      <c r="A153" s="98" t="str">
        <f>VLOOKUP(E153,'LISTADO ATM'!$A$2:$C$899,3,0)</f>
        <v>DISTRITO NACIONAL</v>
      </c>
      <c r="B153" s="111" t="s">
        <v>2606</v>
      </c>
      <c r="C153" s="123">
        <v>44252.886180555557</v>
      </c>
      <c r="D153" s="98" t="s">
        <v>2472</v>
      </c>
      <c r="E153" s="103">
        <v>548</v>
      </c>
      <c r="F153" s="98" t="str">
        <f>VLOOKUP(E153,VIP!$A$2:$O11494,2,0)</f>
        <v>DRBR130</v>
      </c>
      <c r="G153" s="98" t="str">
        <f>VLOOKUP(E153,'LISTADO ATM'!$A$2:$B$898,2,0)</f>
        <v xml:space="preserve">ATM AMET </v>
      </c>
      <c r="H153" s="98" t="str">
        <f>VLOOKUP(E153,VIP!$A$2:$O16415,7,FALSE)</f>
        <v>Si</v>
      </c>
      <c r="I153" s="98" t="str">
        <f>VLOOKUP(E153,VIP!$A$2:$O8380,8,FALSE)</f>
        <v>Si</v>
      </c>
      <c r="J153" s="98" t="str">
        <f>VLOOKUP(E153,VIP!$A$2:$O8330,8,FALSE)</f>
        <v>Si</v>
      </c>
      <c r="K153" s="98" t="str">
        <f>VLOOKUP(E153,VIP!$A$2:$O11904,6,0)</f>
        <v>NO</v>
      </c>
      <c r="L153" s="124" t="s">
        <v>2462</v>
      </c>
      <c r="M153" s="125" t="s">
        <v>2469</v>
      </c>
      <c r="N153" s="126" t="s">
        <v>2476</v>
      </c>
      <c r="O153" s="98" t="s">
        <v>2477</v>
      </c>
      <c r="P153" s="127"/>
      <c r="Q153" s="87" t="s">
        <v>2462</v>
      </c>
    </row>
    <row r="154" spans="1:17" s="99" customFormat="1" ht="18" x14ac:dyDescent="0.25">
      <c r="A154" s="98" t="str">
        <f>VLOOKUP(E154,'LISTADO ATM'!$A$2:$C$899,3,0)</f>
        <v>SUR</v>
      </c>
      <c r="B154" s="111" t="s">
        <v>2596</v>
      </c>
      <c r="C154" s="123">
        <v>44252.916041666664</v>
      </c>
      <c r="D154" s="98" t="s">
        <v>2472</v>
      </c>
      <c r="E154" s="103">
        <v>44</v>
      </c>
      <c r="F154" s="98" t="str">
        <f>VLOOKUP(E154,VIP!$A$2:$O11484,2,0)</f>
        <v>DRBR044</v>
      </c>
      <c r="G154" s="98" t="str">
        <f>VLOOKUP(E154,'LISTADO ATM'!$A$2:$B$898,2,0)</f>
        <v xml:space="preserve">ATM Oficina Pedernales </v>
      </c>
      <c r="H154" s="98" t="str">
        <f>VLOOKUP(E154,VIP!$A$2:$O16405,7,FALSE)</f>
        <v>Si</v>
      </c>
      <c r="I154" s="98" t="str">
        <f>VLOOKUP(E154,VIP!$A$2:$O8370,8,FALSE)</f>
        <v>Si</v>
      </c>
      <c r="J154" s="98" t="str">
        <f>VLOOKUP(E154,VIP!$A$2:$O8320,8,FALSE)</f>
        <v>Si</v>
      </c>
      <c r="K154" s="98" t="str">
        <f>VLOOKUP(E154,VIP!$A$2:$O11894,6,0)</f>
        <v>SI</v>
      </c>
      <c r="L154" s="124" t="s">
        <v>2430</v>
      </c>
      <c r="M154" s="125" t="s">
        <v>2469</v>
      </c>
      <c r="N154" s="126" t="s">
        <v>2476</v>
      </c>
      <c r="O154" s="98" t="s">
        <v>2477</v>
      </c>
      <c r="P154" s="127"/>
      <c r="Q154" s="87" t="s">
        <v>2430</v>
      </c>
    </row>
    <row r="155" spans="1:17" s="99" customFormat="1" ht="18" x14ac:dyDescent="0.25">
      <c r="A155" s="98" t="str">
        <f>VLOOKUP(E155,'LISTADO ATM'!$A$2:$C$899,3,0)</f>
        <v>ESTE</v>
      </c>
      <c r="B155" s="111" t="s">
        <v>2595</v>
      </c>
      <c r="C155" s="123">
        <v>44252.917974537035</v>
      </c>
      <c r="D155" s="98" t="s">
        <v>2472</v>
      </c>
      <c r="E155" s="103">
        <v>114</v>
      </c>
      <c r="F155" s="98" t="str">
        <f>VLOOKUP(E155,VIP!$A$2:$O11483,2,0)</f>
        <v>DRBR114</v>
      </c>
      <c r="G155" s="98" t="str">
        <f>VLOOKUP(E155,'LISTADO ATM'!$A$2:$B$898,2,0)</f>
        <v xml:space="preserve">ATM Oficina Hato Mayor </v>
      </c>
      <c r="H155" s="98" t="str">
        <f>VLOOKUP(E155,VIP!$A$2:$O16404,7,FALSE)</f>
        <v>Si</v>
      </c>
      <c r="I155" s="98" t="str">
        <f>VLOOKUP(E155,VIP!$A$2:$O8369,8,FALSE)</f>
        <v>Si</v>
      </c>
      <c r="J155" s="98" t="str">
        <f>VLOOKUP(E155,VIP!$A$2:$O8319,8,FALSE)</f>
        <v>Si</v>
      </c>
      <c r="K155" s="98" t="str">
        <f>VLOOKUP(E155,VIP!$A$2:$O11893,6,0)</f>
        <v>NO</v>
      </c>
      <c r="L155" s="124" t="s">
        <v>2430</v>
      </c>
      <c r="M155" s="125" t="s">
        <v>2469</v>
      </c>
      <c r="N155" s="126" t="s">
        <v>2476</v>
      </c>
      <c r="O155" s="98" t="s">
        <v>2477</v>
      </c>
      <c r="P155" s="127"/>
      <c r="Q155" s="87" t="s">
        <v>2430</v>
      </c>
    </row>
    <row r="156" spans="1:17" s="99" customFormat="1" ht="18" x14ac:dyDescent="0.25">
      <c r="A156" s="98" t="str">
        <f>VLOOKUP(E156,'LISTADO ATM'!$A$2:$C$899,3,0)</f>
        <v>DISTRITO NACIONAL</v>
      </c>
      <c r="B156" s="111" t="s">
        <v>2593</v>
      </c>
      <c r="C156" s="123">
        <v>44252.924884259257</v>
      </c>
      <c r="D156" s="98" t="s">
        <v>2487</v>
      </c>
      <c r="E156" s="103">
        <v>194</v>
      </c>
      <c r="F156" s="98" t="str">
        <f>VLOOKUP(E156,VIP!$A$2:$O11481,2,0)</f>
        <v>DRBR194</v>
      </c>
      <c r="G156" s="98" t="str">
        <f>VLOOKUP(E156,'LISTADO ATM'!$A$2:$B$898,2,0)</f>
        <v xml:space="preserve">ATM UNP Pantoja </v>
      </c>
      <c r="H156" s="98" t="str">
        <f>VLOOKUP(E156,VIP!$A$2:$O16402,7,FALSE)</f>
        <v>Si</v>
      </c>
      <c r="I156" s="98" t="str">
        <f>VLOOKUP(E156,VIP!$A$2:$O8367,8,FALSE)</f>
        <v>No</v>
      </c>
      <c r="J156" s="98" t="str">
        <f>VLOOKUP(E156,VIP!$A$2:$O8317,8,FALSE)</f>
        <v>No</v>
      </c>
      <c r="K156" s="98" t="str">
        <f>VLOOKUP(E156,VIP!$A$2:$O11891,6,0)</f>
        <v>NO</v>
      </c>
      <c r="L156" s="124" t="s">
        <v>2430</v>
      </c>
      <c r="M156" s="125" t="s">
        <v>2469</v>
      </c>
      <c r="N156" s="126" t="s">
        <v>2476</v>
      </c>
      <c r="O156" s="98" t="s">
        <v>2490</v>
      </c>
      <c r="P156" s="127"/>
      <c r="Q156" s="87" t="s">
        <v>2430</v>
      </c>
    </row>
    <row r="157" spans="1:17" s="99" customFormat="1" ht="18" x14ac:dyDescent="0.25">
      <c r="A157" s="98" t="str">
        <f>VLOOKUP(E157,'LISTADO ATM'!$A$2:$C$899,3,0)</f>
        <v>DISTRITO NACIONAL</v>
      </c>
      <c r="B157" s="111" t="s">
        <v>2592</v>
      </c>
      <c r="C157" s="123">
        <v>44252.928541666668</v>
      </c>
      <c r="D157" s="98" t="s">
        <v>2472</v>
      </c>
      <c r="E157" s="103">
        <v>238</v>
      </c>
      <c r="F157" s="98" t="str">
        <f>VLOOKUP(E157,VIP!$A$2:$O11480,2,0)</f>
        <v>DRBR238</v>
      </c>
      <c r="G157" s="98" t="str">
        <f>VLOOKUP(E157,'LISTADO ATM'!$A$2:$B$898,2,0)</f>
        <v xml:space="preserve">ATM Multicentro La Sirena Charles de Gaulle </v>
      </c>
      <c r="H157" s="98" t="str">
        <f>VLOOKUP(E157,VIP!$A$2:$O16401,7,FALSE)</f>
        <v>Si</v>
      </c>
      <c r="I157" s="98" t="str">
        <f>VLOOKUP(E157,VIP!$A$2:$O8366,8,FALSE)</f>
        <v>Si</v>
      </c>
      <c r="J157" s="98" t="str">
        <f>VLOOKUP(E157,VIP!$A$2:$O8316,8,FALSE)</f>
        <v>Si</v>
      </c>
      <c r="K157" s="98" t="str">
        <f>VLOOKUP(E157,VIP!$A$2:$O11890,6,0)</f>
        <v>No</v>
      </c>
      <c r="L157" s="124" t="s">
        <v>2462</v>
      </c>
      <c r="M157" s="125" t="s">
        <v>2469</v>
      </c>
      <c r="N157" s="126" t="s">
        <v>2476</v>
      </c>
      <c r="O157" s="98" t="s">
        <v>2477</v>
      </c>
      <c r="P157" s="127"/>
      <c r="Q157" s="87" t="s">
        <v>2462</v>
      </c>
    </row>
    <row r="158" spans="1:17" s="99" customFormat="1" ht="18" x14ac:dyDescent="0.25">
      <c r="A158" s="98" t="str">
        <f>VLOOKUP(E158,'LISTADO ATM'!$A$2:$C$899,3,0)</f>
        <v>DISTRITO NACIONAL</v>
      </c>
      <c r="B158" s="111" t="s">
        <v>2615</v>
      </c>
      <c r="C158" s="123">
        <v>44253.043854166666</v>
      </c>
      <c r="D158" s="98" t="s">
        <v>2189</v>
      </c>
      <c r="E158" s="103">
        <v>580</v>
      </c>
      <c r="F158" s="98" t="str">
        <f>VLOOKUP(E158,VIP!$A$2:$O11480,2,0)</f>
        <v>DRBR523</v>
      </c>
      <c r="G158" s="98" t="str">
        <f>VLOOKUP(E158,'LISTADO ATM'!$A$2:$B$898,2,0)</f>
        <v xml:space="preserve">ATM Edificio Propagas </v>
      </c>
      <c r="H158" s="98" t="str">
        <f>VLOOKUP(E158,VIP!$A$2:$O16401,7,FALSE)</f>
        <v>Si</v>
      </c>
      <c r="I158" s="98" t="str">
        <f>VLOOKUP(E158,VIP!$A$2:$O8366,8,FALSE)</f>
        <v>Si</v>
      </c>
      <c r="J158" s="98" t="str">
        <f>VLOOKUP(E158,VIP!$A$2:$O8316,8,FALSE)</f>
        <v>Si</v>
      </c>
      <c r="K158" s="98" t="str">
        <f>VLOOKUP(E158,VIP!$A$2:$O11890,6,0)</f>
        <v>NO</v>
      </c>
      <c r="L158" s="124" t="s">
        <v>2228</v>
      </c>
      <c r="M158" s="125" t="s">
        <v>2469</v>
      </c>
      <c r="N158" s="173" t="s">
        <v>2659</v>
      </c>
      <c r="O158" s="98" t="s">
        <v>2478</v>
      </c>
      <c r="P158" s="127"/>
      <c r="Q158" s="87" t="s">
        <v>2228</v>
      </c>
    </row>
    <row r="159" spans="1:17" s="99" customFormat="1" ht="18" x14ac:dyDescent="0.25">
      <c r="A159" s="98" t="str">
        <f>VLOOKUP(E159,'LISTADO ATM'!$A$2:$C$899,3,0)</f>
        <v>NORTE</v>
      </c>
      <c r="B159" s="111" t="s">
        <v>2653</v>
      </c>
      <c r="C159" s="123">
        <v>44253.357604166667</v>
      </c>
      <c r="D159" s="98" t="s">
        <v>2190</v>
      </c>
      <c r="E159" s="103">
        <v>411</v>
      </c>
      <c r="F159" s="98" t="str">
        <f>VLOOKUP(E159,VIP!$A$2:$O11511,2,0)</f>
        <v>DRBR411</v>
      </c>
      <c r="G159" s="98" t="str">
        <f>VLOOKUP(E159,'LISTADO ATM'!$A$2:$B$898,2,0)</f>
        <v xml:space="preserve">ATM UNP Piedra Blanca </v>
      </c>
      <c r="H159" s="98" t="str">
        <f>VLOOKUP(E159,VIP!$A$2:$O16432,7,FALSE)</f>
        <v>Si</v>
      </c>
      <c r="I159" s="98" t="str">
        <f>VLOOKUP(E159,VIP!$A$2:$O8397,8,FALSE)</f>
        <v>Si</v>
      </c>
      <c r="J159" s="98" t="str">
        <f>VLOOKUP(E159,VIP!$A$2:$O8347,8,FALSE)</f>
        <v>Si</v>
      </c>
      <c r="K159" s="98" t="str">
        <f>VLOOKUP(E159,VIP!$A$2:$O11921,6,0)</f>
        <v>NO</v>
      </c>
      <c r="L159" s="124" t="s">
        <v>2440</v>
      </c>
      <c r="M159" s="125" t="s">
        <v>2469</v>
      </c>
      <c r="N159" s="173" t="s">
        <v>2659</v>
      </c>
      <c r="O159" s="98" t="s">
        <v>2497</v>
      </c>
      <c r="P159" s="127"/>
      <c r="Q159" s="87" t="s">
        <v>2440</v>
      </c>
    </row>
    <row r="160" spans="1:17" s="99" customFormat="1" ht="18" x14ac:dyDescent="0.25">
      <c r="A160" s="98" t="str">
        <f>VLOOKUP(E160,'LISTADO ATM'!$A$2:$C$899,3,0)</f>
        <v>NORTE</v>
      </c>
      <c r="B160" s="111" t="s">
        <v>2651</v>
      </c>
      <c r="C160" s="123">
        <v>44253.371249999997</v>
      </c>
      <c r="D160" s="98" t="s">
        <v>2190</v>
      </c>
      <c r="E160" s="103">
        <v>142</v>
      </c>
      <c r="F160" s="98" t="str">
        <f>VLOOKUP(E160,VIP!$A$2:$O11508,2,0)</f>
        <v>DRBR142</v>
      </c>
      <c r="G160" s="98" t="str">
        <f>VLOOKUP(E160,'LISTADO ATM'!$A$2:$B$898,2,0)</f>
        <v xml:space="preserve">ATM Centro de Caja Galerías Bonao </v>
      </c>
      <c r="H160" s="98" t="str">
        <f>VLOOKUP(E160,VIP!$A$2:$O16429,7,FALSE)</f>
        <v>Si</v>
      </c>
      <c r="I160" s="98" t="str">
        <f>VLOOKUP(E160,VIP!$A$2:$O8394,8,FALSE)</f>
        <v>Si</v>
      </c>
      <c r="J160" s="98" t="str">
        <f>VLOOKUP(E160,VIP!$A$2:$O8344,8,FALSE)</f>
        <v>Si</v>
      </c>
      <c r="K160" s="98" t="str">
        <f>VLOOKUP(E160,VIP!$A$2:$O11918,6,0)</f>
        <v>SI</v>
      </c>
      <c r="L160" s="124" t="s">
        <v>2228</v>
      </c>
      <c r="M160" s="125" t="s">
        <v>2469</v>
      </c>
      <c r="N160" s="126" t="s">
        <v>2476</v>
      </c>
      <c r="O160" s="98" t="s">
        <v>2497</v>
      </c>
      <c r="P160" s="127"/>
      <c r="Q160" s="87" t="s">
        <v>2228</v>
      </c>
    </row>
    <row r="161" spans="1:17" s="99" customFormat="1" ht="18" x14ac:dyDescent="0.25">
      <c r="A161" s="98" t="str">
        <f>VLOOKUP(E161,'LISTADO ATM'!$A$2:$C$899,3,0)</f>
        <v>DISTRITO NACIONAL</v>
      </c>
      <c r="B161" s="111" t="s">
        <v>2650</v>
      </c>
      <c r="C161" s="123">
        <v>44253.374803240738</v>
      </c>
      <c r="D161" s="98" t="s">
        <v>2472</v>
      </c>
      <c r="E161" s="103">
        <v>620</v>
      </c>
      <c r="F161" s="98" t="str">
        <f>VLOOKUP(E161,VIP!$A$2:$O11507,2,0)</f>
        <v>DRBR620</v>
      </c>
      <c r="G161" s="98" t="str">
        <f>VLOOKUP(E161,'LISTADO ATM'!$A$2:$B$898,2,0)</f>
        <v xml:space="preserve">ATM Ministerio de Medio Ambiente </v>
      </c>
      <c r="H161" s="98" t="str">
        <f>VLOOKUP(E161,VIP!$A$2:$O16428,7,FALSE)</f>
        <v>Si</v>
      </c>
      <c r="I161" s="98" t="str">
        <f>VLOOKUP(E161,VIP!$A$2:$O8393,8,FALSE)</f>
        <v>No</v>
      </c>
      <c r="J161" s="98" t="str">
        <f>VLOOKUP(E161,VIP!$A$2:$O8343,8,FALSE)</f>
        <v>No</v>
      </c>
      <c r="K161" s="98" t="str">
        <f>VLOOKUP(E161,VIP!$A$2:$O11917,6,0)</f>
        <v>NO</v>
      </c>
      <c r="L161" s="124" t="s">
        <v>2430</v>
      </c>
      <c r="M161" s="125" t="s">
        <v>2469</v>
      </c>
      <c r="N161" s="126" t="s">
        <v>2476</v>
      </c>
      <c r="O161" s="98" t="s">
        <v>2477</v>
      </c>
      <c r="P161" s="127"/>
      <c r="Q161" s="87" t="s">
        <v>2430</v>
      </c>
    </row>
    <row r="162" spans="1:17" s="99" customFormat="1" ht="18" x14ac:dyDescent="0.25">
      <c r="A162" s="98" t="str">
        <f>VLOOKUP(E162,'LISTADO ATM'!$A$2:$C$899,3,0)</f>
        <v>DISTRITO NACIONAL</v>
      </c>
      <c r="B162" s="111" t="s">
        <v>2645</v>
      </c>
      <c r="C162" s="123">
        <v>44253.382361111115</v>
      </c>
      <c r="D162" s="98" t="s">
        <v>2472</v>
      </c>
      <c r="E162" s="103">
        <v>585</v>
      </c>
      <c r="F162" s="98" t="str">
        <f>VLOOKUP(E162,VIP!$A$2:$O11502,2,0)</f>
        <v>DRBR083</v>
      </c>
      <c r="G162" s="98" t="str">
        <f>VLOOKUP(E162,'LISTADO ATM'!$A$2:$B$898,2,0)</f>
        <v xml:space="preserve">ATM Oficina Haina Oriental </v>
      </c>
      <c r="H162" s="98" t="str">
        <f>VLOOKUP(E162,VIP!$A$2:$O16423,7,FALSE)</f>
        <v>Si</v>
      </c>
      <c r="I162" s="98" t="str">
        <f>VLOOKUP(E162,VIP!$A$2:$O8388,8,FALSE)</f>
        <v>Si</v>
      </c>
      <c r="J162" s="98" t="str">
        <f>VLOOKUP(E162,VIP!$A$2:$O8338,8,FALSE)</f>
        <v>Si</v>
      </c>
      <c r="K162" s="98" t="str">
        <f>VLOOKUP(E162,VIP!$A$2:$O11912,6,0)</f>
        <v>NO</v>
      </c>
      <c r="L162" s="124" t="s">
        <v>2462</v>
      </c>
      <c r="M162" s="125" t="s">
        <v>2469</v>
      </c>
      <c r="N162" s="126" t="s">
        <v>2476</v>
      </c>
      <c r="O162" s="98" t="s">
        <v>2477</v>
      </c>
      <c r="P162" s="127"/>
      <c r="Q162" s="87" t="s">
        <v>2462</v>
      </c>
    </row>
    <row r="163" spans="1:17" s="99" customFormat="1" ht="18" x14ac:dyDescent="0.25">
      <c r="A163" s="98" t="str">
        <f>VLOOKUP(E163,'LISTADO ATM'!$A$2:$C$899,3,0)</f>
        <v>DISTRITO NACIONAL</v>
      </c>
      <c r="B163" s="111" t="s">
        <v>2638</v>
      </c>
      <c r="C163" s="123">
        <v>44253.415011574078</v>
      </c>
      <c r="D163" s="98" t="s">
        <v>2189</v>
      </c>
      <c r="E163" s="103">
        <v>929</v>
      </c>
      <c r="F163" s="98" t="str">
        <f>VLOOKUP(E163,VIP!$A$2:$O11494,2,0)</f>
        <v>DRBR929</v>
      </c>
      <c r="G163" s="98" t="str">
        <f>VLOOKUP(E163,'LISTADO ATM'!$A$2:$B$898,2,0)</f>
        <v>ATM Autoservicio Nacional El Conde</v>
      </c>
      <c r="H163" s="98" t="str">
        <f>VLOOKUP(E163,VIP!$A$2:$O16415,7,FALSE)</f>
        <v>Si</v>
      </c>
      <c r="I163" s="98" t="str">
        <f>VLOOKUP(E163,VIP!$A$2:$O8380,8,FALSE)</f>
        <v>Si</v>
      </c>
      <c r="J163" s="98" t="str">
        <f>VLOOKUP(E163,VIP!$A$2:$O8330,8,FALSE)</f>
        <v>Si</v>
      </c>
      <c r="K163" s="98" t="str">
        <f>VLOOKUP(E163,VIP!$A$2:$O11904,6,0)</f>
        <v>NO</v>
      </c>
      <c r="L163" s="124" t="s">
        <v>2228</v>
      </c>
      <c r="M163" s="125" t="s">
        <v>2469</v>
      </c>
      <c r="N163" s="126" t="s">
        <v>2476</v>
      </c>
      <c r="O163" s="98" t="s">
        <v>2478</v>
      </c>
      <c r="P163" s="127"/>
      <c r="Q163" s="87" t="s">
        <v>2228</v>
      </c>
    </row>
    <row r="164" spans="1:17" s="99" customFormat="1" ht="18" x14ac:dyDescent="0.25">
      <c r="A164" s="98" t="str">
        <f>VLOOKUP(E164,'LISTADO ATM'!$A$2:$C$899,3,0)</f>
        <v>DISTRITO NACIONAL</v>
      </c>
      <c r="B164" s="111" t="s">
        <v>2635</v>
      </c>
      <c r="C164" s="123">
        <v>44253.421307870369</v>
      </c>
      <c r="D164" s="98" t="s">
        <v>2472</v>
      </c>
      <c r="E164" s="103">
        <v>13</v>
      </c>
      <c r="F164" s="98" t="str">
        <f>VLOOKUP(E164,VIP!$A$2:$O11491,2,0)</f>
        <v>DRBR013</v>
      </c>
      <c r="G164" s="98" t="str">
        <f>VLOOKUP(E164,'LISTADO ATM'!$A$2:$B$898,2,0)</f>
        <v xml:space="preserve">ATM CDEEE </v>
      </c>
      <c r="H164" s="98" t="str">
        <f>VLOOKUP(E164,VIP!$A$2:$O16412,7,FALSE)</f>
        <v>Si</v>
      </c>
      <c r="I164" s="98" t="str">
        <f>VLOOKUP(E164,VIP!$A$2:$O8377,8,FALSE)</f>
        <v>Si</v>
      </c>
      <c r="J164" s="98" t="str">
        <f>VLOOKUP(E164,VIP!$A$2:$O8327,8,FALSE)</f>
        <v>Si</v>
      </c>
      <c r="K164" s="98" t="str">
        <f>VLOOKUP(E164,VIP!$A$2:$O11901,6,0)</f>
        <v>NO</v>
      </c>
      <c r="L164" s="124" t="s">
        <v>2462</v>
      </c>
      <c r="M164" s="125" t="s">
        <v>2469</v>
      </c>
      <c r="N164" s="126" t="s">
        <v>2476</v>
      </c>
      <c r="O164" s="98" t="s">
        <v>2477</v>
      </c>
      <c r="P164" s="127"/>
      <c r="Q164" s="87" t="s">
        <v>2462</v>
      </c>
    </row>
    <row r="165" spans="1:17" s="99" customFormat="1" ht="18" x14ac:dyDescent="0.25">
      <c r="A165" s="98" t="str">
        <f>VLOOKUP(E165,'LISTADO ATM'!$A$2:$C$899,3,0)</f>
        <v>NORTE</v>
      </c>
      <c r="B165" s="111" t="s">
        <v>2633</v>
      </c>
      <c r="C165" s="123">
        <v>44253.424571759257</v>
      </c>
      <c r="D165" s="98" t="s">
        <v>2487</v>
      </c>
      <c r="E165" s="103">
        <v>333</v>
      </c>
      <c r="F165" s="98" t="str">
        <f>VLOOKUP(E165,VIP!$A$2:$O11489,2,0)</f>
        <v>DRBR333</v>
      </c>
      <c r="G165" s="98" t="str">
        <f>VLOOKUP(E165,'LISTADO ATM'!$A$2:$B$898,2,0)</f>
        <v>ATM Oficina Turey Maimón</v>
      </c>
      <c r="H165" s="98" t="str">
        <f>VLOOKUP(E165,VIP!$A$2:$O16410,7,FALSE)</f>
        <v>Si</v>
      </c>
      <c r="I165" s="98" t="str">
        <f>VLOOKUP(E165,VIP!$A$2:$O8375,8,FALSE)</f>
        <v>Si</v>
      </c>
      <c r="J165" s="98" t="str">
        <f>VLOOKUP(E165,VIP!$A$2:$O8325,8,FALSE)</f>
        <v>Si</v>
      </c>
      <c r="K165" s="98" t="str">
        <f>VLOOKUP(E165,VIP!$A$2:$O11899,6,0)</f>
        <v>NO</v>
      </c>
      <c r="L165" s="124" t="s">
        <v>2462</v>
      </c>
      <c r="M165" s="125" t="s">
        <v>2469</v>
      </c>
      <c r="N165" s="126" t="s">
        <v>2476</v>
      </c>
      <c r="O165" s="98" t="s">
        <v>2490</v>
      </c>
      <c r="P165" s="127"/>
      <c r="Q165" s="87" t="s">
        <v>2462</v>
      </c>
    </row>
    <row r="166" spans="1:17" s="99" customFormat="1" ht="18" x14ac:dyDescent="0.25">
      <c r="A166" s="98" t="str">
        <f>VLOOKUP(E166,'LISTADO ATM'!$A$2:$C$899,3,0)</f>
        <v>DISTRITO NACIONAL</v>
      </c>
      <c r="B166" s="111" t="s">
        <v>2630</v>
      </c>
      <c r="C166" s="123">
        <v>44253.445439814815</v>
      </c>
      <c r="D166" s="98" t="s">
        <v>2472</v>
      </c>
      <c r="E166" s="103">
        <v>784</v>
      </c>
      <c r="F166" s="98" t="str">
        <f>VLOOKUP(E166,VIP!$A$2:$O11486,2,0)</f>
        <v>DRBR762</v>
      </c>
      <c r="G166" s="98" t="str">
        <f>VLOOKUP(E166,'LISTADO ATM'!$A$2:$B$898,2,0)</f>
        <v xml:space="preserve">ATM Tribunal Superior Electoral </v>
      </c>
      <c r="H166" s="98" t="str">
        <f>VLOOKUP(E166,VIP!$A$2:$O16407,7,FALSE)</f>
        <v>Si</v>
      </c>
      <c r="I166" s="98" t="str">
        <f>VLOOKUP(E166,VIP!$A$2:$O8372,8,FALSE)</f>
        <v>Si</v>
      </c>
      <c r="J166" s="98" t="str">
        <f>VLOOKUP(E166,VIP!$A$2:$O8322,8,FALSE)</f>
        <v>Si</v>
      </c>
      <c r="K166" s="98" t="str">
        <f>VLOOKUP(E166,VIP!$A$2:$O11896,6,0)</f>
        <v>NO</v>
      </c>
      <c r="L166" s="124" t="s">
        <v>2462</v>
      </c>
      <c r="M166" s="125" t="s">
        <v>2469</v>
      </c>
      <c r="N166" s="126" t="s">
        <v>2476</v>
      </c>
      <c r="O166" s="98" t="s">
        <v>2477</v>
      </c>
      <c r="P166" s="127"/>
      <c r="Q166" s="87" t="s">
        <v>2462</v>
      </c>
    </row>
    <row r="167" spans="1:17" s="99" customFormat="1" ht="18" x14ac:dyDescent="0.25">
      <c r="A167" s="98" t="str">
        <f>VLOOKUP(E167,'LISTADO ATM'!$A$2:$C$899,3,0)</f>
        <v>DISTRITO NACIONAL</v>
      </c>
      <c r="B167" s="111" t="s">
        <v>2629</v>
      </c>
      <c r="C167" s="123">
        <v>44253.447210648148</v>
      </c>
      <c r="D167" s="98" t="s">
        <v>2472</v>
      </c>
      <c r="E167" s="103">
        <v>70</v>
      </c>
      <c r="F167" s="98" t="str">
        <f>VLOOKUP(E167,VIP!$A$2:$O11485,2,0)</f>
        <v>DRBR070</v>
      </c>
      <c r="G167" s="98" t="str">
        <f>VLOOKUP(E167,'LISTADO ATM'!$A$2:$B$898,2,0)</f>
        <v xml:space="preserve">ATM Autoservicio Plaza Lama Zona Oriental </v>
      </c>
      <c r="H167" s="98" t="str">
        <f>VLOOKUP(E167,VIP!$A$2:$O16406,7,FALSE)</f>
        <v>Si</v>
      </c>
      <c r="I167" s="98" t="str">
        <f>VLOOKUP(E167,VIP!$A$2:$O8371,8,FALSE)</f>
        <v>Si</v>
      </c>
      <c r="J167" s="98" t="str">
        <f>VLOOKUP(E167,VIP!$A$2:$O8321,8,FALSE)</f>
        <v>Si</v>
      </c>
      <c r="K167" s="98" t="str">
        <f>VLOOKUP(E167,VIP!$A$2:$O11895,6,0)</f>
        <v>NO</v>
      </c>
      <c r="L167" s="124" t="s">
        <v>2462</v>
      </c>
      <c r="M167" s="125" t="s">
        <v>2469</v>
      </c>
      <c r="N167" s="126" t="s">
        <v>2476</v>
      </c>
      <c r="O167" s="98" t="s">
        <v>2477</v>
      </c>
      <c r="P167" s="127"/>
      <c r="Q167" s="87" t="s">
        <v>2462</v>
      </c>
    </row>
    <row r="168" spans="1:17" s="99" customFormat="1" ht="18" x14ac:dyDescent="0.25">
      <c r="A168" s="98" t="str">
        <f>VLOOKUP(E168,'LISTADO ATM'!$A$2:$C$899,3,0)</f>
        <v>NORTE</v>
      </c>
      <c r="B168" s="111" t="s">
        <v>2628</v>
      </c>
      <c r="C168" s="123">
        <v>44253.449849537035</v>
      </c>
      <c r="D168" s="98" t="s">
        <v>2487</v>
      </c>
      <c r="E168" s="103">
        <v>888</v>
      </c>
      <c r="F168" s="98" t="str">
        <f>VLOOKUP(E168,VIP!$A$2:$O11484,2,0)</f>
        <v>DRBR888</v>
      </c>
      <c r="G168" s="98" t="str">
        <f>VLOOKUP(E168,'LISTADO ATM'!$A$2:$B$898,2,0)</f>
        <v>ATM Oficina galeria 56 II (SFM)</v>
      </c>
      <c r="H168" s="98" t="str">
        <f>VLOOKUP(E168,VIP!$A$2:$O16405,7,FALSE)</f>
        <v>Si</v>
      </c>
      <c r="I168" s="98" t="str">
        <f>VLOOKUP(E168,VIP!$A$2:$O8370,8,FALSE)</f>
        <v>Si</v>
      </c>
      <c r="J168" s="98" t="str">
        <f>VLOOKUP(E168,VIP!$A$2:$O8320,8,FALSE)</f>
        <v>Si</v>
      </c>
      <c r="K168" s="98" t="str">
        <f>VLOOKUP(E168,VIP!$A$2:$O11894,6,0)</f>
        <v>SI</v>
      </c>
      <c r="L168" s="124" t="s">
        <v>2462</v>
      </c>
      <c r="M168" s="125" t="s">
        <v>2469</v>
      </c>
      <c r="N168" s="126" t="s">
        <v>2476</v>
      </c>
      <c r="O168" s="98" t="s">
        <v>2490</v>
      </c>
      <c r="P168" s="127"/>
      <c r="Q168" s="87" t="s">
        <v>2462</v>
      </c>
    </row>
    <row r="169" spans="1:17" s="99" customFormat="1" ht="18" x14ac:dyDescent="0.25">
      <c r="A169" s="98" t="str">
        <f>VLOOKUP(E169,'LISTADO ATM'!$A$2:$C$899,3,0)</f>
        <v>DISTRITO NACIONAL</v>
      </c>
      <c r="B169" s="111" t="s">
        <v>2627</v>
      </c>
      <c r="C169" s="123">
        <v>44253.454317129632</v>
      </c>
      <c r="D169" s="98" t="s">
        <v>2189</v>
      </c>
      <c r="E169" s="103">
        <v>559</v>
      </c>
      <c r="F169" s="98" t="str">
        <f>VLOOKUP(E169,VIP!$A$2:$O11483,2,0)</f>
        <v>DRBR559</v>
      </c>
      <c r="G169" s="98" t="str">
        <f>VLOOKUP(E169,'LISTADO ATM'!$A$2:$B$898,2,0)</f>
        <v xml:space="preserve">ATM UNP Metro I </v>
      </c>
      <c r="H169" s="98" t="str">
        <f>VLOOKUP(E169,VIP!$A$2:$O16404,7,FALSE)</f>
        <v>Si</v>
      </c>
      <c r="I169" s="98" t="str">
        <f>VLOOKUP(E169,VIP!$A$2:$O8369,8,FALSE)</f>
        <v>Si</v>
      </c>
      <c r="J169" s="98" t="str">
        <f>VLOOKUP(E169,VIP!$A$2:$O8319,8,FALSE)</f>
        <v>Si</v>
      </c>
      <c r="K169" s="98" t="str">
        <f>VLOOKUP(E169,VIP!$A$2:$O11893,6,0)</f>
        <v>SI</v>
      </c>
      <c r="L169" s="124" t="s">
        <v>2434</v>
      </c>
      <c r="M169" s="125" t="s">
        <v>2469</v>
      </c>
      <c r="N169" s="126" t="s">
        <v>2476</v>
      </c>
      <c r="O169" s="98" t="s">
        <v>2478</v>
      </c>
      <c r="P169" s="127"/>
      <c r="Q169" s="87" t="s">
        <v>2434</v>
      </c>
    </row>
    <row r="170" spans="1:17" s="99" customFormat="1" ht="18" x14ac:dyDescent="0.25">
      <c r="A170" s="98" t="str">
        <f>VLOOKUP(E170,'LISTADO ATM'!$A$2:$C$899,3,0)</f>
        <v>DISTRITO NACIONAL</v>
      </c>
      <c r="B170" s="111" t="s">
        <v>2626</v>
      </c>
      <c r="C170" s="123">
        <v>44253.455405092594</v>
      </c>
      <c r="D170" s="98" t="s">
        <v>2189</v>
      </c>
      <c r="E170" s="103">
        <v>696</v>
      </c>
      <c r="F170" s="98" t="str">
        <f>VLOOKUP(E170,VIP!$A$2:$O11482,2,0)</f>
        <v>DRBR696</v>
      </c>
      <c r="G170" s="98" t="str">
        <f>VLOOKUP(E170,'LISTADO ATM'!$A$2:$B$898,2,0)</f>
        <v>ATM Olé Jacobo Majluta</v>
      </c>
      <c r="H170" s="98" t="str">
        <f>VLOOKUP(E170,VIP!$A$2:$O16403,7,FALSE)</f>
        <v>Si</v>
      </c>
      <c r="I170" s="98" t="str">
        <f>VLOOKUP(E170,VIP!$A$2:$O8368,8,FALSE)</f>
        <v>Si</v>
      </c>
      <c r="J170" s="98" t="str">
        <f>VLOOKUP(E170,VIP!$A$2:$O8318,8,FALSE)</f>
        <v>Si</v>
      </c>
      <c r="K170" s="98" t="str">
        <f>VLOOKUP(E170,VIP!$A$2:$O11892,6,0)</f>
        <v>NO</v>
      </c>
      <c r="L170" s="124" t="s">
        <v>2496</v>
      </c>
      <c r="M170" s="125" t="s">
        <v>2469</v>
      </c>
      <c r="N170" s="126" t="s">
        <v>2476</v>
      </c>
      <c r="O170" s="98" t="s">
        <v>2478</v>
      </c>
      <c r="P170" s="127"/>
      <c r="Q170" s="87" t="s">
        <v>2496</v>
      </c>
    </row>
    <row r="171" spans="1:17" s="99" customFormat="1" ht="18" x14ac:dyDescent="0.25">
      <c r="A171" s="98" t="str">
        <f>VLOOKUP(E171,'LISTADO ATM'!$A$2:$C$899,3,0)</f>
        <v>DISTRITO NACIONAL</v>
      </c>
      <c r="B171" s="111" t="s">
        <v>2625</v>
      </c>
      <c r="C171" s="123">
        <v>44253.456875000003</v>
      </c>
      <c r="D171" s="98" t="s">
        <v>2189</v>
      </c>
      <c r="E171" s="103">
        <v>967</v>
      </c>
      <c r="F171" s="98" t="str">
        <f>VLOOKUP(E171,VIP!$A$2:$O11481,2,0)</f>
        <v>DRBR967</v>
      </c>
      <c r="G171" s="98" t="str">
        <f>VLOOKUP(E171,'LISTADO ATM'!$A$2:$B$898,2,0)</f>
        <v xml:space="preserve">ATM UNP Hiper Olé Autopista Duarte </v>
      </c>
      <c r="H171" s="98" t="str">
        <f>VLOOKUP(E171,VIP!$A$2:$O16402,7,FALSE)</f>
        <v>Si</v>
      </c>
      <c r="I171" s="98" t="str">
        <f>VLOOKUP(E171,VIP!$A$2:$O8367,8,FALSE)</f>
        <v>Si</v>
      </c>
      <c r="J171" s="98" t="str">
        <f>VLOOKUP(E171,VIP!$A$2:$O8317,8,FALSE)</f>
        <v>Si</v>
      </c>
      <c r="K171" s="98" t="str">
        <f>VLOOKUP(E171,VIP!$A$2:$O11891,6,0)</f>
        <v>NO</v>
      </c>
      <c r="L171" s="124" t="s">
        <v>2496</v>
      </c>
      <c r="M171" s="125" t="s">
        <v>2469</v>
      </c>
      <c r="N171" s="126" t="s">
        <v>2476</v>
      </c>
      <c r="O171" s="98" t="s">
        <v>2478</v>
      </c>
      <c r="P171" s="127"/>
      <c r="Q171" s="87" t="s">
        <v>2496</v>
      </c>
    </row>
    <row r="172" spans="1:17" s="99" customFormat="1" ht="18" x14ac:dyDescent="0.25">
      <c r="A172" s="98" t="str">
        <f>VLOOKUP(E172,'LISTADO ATM'!$A$2:$C$899,3,0)</f>
        <v>SUR</v>
      </c>
      <c r="B172" s="111" t="s">
        <v>2689</v>
      </c>
      <c r="C172" s="123">
        <v>44253.467800925922</v>
      </c>
      <c r="D172" s="98" t="s">
        <v>2189</v>
      </c>
      <c r="E172" s="103">
        <v>699</v>
      </c>
      <c r="F172" s="98" t="str">
        <f>VLOOKUP(E172,VIP!$A$2:$O11540,2,0)</f>
        <v>DRBR699</v>
      </c>
      <c r="G172" s="98" t="str">
        <f>VLOOKUP(E172,'LISTADO ATM'!$A$2:$B$898,2,0)</f>
        <v>ATM S/M Bravo Bani</v>
      </c>
      <c r="H172" s="98" t="str">
        <f>VLOOKUP(E172,VIP!$A$2:$O16461,7,FALSE)</f>
        <v>NO</v>
      </c>
      <c r="I172" s="98" t="str">
        <f>VLOOKUP(E172,VIP!$A$2:$O8426,8,FALSE)</f>
        <v>SI</v>
      </c>
      <c r="J172" s="98" t="str">
        <f>VLOOKUP(E172,VIP!$A$2:$O8376,8,FALSE)</f>
        <v>SI</v>
      </c>
      <c r="K172" s="98" t="str">
        <f>VLOOKUP(E172,VIP!$A$2:$O11950,6,0)</f>
        <v>NO</v>
      </c>
      <c r="L172" s="124" t="s">
        <v>2434</v>
      </c>
      <c r="M172" s="125" t="s">
        <v>2469</v>
      </c>
      <c r="N172" s="126" t="s">
        <v>2476</v>
      </c>
      <c r="O172" s="98" t="s">
        <v>2478</v>
      </c>
      <c r="P172" s="127"/>
      <c r="Q172" s="87" t="s">
        <v>2434</v>
      </c>
    </row>
    <row r="173" spans="1:17" s="99" customFormat="1" ht="18" x14ac:dyDescent="0.25">
      <c r="A173" s="98" t="str">
        <f>VLOOKUP(E173,'LISTADO ATM'!$A$2:$C$899,3,0)</f>
        <v>DISTRITO NACIONAL</v>
      </c>
      <c r="B173" s="111" t="s">
        <v>2687</v>
      </c>
      <c r="C173" s="123">
        <v>44253.479386574072</v>
      </c>
      <c r="D173" s="98" t="s">
        <v>2472</v>
      </c>
      <c r="E173" s="103">
        <v>566</v>
      </c>
      <c r="F173" s="98" t="str">
        <f>VLOOKUP(E173,VIP!$A$2:$O11538,2,0)</f>
        <v>DRBR508</v>
      </c>
      <c r="G173" s="98" t="str">
        <f>VLOOKUP(E173,'LISTADO ATM'!$A$2:$B$898,2,0)</f>
        <v xml:space="preserve">ATM Hiper Olé Aut. Duarte </v>
      </c>
      <c r="H173" s="98" t="str">
        <f>VLOOKUP(E173,VIP!$A$2:$O16459,7,FALSE)</f>
        <v>Si</v>
      </c>
      <c r="I173" s="98" t="str">
        <f>VLOOKUP(E173,VIP!$A$2:$O8424,8,FALSE)</f>
        <v>Si</v>
      </c>
      <c r="J173" s="98" t="str">
        <f>VLOOKUP(E173,VIP!$A$2:$O8374,8,FALSE)</f>
        <v>Si</v>
      </c>
      <c r="K173" s="98" t="str">
        <f>VLOOKUP(E173,VIP!$A$2:$O11948,6,0)</f>
        <v>NO</v>
      </c>
      <c r="L173" s="124" t="s">
        <v>2462</v>
      </c>
      <c r="M173" s="125" t="s">
        <v>2469</v>
      </c>
      <c r="N173" s="126" t="s">
        <v>2476</v>
      </c>
      <c r="O173" s="98" t="s">
        <v>2477</v>
      </c>
      <c r="P173" s="127"/>
      <c r="Q173" s="87" t="s">
        <v>2462</v>
      </c>
    </row>
    <row r="174" spans="1:17" s="99" customFormat="1" ht="18" x14ac:dyDescent="0.25">
      <c r="A174" s="98" t="str">
        <f>VLOOKUP(E174,'LISTADO ATM'!$A$2:$C$899,3,0)</f>
        <v>DISTRITO NACIONAL</v>
      </c>
      <c r="B174" s="111" t="s">
        <v>2686</v>
      </c>
      <c r="C174" s="123">
        <v>44253.481504629628</v>
      </c>
      <c r="D174" s="98" t="s">
        <v>2487</v>
      </c>
      <c r="E174" s="103">
        <v>449</v>
      </c>
      <c r="F174" s="98" t="str">
        <f>VLOOKUP(E174,VIP!$A$2:$O11537,2,0)</f>
        <v>DRBR449</v>
      </c>
      <c r="G174" s="98" t="str">
        <f>VLOOKUP(E174,'LISTADO ATM'!$A$2:$B$898,2,0)</f>
        <v>ATM Autobanco Lope de Vega II</v>
      </c>
      <c r="H174" s="98" t="str">
        <f>VLOOKUP(E174,VIP!$A$2:$O16458,7,FALSE)</f>
        <v>Si</v>
      </c>
      <c r="I174" s="98" t="str">
        <f>VLOOKUP(E174,VIP!$A$2:$O8423,8,FALSE)</f>
        <v>Si</v>
      </c>
      <c r="J174" s="98" t="str">
        <f>VLOOKUP(E174,VIP!$A$2:$O8373,8,FALSE)</f>
        <v>Si</v>
      </c>
      <c r="K174" s="98" t="str">
        <f>VLOOKUP(E174,VIP!$A$2:$O11947,6,0)</f>
        <v>NO</v>
      </c>
      <c r="L174" s="124" t="s">
        <v>2430</v>
      </c>
      <c r="M174" s="125" t="s">
        <v>2469</v>
      </c>
      <c r="N174" s="126" t="s">
        <v>2476</v>
      </c>
      <c r="O174" s="98" t="s">
        <v>2490</v>
      </c>
      <c r="P174" s="127"/>
      <c r="Q174" s="87" t="s">
        <v>2430</v>
      </c>
    </row>
    <row r="175" spans="1:17" s="99" customFormat="1" ht="18" x14ac:dyDescent="0.25">
      <c r="A175" s="98" t="str">
        <f>VLOOKUP(E175,'LISTADO ATM'!$A$2:$C$899,3,0)</f>
        <v>DISTRITO NACIONAL</v>
      </c>
      <c r="B175" s="111" t="s">
        <v>2685</v>
      </c>
      <c r="C175" s="123">
        <v>44253.484502314815</v>
      </c>
      <c r="D175" s="98" t="s">
        <v>2472</v>
      </c>
      <c r="E175" s="103">
        <v>970</v>
      </c>
      <c r="F175" s="98" t="str">
        <f>VLOOKUP(E175,VIP!$A$2:$O11536,2,0)</f>
        <v>DRBR970</v>
      </c>
      <c r="G175" s="98" t="str">
        <f>VLOOKUP(E175,'LISTADO ATM'!$A$2:$B$898,2,0)</f>
        <v xml:space="preserve">ATM S/M Olé Haina </v>
      </c>
      <c r="H175" s="98" t="str">
        <f>VLOOKUP(E175,VIP!$A$2:$O16457,7,FALSE)</f>
        <v>Si</v>
      </c>
      <c r="I175" s="98" t="str">
        <f>VLOOKUP(E175,VIP!$A$2:$O8422,8,FALSE)</f>
        <v>Si</v>
      </c>
      <c r="J175" s="98" t="str">
        <f>VLOOKUP(E175,VIP!$A$2:$O8372,8,FALSE)</f>
        <v>Si</v>
      </c>
      <c r="K175" s="98" t="str">
        <f>VLOOKUP(E175,VIP!$A$2:$O11946,6,0)</f>
        <v>NO</v>
      </c>
      <c r="L175" s="124" t="s">
        <v>2462</v>
      </c>
      <c r="M175" s="125" t="s">
        <v>2469</v>
      </c>
      <c r="N175" s="126" t="s">
        <v>2476</v>
      </c>
      <c r="O175" s="98" t="s">
        <v>2477</v>
      </c>
      <c r="P175" s="127"/>
      <c r="Q175" s="87" t="s">
        <v>2462</v>
      </c>
    </row>
    <row r="176" spans="1:17" s="99" customFormat="1" ht="18" x14ac:dyDescent="0.25">
      <c r="A176" s="98" t="str">
        <f>VLOOKUP(E176,'LISTADO ATM'!$A$2:$C$899,3,0)</f>
        <v>NORTE</v>
      </c>
      <c r="B176" s="111" t="s">
        <v>2684</v>
      </c>
      <c r="C176" s="123">
        <v>44253.485532407409</v>
      </c>
      <c r="D176" s="98" t="s">
        <v>2487</v>
      </c>
      <c r="E176" s="103">
        <v>497</v>
      </c>
      <c r="F176" s="98" t="str">
        <f>VLOOKUP(E176,VIP!$A$2:$O11535,2,0)</f>
        <v>DRBR497</v>
      </c>
      <c r="G176" s="98" t="str">
        <f>VLOOKUP(E176,'LISTADO ATM'!$A$2:$B$898,2,0)</f>
        <v xml:space="preserve">ATM Oficina El Portal II (Santiago) </v>
      </c>
      <c r="H176" s="98" t="str">
        <f>VLOOKUP(E176,VIP!$A$2:$O16456,7,FALSE)</f>
        <v>Si</v>
      </c>
      <c r="I176" s="98" t="str">
        <f>VLOOKUP(E176,VIP!$A$2:$O8421,8,FALSE)</f>
        <v>Si</v>
      </c>
      <c r="J176" s="98" t="str">
        <f>VLOOKUP(E176,VIP!$A$2:$O8371,8,FALSE)</f>
        <v>Si</v>
      </c>
      <c r="K176" s="98" t="str">
        <f>VLOOKUP(E176,VIP!$A$2:$O11945,6,0)</f>
        <v>SI</v>
      </c>
      <c r="L176" s="124" t="s">
        <v>2430</v>
      </c>
      <c r="M176" s="125" t="s">
        <v>2469</v>
      </c>
      <c r="N176" s="126" t="s">
        <v>2476</v>
      </c>
      <c r="O176" s="98" t="s">
        <v>2490</v>
      </c>
      <c r="P176" s="127"/>
      <c r="Q176" s="87" t="s">
        <v>2430</v>
      </c>
    </row>
    <row r="177" spans="1:17" s="99" customFormat="1" ht="18" x14ac:dyDescent="0.25">
      <c r="A177" s="98" t="str">
        <f>VLOOKUP(E177,'LISTADO ATM'!$A$2:$C$899,3,0)</f>
        <v>DISTRITO NACIONAL</v>
      </c>
      <c r="B177" s="111" t="s">
        <v>2683</v>
      </c>
      <c r="C177" s="123">
        <v>44253.486724537041</v>
      </c>
      <c r="D177" s="98" t="s">
        <v>2472</v>
      </c>
      <c r="E177" s="103">
        <v>547</v>
      </c>
      <c r="F177" s="98" t="str">
        <f>VLOOKUP(E177,VIP!$A$2:$O11534,2,0)</f>
        <v>DRBR16B</v>
      </c>
      <c r="G177" s="98" t="str">
        <f>VLOOKUP(E177,'LISTADO ATM'!$A$2:$B$898,2,0)</f>
        <v xml:space="preserve">ATM Plaza Lama Herrera </v>
      </c>
      <c r="H177" s="98" t="str">
        <f>VLOOKUP(E177,VIP!$A$2:$O16455,7,FALSE)</f>
        <v>Si</v>
      </c>
      <c r="I177" s="98" t="str">
        <f>VLOOKUP(E177,VIP!$A$2:$O8420,8,FALSE)</f>
        <v>Si</v>
      </c>
      <c r="J177" s="98" t="str">
        <f>VLOOKUP(E177,VIP!$A$2:$O8370,8,FALSE)</f>
        <v>Si</v>
      </c>
      <c r="K177" s="98" t="str">
        <f>VLOOKUP(E177,VIP!$A$2:$O11944,6,0)</f>
        <v>NO</v>
      </c>
      <c r="L177" s="124" t="s">
        <v>2462</v>
      </c>
      <c r="M177" s="125" t="s">
        <v>2469</v>
      </c>
      <c r="N177" s="126" t="s">
        <v>2476</v>
      </c>
      <c r="O177" s="98" t="s">
        <v>2477</v>
      </c>
      <c r="P177" s="127"/>
      <c r="Q177" s="87" t="s">
        <v>2462</v>
      </c>
    </row>
    <row r="178" spans="1:17" s="99" customFormat="1" ht="18" x14ac:dyDescent="0.25">
      <c r="A178" s="98" t="str">
        <f>VLOOKUP(E178,'LISTADO ATM'!$A$2:$C$899,3,0)</f>
        <v>NORTE</v>
      </c>
      <c r="B178" s="111" t="s">
        <v>2681</v>
      </c>
      <c r="C178" s="123">
        <v>44253.491840277777</v>
      </c>
      <c r="D178" s="98" t="s">
        <v>2487</v>
      </c>
      <c r="E178" s="103">
        <v>285</v>
      </c>
      <c r="F178" s="98" t="str">
        <f>VLOOKUP(E178,VIP!$A$2:$O11532,2,0)</f>
        <v>DRBR285</v>
      </c>
      <c r="G178" s="98" t="str">
        <f>VLOOKUP(E178,'LISTADO ATM'!$A$2:$B$898,2,0)</f>
        <v xml:space="preserve">ATM Oficina Camino Real (Puerto Plata) </v>
      </c>
      <c r="H178" s="98" t="str">
        <f>VLOOKUP(E178,VIP!$A$2:$O16453,7,FALSE)</f>
        <v>Si</v>
      </c>
      <c r="I178" s="98" t="str">
        <f>VLOOKUP(E178,VIP!$A$2:$O8418,8,FALSE)</f>
        <v>Si</v>
      </c>
      <c r="J178" s="98" t="str">
        <f>VLOOKUP(E178,VIP!$A$2:$O8368,8,FALSE)</f>
        <v>Si</v>
      </c>
      <c r="K178" s="98" t="str">
        <f>VLOOKUP(E178,VIP!$A$2:$O11942,6,0)</f>
        <v>NO</v>
      </c>
      <c r="L178" s="124" t="s">
        <v>2462</v>
      </c>
      <c r="M178" s="125" t="s">
        <v>2469</v>
      </c>
      <c r="N178" s="126" t="s">
        <v>2476</v>
      </c>
      <c r="O178" s="98" t="s">
        <v>2490</v>
      </c>
      <c r="P178" s="127"/>
      <c r="Q178" s="87" t="s">
        <v>2462</v>
      </c>
    </row>
    <row r="179" spans="1:17" s="99" customFormat="1" ht="18" x14ac:dyDescent="0.25">
      <c r="A179" s="98" t="str">
        <f>VLOOKUP(E179,'LISTADO ATM'!$A$2:$C$899,3,0)</f>
        <v>DISTRITO NACIONAL</v>
      </c>
      <c r="B179" s="111" t="s">
        <v>2678</v>
      </c>
      <c r="C179" s="123">
        <v>44253.49732638889</v>
      </c>
      <c r="D179" s="98" t="s">
        <v>2472</v>
      </c>
      <c r="E179" s="103">
        <v>153</v>
      </c>
      <c r="F179" s="98" t="str">
        <f>VLOOKUP(E179,VIP!$A$2:$O11529,2,0)</f>
        <v>DRBR153</v>
      </c>
      <c r="G179" s="98" t="str">
        <f>VLOOKUP(E179,'LISTADO ATM'!$A$2:$B$898,2,0)</f>
        <v xml:space="preserve">ATM Rehabilitación </v>
      </c>
      <c r="H179" s="98" t="str">
        <f>VLOOKUP(E179,VIP!$A$2:$O16450,7,FALSE)</f>
        <v>No</v>
      </c>
      <c r="I179" s="98" t="str">
        <f>VLOOKUP(E179,VIP!$A$2:$O8415,8,FALSE)</f>
        <v>No</v>
      </c>
      <c r="J179" s="98" t="str">
        <f>VLOOKUP(E179,VIP!$A$2:$O8365,8,FALSE)</f>
        <v>No</v>
      </c>
      <c r="K179" s="98" t="str">
        <f>VLOOKUP(E179,VIP!$A$2:$O11939,6,0)</f>
        <v>NO</v>
      </c>
      <c r="L179" s="124" t="s">
        <v>2430</v>
      </c>
      <c r="M179" s="125" t="s">
        <v>2469</v>
      </c>
      <c r="N179" s="126" t="s">
        <v>2476</v>
      </c>
      <c r="O179" s="98" t="s">
        <v>2477</v>
      </c>
      <c r="P179" s="127"/>
      <c r="Q179" s="87" t="s">
        <v>2430</v>
      </c>
    </row>
    <row r="180" spans="1:17" s="99" customFormat="1" ht="18" x14ac:dyDescent="0.25">
      <c r="A180" s="98" t="str">
        <f>VLOOKUP(E180,'LISTADO ATM'!$A$2:$C$899,3,0)</f>
        <v>DISTRITO NACIONAL</v>
      </c>
      <c r="B180" s="111" t="s">
        <v>2677</v>
      </c>
      <c r="C180" s="123">
        <v>44253.497499999998</v>
      </c>
      <c r="D180" s="98" t="s">
        <v>2189</v>
      </c>
      <c r="E180" s="103">
        <v>622</v>
      </c>
      <c r="F180" s="98" t="str">
        <f>VLOOKUP(E180,VIP!$A$2:$O11528,2,0)</f>
        <v>DRBR622</v>
      </c>
      <c r="G180" s="98" t="str">
        <f>VLOOKUP(E180,'LISTADO ATM'!$A$2:$B$898,2,0)</f>
        <v xml:space="preserve">ATM Ayuntamiento D.N. </v>
      </c>
      <c r="H180" s="98" t="str">
        <f>VLOOKUP(E180,VIP!$A$2:$O16449,7,FALSE)</f>
        <v>Si</v>
      </c>
      <c r="I180" s="98" t="str">
        <f>VLOOKUP(E180,VIP!$A$2:$O8414,8,FALSE)</f>
        <v>Si</v>
      </c>
      <c r="J180" s="98" t="str">
        <f>VLOOKUP(E180,VIP!$A$2:$O8364,8,FALSE)</f>
        <v>Si</v>
      </c>
      <c r="K180" s="98" t="str">
        <f>VLOOKUP(E180,VIP!$A$2:$O11938,6,0)</f>
        <v>NO</v>
      </c>
      <c r="L180" s="124" t="s">
        <v>2496</v>
      </c>
      <c r="M180" s="125" t="s">
        <v>2469</v>
      </c>
      <c r="N180" s="126" t="s">
        <v>2476</v>
      </c>
      <c r="O180" s="98" t="s">
        <v>2478</v>
      </c>
      <c r="P180" s="127"/>
      <c r="Q180" s="87" t="s">
        <v>2496</v>
      </c>
    </row>
    <row r="181" spans="1:17" s="99" customFormat="1" ht="18" x14ac:dyDescent="0.25">
      <c r="A181" s="98" t="str">
        <f>VLOOKUP(E181,'LISTADO ATM'!$A$2:$C$899,3,0)</f>
        <v>NORTE</v>
      </c>
      <c r="B181" s="111" t="s">
        <v>2676</v>
      </c>
      <c r="C181" s="123">
        <v>44253.499340277776</v>
      </c>
      <c r="D181" s="98" t="s">
        <v>2190</v>
      </c>
      <c r="E181" s="103">
        <v>307</v>
      </c>
      <c r="F181" s="98" t="str">
        <f>VLOOKUP(E181,VIP!$A$2:$O11527,2,0)</f>
        <v>DRBR307</v>
      </c>
      <c r="G181" s="98" t="str">
        <f>VLOOKUP(E181,'LISTADO ATM'!$A$2:$B$898,2,0)</f>
        <v>ATM Oficina Nagua II</v>
      </c>
      <c r="H181" s="98" t="str">
        <f>VLOOKUP(E181,VIP!$A$2:$O16448,7,FALSE)</f>
        <v>Si</v>
      </c>
      <c r="I181" s="98" t="str">
        <f>VLOOKUP(E181,VIP!$A$2:$O8413,8,FALSE)</f>
        <v>Si</v>
      </c>
      <c r="J181" s="98" t="str">
        <f>VLOOKUP(E181,VIP!$A$2:$O8363,8,FALSE)</f>
        <v>Si</v>
      </c>
      <c r="K181" s="98" t="str">
        <f>VLOOKUP(E181,VIP!$A$2:$O11937,6,0)</f>
        <v>SI</v>
      </c>
      <c r="L181" s="124" t="s">
        <v>2496</v>
      </c>
      <c r="M181" s="125" t="s">
        <v>2469</v>
      </c>
      <c r="N181" s="126" t="s">
        <v>2476</v>
      </c>
      <c r="O181" s="98" t="s">
        <v>2497</v>
      </c>
      <c r="P181" s="127"/>
      <c r="Q181" s="87" t="s">
        <v>2496</v>
      </c>
    </row>
    <row r="182" spans="1:17" s="99" customFormat="1" ht="18" x14ac:dyDescent="0.25">
      <c r="A182" s="98" t="str">
        <f>VLOOKUP(E182,'LISTADO ATM'!$A$2:$C$899,3,0)</f>
        <v>NORTE</v>
      </c>
      <c r="B182" s="111" t="s">
        <v>2675</v>
      </c>
      <c r="C182" s="123">
        <v>44253.502060185187</v>
      </c>
      <c r="D182" s="98" t="s">
        <v>2190</v>
      </c>
      <c r="E182" s="103">
        <v>807</v>
      </c>
      <c r="F182" s="98" t="str">
        <f>VLOOKUP(E182,VIP!$A$2:$O11526,2,0)</f>
        <v>DRBR207</v>
      </c>
      <c r="G182" s="98" t="str">
        <f>VLOOKUP(E182,'LISTADO ATM'!$A$2:$B$898,2,0)</f>
        <v xml:space="preserve">ATM S/M Morel (Mao) </v>
      </c>
      <c r="H182" s="98" t="str">
        <f>VLOOKUP(E182,VIP!$A$2:$O16447,7,FALSE)</f>
        <v>Si</v>
      </c>
      <c r="I182" s="98" t="str">
        <f>VLOOKUP(E182,VIP!$A$2:$O8412,8,FALSE)</f>
        <v>Si</v>
      </c>
      <c r="J182" s="98" t="str">
        <f>VLOOKUP(E182,VIP!$A$2:$O8362,8,FALSE)</f>
        <v>Si</v>
      </c>
      <c r="K182" s="98" t="str">
        <f>VLOOKUP(E182,VIP!$A$2:$O11936,6,0)</f>
        <v>SI</v>
      </c>
      <c r="L182" s="124" t="s">
        <v>2228</v>
      </c>
      <c r="M182" s="125" t="s">
        <v>2469</v>
      </c>
      <c r="N182" s="126" t="s">
        <v>2476</v>
      </c>
      <c r="O182" s="98" t="s">
        <v>2497</v>
      </c>
      <c r="P182" s="127"/>
      <c r="Q182" s="87" t="s">
        <v>2228</v>
      </c>
    </row>
    <row r="183" spans="1:17" s="99" customFormat="1" ht="18" x14ac:dyDescent="0.25">
      <c r="A183" s="98" t="str">
        <f>VLOOKUP(E183,'LISTADO ATM'!$A$2:$C$899,3,0)</f>
        <v>DISTRITO NACIONAL</v>
      </c>
      <c r="B183" s="111" t="s">
        <v>2674</v>
      </c>
      <c r="C183" s="123">
        <v>44253.505648148152</v>
      </c>
      <c r="D183" s="98" t="s">
        <v>2472</v>
      </c>
      <c r="E183" s="103">
        <v>980</v>
      </c>
      <c r="F183" s="98" t="str">
        <f>VLOOKUP(E183,VIP!$A$2:$O11525,2,0)</f>
        <v>DRBR980</v>
      </c>
      <c r="G183" s="98" t="str">
        <f>VLOOKUP(E183,'LISTADO ATM'!$A$2:$B$898,2,0)</f>
        <v xml:space="preserve">ATM Oficina Bella Vista Mall II </v>
      </c>
      <c r="H183" s="98" t="str">
        <f>VLOOKUP(E183,VIP!$A$2:$O16446,7,FALSE)</f>
        <v>Si</v>
      </c>
      <c r="I183" s="98" t="str">
        <f>VLOOKUP(E183,VIP!$A$2:$O8411,8,FALSE)</f>
        <v>Si</v>
      </c>
      <c r="J183" s="98" t="str">
        <f>VLOOKUP(E183,VIP!$A$2:$O8361,8,FALSE)</f>
        <v>Si</v>
      </c>
      <c r="K183" s="98" t="str">
        <f>VLOOKUP(E183,VIP!$A$2:$O11935,6,0)</f>
        <v>NO</v>
      </c>
      <c r="L183" s="124" t="s">
        <v>2543</v>
      </c>
      <c r="M183" s="125" t="s">
        <v>2469</v>
      </c>
      <c r="N183" s="126" t="s">
        <v>2476</v>
      </c>
      <c r="O183" s="98" t="s">
        <v>2477</v>
      </c>
      <c r="P183" s="127"/>
      <c r="Q183" s="87" t="s">
        <v>2543</v>
      </c>
    </row>
    <row r="184" spans="1:17" s="99" customFormat="1" ht="18" x14ac:dyDescent="0.25">
      <c r="A184" s="98" t="str">
        <f>VLOOKUP(E184,'LISTADO ATM'!$A$2:$C$899,3,0)</f>
        <v>DISTRITO NACIONAL</v>
      </c>
      <c r="B184" s="111" t="s">
        <v>2672</v>
      </c>
      <c r="C184" s="123">
        <v>44253.520254629628</v>
      </c>
      <c r="D184" s="98" t="s">
        <v>2189</v>
      </c>
      <c r="E184" s="103">
        <v>900</v>
      </c>
      <c r="F184" s="98" t="str">
        <f>VLOOKUP(E184,VIP!$A$2:$O11523,2,0)</f>
        <v>DRBR900</v>
      </c>
      <c r="G184" s="98" t="str">
        <f>VLOOKUP(E184,'LISTADO ATM'!$A$2:$B$898,2,0)</f>
        <v xml:space="preserve">ATM UNP Merca Santo Domingo </v>
      </c>
      <c r="H184" s="98" t="str">
        <f>VLOOKUP(E184,VIP!$A$2:$O16444,7,FALSE)</f>
        <v>Si</v>
      </c>
      <c r="I184" s="98" t="str">
        <f>VLOOKUP(E184,VIP!$A$2:$O8409,8,FALSE)</f>
        <v>Si</v>
      </c>
      <c r="J184" s="98" t="str">
        <f>VLOOKUP(E184,VIP!$A$2:$O8359,8,FALSE)</f>
        <v>Si</v>
      </c>
      <c r="K184" s="98" t="str">
        <f>VLOOKUP(E184,VIP!$A$2:$O11933,6,0)</f>
        <v>NO</v>
      </c>
      <c r="L184" s="124" t="s">
        <v>2496</v>
      </c>
      <c r="M184" s="125" t="s">
        <v>2469</v>
      </c>
      <c r="N184" s="126" t="s">
        <v>2476</v>
      </c>
      <c r="O184" s="98" t="s">
        <v>2478</v>
      </c>
      <c r="P184" s="127"/>
      <c r="Q184" s="87" t="s">
        <v>2496</v>
      </c>
    </row>
    <row r="185" spans="1:17" s="99" customFormat="1" ht="18" x14ac:dyDescent="0.25">
      <c r="A185" s="98" t="str">
        <f>VLOOKUP(E185,'LISTADO ATM'!$A$2:$C$899,3,0)</f>
        <v>DISTRITO NACIONAL</v>
      </c>
      <c r="B185" s="111" t="s">
        <v>2671</v>
      </c>
      <c r="C185" s="123">
        <v>44253.530057870368</v>
      </c>
      <c r="D185" s="98" t="s">
        <v>2189</v>
      </c>
      <c r="E185" s="103">
        <v>183</v>
      </c>
      <c r="F185" s="98" t="str">
        <f>VLOOKUP(E185,VIP!$A$2:$O11522,2,0)</f>
        <v>DRBR183</v>
      </c>
      <c r="G185" s="98" t="str">
        <f>VLOOKUP(E185,'LISTADO ATM'!$A$2:$B$898,2,0)</f>
        <v>ATM Estación Nativa Km. 22 Aut. Duarte.</v>
      </c>
      <c r="H185" s="98" t="str">
        <f>VLOOKUP(E185,VIP!$A$2:$O16443,7,FALSE)</f>
        <v>N/A</v>
      </c>
      <c r="I185" s="98" t="str">
        <f>VLOOKUP(E185,VIP!$A$2:$O8408,8,FALSE)</f>
        <v>N/A</v>
      </c>
      <c r="J185" s="98" t="str">
        <f>VLOOKUP(E185,VIP!$A$2:$O8358,8,FALSE)</f>
        <v>N/A</v>
      </c>
      <c r="K185" s="98" t="str">
        <f>VLOOKUP(E185,VIP!$A$2:$O11932,6,0)</f>
        <v>N/A</v>
      </c>
      <c r="L185" s="124" t="s">
        <v>2496</v>
      </c>
      <c r="M185" s="125" t="s">
        <v>2469</v>
      </c>
      <c r="N185" s="126" t="s">
        <v>2476</v>
      </c>
      <c r="O185" s="98" t="s">
        <v>2478</v>
      </c>
      <c r="P185" s="127"/>
      <c r="Q185" s="87" t="s">
        <v>2496</v>
      </c>
    </row>
    <row r="186" spans="1:17" s="99" customFormat="1" ht="18" x14ac:dyDescent="0.25">
      <c r="A186" s="98" t="str">
        <f>VLOOKUP(E186,'LISTADO ATM'!$A$2:$C$899,3,0)</f>
        <v>SUR</v>
      </c>
      <c r="B186" s="111" t="s">
        <v>2670</v>
      </c>
      <c r="C186" s="123">
        <v>44253.54</v>
      </c>
      <c r="D186" s="98" t="s">
        <v>2487</v>
      </c>
      <c r="E186" s="103">
        <v>89</v>
      </c>
      <c r="F186" s="98" t="str">
        <f>VLOOKUP(E186,VIP!$A$2:$O11521,2,0)</f>
        <v>DRBR089</v>
      </c>
      <c r="G186" s="98" t="str">
        <f>VLOOKUP(E186,'LISTADO ATM'!$A$2:$B$898,2,0)</f>
        <v xml:space="preserve">ATM UNP El Cercado (San Juan) </v>
      </c>
      <c r="H186" s="98" t="str">
        <f>VLOOKUP(E186,VIP!$A$2:$O16442,7,FALSE)</f>
        <v>Si</v>
      </c>
      <c r="I186" s="98" t="str">
        <f>VLOOKUP(E186,VIP!$A$2:$O8407,8,FALSE)</f>
        <v>Si</v>
      </c>
      <c r="J186" s="98" t="str">
        <f>VLOOKUP(E186,VIP!$A$2:$O8357,8,FALSE)</f>
        <v>Si</v>
      </c>
      <c r="K186" s="98" t="str">
        <f>VLOOKUP(E186,VIP!$A$2:$O11931,6,0)</f>
        <v>NO</v>
      </c>
      <c r="L186" s="124" t="s">
        <v>2430</v>
      </c>
      <c r="M186" s="125" t="s">
        <v>2469</v>
      </c>
      <c r="N186" s="126" t="s">
        <v>2476</v>
      </c>
      <c r="O186" s="98" t="s">
        <v>2490</v>
      </c>
      <c r="P186" s="127"/>
      <c r="Q186" s="87" t="s">
        <v>2430</v>
      </c>
    </row>
    <row r="187" spans="1:17" s="99" customFormat="1" ht="18" x14ac:dyDescent="0.25">
      <c r="A187" s="98" t="str">
        <f>VLOOKUP(E187,'LISTADO ATM'!$A$2:$C$899,3,0)</f>
        <v>DISTRITO NACIONAL</v>
      </c>
      <c r="B187" s="111" t="s">
        <v>2669</v>
      </c>
      <c r="C187" s="123">
        <v>44253.543217592596</v>
      </c>
      <c r="D187" s="98" t="s">
        <v>2472</v>
      </c>
      <c r="E187" s="103">
        <v>139</v>
      </c>
      <c r="F187" s="98" t="str">
        <f>VLOOKUP(E187,VIP!$A$2:$O11520,2,0)</f>
        <v>DRBR139</v>
      </c>
      <c r="G187" s="98" t="str">
        <f>VLOOKUP(E187,'LISTADO ATM'!$A$2:$B$898,2,0)</f>
        <v xml:space="preserve">ATM Oficina Plaza Lama Zona Oriental I </v>
      </c>
      <c r="H187" s="98" t="str">
        <f>VLOOKUP(E187,VIP!$A$2:$O16441,7,FALSE)</f>
        <v>Si</v>
      </c>
      <c r="I187" s="98" t="str">
        <f>VLOOKUP(E187,VIP!$A$2:$O8406,8,FALSE)</f>
        <v>Si</v>
      </c>
      <c r="J187" s="98" t="str">
        <f>VLOOKUP(E187,VIP!$A$2:$O8356,8,FALSE)</f>
        <v>Si</v>
      </c>
      <c r="K187" s="98" t="str">
        <f>VLOOKUP(E187,VIP!$A$2:$O11930,6,0)</f>
        <v>NO</v>
      </c>
      <c r="L187" s="124" t="s">
        <v>2430</v>
      </c>
      <c r="M187" s="125" t="s">
        <v>2469</v>
      </c>
      <c r="N187" s="126" t="s">
        <v>2476</v>
      </c>
      <c r="O187" s="98" t="s">
        <v>2477</v>
      </c>
      <c r="P187" s="127"/>
      <c r="Q187" s="87" t="s">
        <v>2430</v>
      </c>
    </row>
    <row r="188" spans="1:17" s="99" customFormat="1" ht="18" x14ac:dyDescent="0.25">
      <c r="A188" s="98" t="str">
        <f>VLOOKUP(E188,'LISTADO ATM'!$A$2:$C$899,3,0)</f>
        <v>SUR</v>
      </c>
      <c r="B188" s="111" t="s">
        <v>2666</v>
      </c>
      <c r="C188" s="123">
        <v>44253.55673611111</v>
      </c>
      <c r="D188" s="98" t="s">
        <v>2472</v>
      </c>
      <c r="E188" s="103">
        <v>870</v>
      </c>
      <c r="F188" s="98" t="str">
        <f>VLOOKUP(E188,VIP!$A$2:$O11517,2,0)</f>
        <v>DRBR870</v>
      </c>
      <c r="G188" s="98" t="str">
        <f>VLOOKUP(E188,'LISTADO ATM'!$A$2:$B$898,2,0)</f>
        <v xml:space="preserve">ATM Willbes Dominicana (Barahona) </v>
      </c>
      <c r="H188" s="98" t="str">
        <f>VLOOKUP(E188,VIP!$A$2:$O16438,7,FALSE)</f>
        <v>Si</v>
      </c>
      <c r="I188" s="98" t="str">
        <f>VLOOKUP(E188,VIP!$A$2:$O8403,8,FALSE)</f>
        <v>Si</v>
      </c>
      <c r="J188" s="98" t="str">
        <f>VLOOKUP(E188,VIP!$A$2:$O8353,8,FALSE)</f>
        <v>Si</v>
      </c>
      <c r="K188" s="98" t="str">
        <f>VLOOKUP(E188,VIP!$A$2:$O11927,6,0)</f>
        <v>NO</v>
      </c>
      <c r="L188" s="124" t="s">
        <v>2462</v>
      </c>
      <c r="M188" s="125" t="s">
        <v>2469</v>
      </c>
      <c r="N188" s="126" t="s">
        <v>2476</v>
      </c>
      <c r="O188" s="98" t="s">
        <v>2477</v>
      </c>
      <c r="P188" s="127"/>
      <c r="Q188" s="87" t="s">
        <v>2462</v>
      </c>
    </row>
    <row r="189" spans="1:17" s="99" customFormat="1" ht="18" x14ac:dyDescent="0.25">
      <c r="A189" s="98" t="str">
        <f>VLOOKUP(E189,'LISTADO ATM'!$A$2:$C$899,3,0)</f>
        <v>NORTE</v>
      </c>
      <c r="B189" s="111" t="s">
        <v>2664</v>
      </c>
      <c r="C189" s="123">
        <v>44253.568622685183</v>
      </c>
      <c r="D189" s="98" t="s">
        <v>2190</v>
      </c>
      <c r="E189" s="103">
        <v>987</v>
      </c>
      <c r="F189" s="98" t="str">
        <f>VLOOKUP(E189,VIP!$A$2:$O11515,2,0)</f>
        <v>DRBR987</v>
      </c>
      <c r="G189" s="98" t="str">
        <f>VLOOKUP(E189,'LISTADO ATM'!$A$2:$B$898,2,0)</f>
        <v xml:space="preserve">ATM S/M Jumbo (Moca) </v>
      </c>
      <c r="H189" s="98" t="str">
        <f>VLOOKUP(E189,VIP!$A$2:$O16436,7,FALSE)</f>
        <v>Si</v>
      </c>
      <c r="I189" s="98" t="str">
        <f>VLOOKUP(E189,VIP!$A$2:$O8401,8,FALSE)</f>
        <v>Si</v>
      </c>
      <c r="J189" s="98" t="str">
        <f>VLOOKUP(E189,VIP!$A$2:$O8351,8,FALSE)</f>
        <v>Si</v>
      </c>
      <c r="K189" s="98" t="str">
        <f>VLOOKUP(E189,VIP!$A$2:$O11925,6,0)</f>
        <v>NO</v>
      </c>
      <c r="L189" s="124" t="s">
        <v>2496</v>
      </c>
      <c r="M189" s="125" t="s">
        <v>2469</v>
      </c>
      <c r="N189" s="126" t="s">
        <v>2476</v>
      </c>
      <c r="O189" s="98" t="s">
        <v>2515</v>
      </c>
      <c r="P189" s="127"/>
      <c r="Q189" s="87" t="s">
        <v>2496</v>
      </c>
    </row>
    <row r="190" spans="1:17" s="99" customFormat="1" ht="18" x14ac:dyDescent="0.25">
      <c r="A190" s="98" t="str">
        <f>VLOOKUP(E190,'LISTADO ATM'!$A$2:$C$899,3,0)</f>
        <v>DISTRITO NACIONAL</v>
      </c>
      <c r="B190" s="111" t="s">
        <v>2663</v>
      </c>
      <c r="C190" s="123">
        <v>44253.570671296293</v>
      </c>
      <c r="D190" s="98" t="s">
        <v>2472</v>
      </c>
      <c r="E190" s="103">
        <v>989</v>
      </c>
      <c r="F190" s="98" t="str">
        <f>VLOOKUP(E190,VIP!$A$2:$O11514,2,0)</f>
        <v>DRBR989</v>
      </c>
      <c r="G190" s="98" t="str">
        <f>VLOOKUP(E190,'LISTADO ATM'!$A$2:$B$898,2,0)</f>
        <v xml:space="preserve">ATM Ministerio de Deportes </v>
      </c>
      <c r="H190" s="98" t="str">
        <f>VLOOKUP(E190,VIP!$A$2:$O16435,7,FALSE)</f>
        <v>Si</v>
      </c>
      <c r="I190" s="98" t="str">
        <f>VLOOKUP(E190,VIP!$A$2:$O8400,8,FALSE)</f>
        <v>Si</v>
      </c>
      <c r="J190" s="98" t="str">
        <f>VLOOKUP(E190,VIP!$A$2:$O8350,8,FALSE)</f>
        <v>Si</v>
      </c>
      <c r="K190" s="98" t="str">
        <f>VLOOKUP(E190,VIP!$A$2:$O11924,6,0)</f>
        <v>NO</v>
      </c>
      <c r="L190" s="124" t="s">
        <v>2543</v>
      </c>
      <c r="M190" s="125" t="s">
        <v>2469</v>
      </c>
      <c r="N190" s="126" t="s">
        <v>2476</v>
      </c>
      <c r="O190" s="98" t="s">
        <v>2477</v>
      </c>
      <c r="P190" s="127"/>
      <c r="Q190" s="87" t="s">
        <v>2543</v>
      </c>
    </row>
    <row r="191" spans="1:17" s="99" customFormat="1" ht="18" x14ac:dyDescent="0.25">
      <c r="A191" s="98" t="str">
        <f>VLOOKUP(E191,'LISTADO ATM'!$A$2:$C$899,3,0)</f>
        <v>DISTRITO NACIONAL</v>
      </c>
      <c r="B191" s="111" t="s">
        <v>2716</v>
      </c>
      <c r="C191" s="123">
        <v>44253.574699074074</v>
      </c>
      <c r="D191" s="98" t="s">
        <v>2189</v>
      </c>
      <c r="E191" s="103">
        <v>160</v>
      </c>
      <c r="F191" s="98" t="str">
        <f>VLOOKUP(E191,VIP!$A$2:$O11530,2,0)</f>
        <v>DRBR160</v>
      </c>
      <c r="G191" s="98" t="str">
        <f>VLOOKUP(E191,'LISTADO ATM'!$A$2:$B$898,2,0)</f>
        <v xml:space="preserve">ATM Oficina Herrera </v>
      </c>
      <c r="H191" s="98" t="str">
        <f>VLOOKUP(E191,VIP!$A$2:$O16451,7,FALSE)</f>
        <v>Si</v>
      </c>
      <c r="I191" s="98" t="str">
        <f>VLOOKUP(E191,VIP!$A$2:$O8416,8,FALSE)</f>
        <v>Si</v>
      </c>
      <c r="J191" s="98" t="str">
        <f>VLOOKUP(E191,VIP!$A$2:$O8366,8,FALSE)</f>
        <v>Si</v>
      </c>
      <c r="K191" s="98" t="str">
        <f>VLOOKUP(E191,VIP!$A$2:$O11940,6,0)</f>
        <v>NO</v>
      </c>
      <c r="L191" s="124" t="s">
        <v>2434</v>
      </c>
      <c r="M191" s="125" t="s">
        <v>2469</v>
      </c>
      <c r="N191" s="126" t="s">
        <v>2622</v>
      </c>
      <c r="O191" s="98" t="s">
        <v>2478</v>
      </c>
      <c r="P191" s="127"/>
      <c r="Q191" s="87" t="s">
        <v>2434</v>
      </c>
    </row>
    <row r="192" spans="1:17" s="99" customFormat="1" ht="18" x14ac:dyDescent="0.25">
      <c r="A192" s="98" t="str">
        <f>VLOOKUP(E192,'LISTADO ATM'!$A$2:$C$899,3,0)</f>
        <v>NORTE</v>
      </c>
      <c r="B192" s="111" t="s">
        <v>2715</v>
      </c>
      <c r="C192" s="123">
        <v>44253.575335648151</v>
      </c>
      <c r="D192" s="98" t="s">
        <v>2190</v>
      </c>
      <c r="E192" s="103">
        <v>757</v>
      </c>
      <c r="F192" s="98" t="str">
        <f>VLOOKUP(E192,VIP!$A$2:$O11529,2,0)</f>
        <v>DRBR757</v>
      </c>
      <c r="G192" s="98" t="str">
        <f>VLOOKUP(E192,'LISTADO ATM'!$A$2:$B$898,2,0)</f>
        <v xml:space="preserve">ATM UNP Plaza Paseo (Santiago) </v>
      </c>
      <c r="H192" s="98" t="str">
        <f>VLOOKUP(E192,VIP!$A$2:$O16450,7,FALSE)</f>
        <v>Si</v>
      </c>
      <c r="I192" s="98" t="str">
        <f>VLOOKUP(E192,VIP!$A$2:$O8415,8,FALSE)</f>
        <v>Si</v>
      </c>
      <c r="J192" s="98" t="str">
        <f>VLOOKUP(E192,VIP!$A$2:$O8365,8,FALSE)</f>
        <v>Si</v>
      </c>
      <c r="K192" s="98" t="str">
        <f>VLOOKUP(E192,VIP!$A$2:$O11939,6,0)</f>
        <v>NO</v>
      </c>
      <c r="L192" s="124" t="s">
        <v>2228</v>
      </c>
      <c r="M192" s="125" t="s">
        <v>2469</v>
      </c>
      <c r="N192" s="126" t="s">
        <v>2476</v>
      </c>
      <c r="O192" s="98" t="s">
        <v>2497</v>
      </c>
      <c r="P192" s="127"/>
      <c r="Q192" s="87" t="s">
        <v>2228</v>
      </c>
    </row>
    <row r="193" spans="1:17" s="99" customFormat="1" ht="18" x14ac:dyDescent="0.25">
      <c r="A193" s="98" t="str">
        <f>VLOOKUP(E193,'LISTADO ATM'!$A$2:$C$899,3,0)</f>
        <v>NORTE</v>
      </c>
      <c r="B193" s="111" t="s">
        <v>2714</v>
      </c>
      <c r="C193" s="123">
        <v>44253.589363425926</v>
      </c>
      <c r="D193" s="98" t="s">
        <v>2190</v>
      </c>
      <c r="E193" s="103">
        <v>511</v>
      </c>
      <c r="F193" s="98" t="str">
        <f>VLOOKUP(E193,VIP!$A$2:$O11528,2,0)</f>
        <v>DRBR511</v>
      </c>
      <c r="G193" s="98" t="str">
        <f>VLOOKUP(E193,'LISTADO ATM'!$A$2:$B$898,2,0)</f>
        <v xml:space="preserve">ATM UNP Río San Juan (Nagua) </v>
      </c>
      <c r="H193" s="98" t="str">
        <f>VLOOKUP(E193,VIP!$A$2:$O16449,7,FALSE)</f>
        <v>Si</v>
      </c>
      <c r="I193" s="98" t="str">
        <f>VLOOKUP(E193,VIP!$A$2:$O8414,8,FALSE)</f>
        <v>Si</v>
      </c>
      <c r="J193" s="98" t="str">
        <f>VLOOKUP(E193,VIP!$A$2:$O8364,8,FALSE)</f>
        <v>Si</v>
      </c>
      <c r="K193" s="98" t="str">
        <f>VLOOKUP(E193,VIP!$A$2:$O11938,6,0)</f>
        <v>NO</v>
      </c>
      <c r="L193" s="124" t="s">
        <v>2254</v>
      </c>
      <c r="M193" s="125" t="s">
        <v>2469</v>
      </c>
      <c r="N193" s="126" t="s">
        <v>2476</v>
      </c>
      <c r="O193" s="98" t="s">
        <v>2717</v>
      </c>
      <c r="P193" s="127"/>
      <c r="Q193" s="87" t="s">
        <v>2254</v>
      </c>
    </row>
    <row r="194" spans="1:17" s="99" customFormat="1" ht="18" x14ac:dyDescent="0.25">
      <c r="A194" s="98" t="str">
        <f>VLOOKUP(E194,'LISTADO ATM'!$A$2:$C$899,3,0)</f>
        <v>DISTRITO NACIONAL</v>
      </c>
      <c r="B194" s="111" t="s">
        <v>2713</v>
      </c>
      <c r="C194" s="123">
        <v>44253.594942129632</v>
      </c>
      <c r="D194" s="98" t="s">
        <v>2189</v>
      </c>
      <c r="E194" s="103">
        <v>698</v>
      </c>
      <c r="F194" s="98" t="str">
        <f>VLOOKUP(E194,VIP!$A$2:$O11527,2,0)</f>
        <v>DRBR698</v>
      </c>
      <c r="G194" s="98" t="str">
        <f>VLOOKUP(E194,'LISTADO ATM'!$A$2:$B$898,2,0)</f>
        <v>ATM Parador Bellamar</v>
      </c>
      <c r="H194" s="98" t="str">
        <f>VLOOKUP(E194,VIP!$A$2:$O16448,7,FALSE)</f>
        <v>Si</v>
      </c>
      <c r="I194" s="98" t="str">
        <f>VLOOKUP(E194,VIP!$A$2:$O8413,8,FALSE)</f>
        <v>Si</v>
      </c>
      <c r="J194" s="98" t="str">
        <f>VLOOKUP(E194,VIP!$A$2:$O8363,8,FALSE)</f>
        <v>Si</v>
      </c>
      <c r="K194" s="98" t="str">
        <f>VLOOKUP(E194,VIP!$A$2:$O11937,6,0)</f>
        <v>NO</v>
      </c>
      <c r="L194" s="124" t="s">
        <v>2228</v>
      </c>
      <c r="M194" s="125" t="s">
        <v>2469</v>
      </c>
      <c r="N194" s="126" t="s">
        <v>2622</v>
      </c>
      <c r="O194" s="98" t="s">
        <v>2478</v>
      </c>
      <c r="P194" s="127"/>
      <c r="Q194" s="87" t="s">
        <v>2228</v>
      </c>
    </row>
    <row r="195" spans="1:17" s="99" customFormat="1" ht="18" x14ac:dyDescent="0.25">
      <c r="A195" s="98" t="str">
        <f>VLOOKUP(E195,'LISTADO ATM'!$A$2:$C$899,3,0)</f>
        <v>DISTRITO NACIONAL</v>
      </c>
      <c r="B195" s="111" t="s">
        <v>2712</v>
      </c>
      <c r="C195" s="123">
        <v>44253.60056712963</v>
      </c>
      <c r="D195" s="98" t="s">
        <v>2189</v>
      </c>
      <c r="E195" s="103">
        <v>540</v>
      </c>
      <c r="F195" s="98" t="str">
        <f>VLOOKUP(E195,VIP!$A$2:$O11526,2,0)</f>
        <v>DRBR540</v>
      </c>
      <c r="G195" s="98" t="str">
        <f>VLOOKUP(E195,'LISTADO ATM'!$A$2:$B$898,2,0)</f>
        <v xml:space="preserve">ATM Autoservicio Sambil I </v>
      </c>
      <c r="H195" s="98" t="str">
        <f>VLOOKUP(E195,VIP!$A$2:$O16447,7,FALSE)</f>
        <v>Si</v>
      </c>
      <c r="I195" s="98" t="str">
        <f>VLOOKUP(E195,VIP!$A$2:$O8412,8,FALSE)</f>
        <v>Si</v>
      </c>
      <c r="J195" s="98" t="str">
        <f>VLOOKUP(E195,VIP!$A$2:$O8362,8,FALSE)</f>
        <v>Si</v>
      </c>
      <c r="K195" s="98" t="str">
        <f>VLOOKUP(E195,VIP!$A$2:$O11936,6,0)</f>
        <v>NO</v>
      </c>
      <c r="L195" s="124" t="s">
        <v>2228</v>
      </c>
      <c r="M195" s="125" t="s">
        <v>2469</v>
      </c>
      <c r="N195" s="126" t="s">
        <v>2622</v>
      </c>
      <c r="O195" s="98" t="s">
        <v>2478</v>
      </c>
      <c r="P195" s="127"/>
      <c r="Q195" s="87" t="s">
        <v>2228</v>
      </c>
    </row>
    <row r="196" spans="1:17" s="99" customFormat="1" ht="18" x14ac:dyDescent="0.25">
      <c r="A196" s="98" t="str">
        <f>VLOOKUP(E196,'LISTADO ATM'!$A$2:$C$899,3,0)</f>
        <v>NORTE</v>
      </c>
      <c r="B196" s="111" t="s">
        <v>2711</v>
      </c>
      <c r="C196" s="123">
        <v>44253.600740740738</v>
      </c>
      <c r="D196" s="98" t="s">
        <v>2189</v>
      </c>
      <c r="E196" s="103">
        <v>304</v>
      </c>
      <c r="F196" s="98" t="str">
        <f>VLOOKUP(E196,VIP!$A$2:$O11525,2,0)</f>
        <v>DRBR304</v>
      </c>
      <c r="G196" s="98" t="str">
        <f>VLOOKUP(E196,'LISTADO ATM'!$A$2:$B$898,2,0)</f>
        <v xml:space="preserve">ATM Multicentro La Sirena Estrella Sadhala </v>
      </c>
      <c r="H196" s="98" t="str">
        <f>VLOOKUP(E196,VIP!$A$2:$O16446,7,FALSE)</f>
        <v>Si</v>
      </c>
      <c r="I196" s="98" t="str">
        <f>VLOOKUP(E196,VIP!$A$2:$O8411,8,FALSE)</f>
        <v>Si</v>
      </c>
      <c r="J196" s="98" t="str">
        <f>VLOOKUP(E196,VIP!$A$2:$O8361,8,FALSE)</f>
        <v>Si</v>
      </c>
      <c r="K196" s="98" t="str">
        <f>VLOOKUP(E196,VIP!$A$2:$O11935,6,0)</f>
        <v>NO</v>
      </c>
      <c r="L196" s="124" t="s">
        <v>2496</v>
      </c>
      <c r="M196" s="125" t="s">
        <v>2469</v>
      </c>
      <c r="N196" s="126" t="s">
        <v>2476</v>
      </c>
      <c r="O196" s="98" t="s">
        <v>2497</v>
      </c>
      <c r="P196" s="127"/>
      <c r="Q196" s="87" t="s">
        <v>2496</v>
      </c>
    </row>
    <row r="197" spans="1:17" s="99" customFormat="1" ht="18" x14ac:dyDescent="0.25">
      <c r="A197" s="98" t="str">
        <f>VLOOKUP(E197,'LISTADO ATM'!$A$2:$C$899,3,0)</f>
        <v>SUR</v>
      </c>
      <c r="B197" s="111" t="s">
        <v>2710</v>
      </c>
      <c r="C197" s="123">
        <v>44253.601446759261</v>
      </c>
      <c r="D197" s="98" t="s">
        <v>2472</v>
      </c>
      <c r="E197" s="103">
        <v>84</v>
      </c>
      <c r="F197" s="98" t="str">
        <f>VLOOKUP(E197,VIP!$A$2:$O11524,2,0)</f>
        <v>DRBR084</v>
      </c>
      <c r="G197" s="98" t="str">
        <f>VLOOKUP(E197,'LISTADO ATM'!$A$2:$B$898,2,0)</f>
        <v xml:space="preserve">ATM Oficina Multicentro Sirena San Cristóbal </v>
      </c>
      <c r="H197" s="98" t="str">
        <f>VLOOKUP(E197,VIP!$A$2:$O16445,7,FALSE)</f>
        <v>Si</v>
      </c>
      <c r="I197" s="98" t="str">
        <f>VLOOKUP(E197,VIP!$A$2:$O8410,8,FALSE)</f>
        <v>Si</v>
      </c>
      <c r="J197" s="98" t="str">
        <f>VLOOKUP(E197,VIP!$A$2:$O8360,8,FALSE)</f>
        <v>Si</v>
      </c>
      <c r="K197" s="98" t="str">
        <f>VLOOKUP(E197,VIP!$A$2:$O11934,6,0)</f>
        <v>SI</v>
      </c>
      <c r="L197" s="124" t="s">
        <v>2430</v>
      </c>
      <c r="M197" s="125" t="s">
        <v>2469</v>
      </c>
      <c r="N197" s="126" t="s">
        <v>2476</v>
      </c>
      <c r="O197" s="98" t="s">
        <v>2477</v>
      </c>
      <c r="P197" s="127"/>
      <c r="Q197" s="87" t="s">
        <v>2430</v>
      </c>
    </row>
    <row r="198" spans="1:17" s="99" customFormat="1" ht="18" x14ac:dyDescent="0.25">
      <c r="A198" s="98" t="str">
        <f>VLOOKUP(E198,'LISTADO ATM'!$A$2:$C$899,3,0)</f>
        <v>DISTRITO NACIONAL</v>
      </c>
      <c r="B198" s="111" t="s">
        <v>2709</v>
      </c>
      <c r="C198" s="123">
        <v>44253.601909722223</v>
      </c>
      <c r="D198" s="98" t="s">
        <v>2189</v>
      </c>
      <c r="E198" s="103">
        <v>39</v>
      </c>
      <c r="F198" s="98" t="str">
        <f>VLOOKUP(E198,VIP!$A$2:$O11523,2,0)</f>
        <v>DRBR039</v>
      </c>
      <c r="G198" s="98" t="str">
        <f>VLOOKUP(E198,'LISTADO ATM'!$A$2:$B$898,2,0)</f>
        <v xml:space="preserve">ATM Oficina Ovando </v>
      </c>
      <c r="H198" s="98" t="str">
        <f>VLOOKUP(E198,VIP!$A$2:$O16444,7,FALSE)</f>
        <v>Si</v>
      </c>
      <c r="I198" s="98" t="str">
        <f>VLOOKUP(E198,VIP!$A$2:$O8409,8,FALSE)</f>
        <v>No</v>
      </c>
      <c r="J198" s="98" t="str">
        <f>VLOOKUP(E198,VIP!$A$2:$O8359,8,FALSE)</f>
        <v>No</v>
      </c>
      <c r="K198" s="98" t="str">
        <f>VLOOKUP(E198,VIP!$A$2:$O11933,6,0)</f>
        <v>NO</v>
      </c>
      <c r="L198" s="124" t="s">
        <v>2228</v>
      </c>
      <c r="M198" s="125" t="s">
        <v>2469</v>
      </c>
      <c r="N198" s="126" t="s">
        <v>2622</v>
      </c>
      <c r="O198" s="98" t="s">
        <v>2478</v>
      </c>
      <c r="P198" s="127"/>
      <c r="Q198" s="87" t="s">
        <v>2228</v>
      </c>
    </row>
    <row r="199" spans="1:17" s="99" customFormat="1" ht="18" x14ac:dyDescent="0.25">
      <c r="A199" s="98" t="str">
        <f>VLOOKUP(E199,'LISTADO ATM'!$A$2:$C$899,3,0)</f>
        <v>DISTRITO NACIONAL</v>
      </c>
      <c r="B199" s="111" t="s">
        <v>2707</v>
      </c>
      <c r="C199" s="123">
        <v>44253.604837962965</v>
      </c>
      <c r="D199" s="98" t="s">
        <v>2189</v>
      </c>
      <c r="E199" s="103">
        <v>919</v>
      </c>
      <c r="F199" s="98" t="str">
        <f>VLOOKUP(E199,VIP!$A$2:$O11521,2,0)</f>
        <v>DRBR16F</v>
      </c>
      <c r="G199" s="98" t="str">
        <f>VLOOKUP(E199,'LISTADO ATM'!$A$2:$B$898,2,0)</f>
        <v xml:space="preserve">ATM S/M La Cadena Sarasota </v>
      </c>
      <c r="H199" s="98" t="str">
        <f>VLOOKUP(E199,VIP!$A$2:$O16442,7,FALSE)</f>
        <v>Si</v>
      </c>
      <c r="I199" s="98" t="str">
        <f>VLOOKUP(E199,VIP!$A$2:$O8407,8,FALSE)</f>
        <v>Si</v>
      </c>
      <c r="J199" s="98" t="str">
        <f>VLOOKUP(E199,VIP!$A$2:$O8357,8,FALSE)</f>
        <v>Si</v>
      </c>
      <c r="K199" s="98" t="str">
        <f>VLOOKUP(E199,VIP!$A$2:$O11931,6,0)</f>
        <v>SI</v>
      </c>
      <c r="L199" s="124" t="s">
        <v>2228</v>
      </c>
      <c r="M199" s="125" t="s">
        <v>2469</v>
      </c>
      <c r="N199" s="126" t="s">
        <v>2622</v>
      </c>
      <c r="O199" s="98" t="s">
        <v>2478</v>
      </c>
      <c r="P199" s="127"/>
      <c r="Q199" s="87" t="s">
        <v>2228</v>
      </c>
    </row>
    <row r="200" spans="1:17" s="99" customFormat="1" ht="18" x14ac:dyDescent="0.25">
      <c r="A200" s="98" t="str">
        <f>VLOOKUP(E200,'LISTADO ATM'!$A$2:$C$899,3,0)</f>
        <v>ESTE</v>
      </c>
      <c r="B200" s="111" t="s">
        <v>2705</v>
      </c>
      <c r="C200" s="123">
        <v>44253.606759259259</v>
      </c>
      <c r="D200" s="98" t="s">
        <v>2487</v>
      </c>
      <c r="E200" s="103">
        <v>121</v>
      </c>
      <c r="F200" s="98" t="str">
        <f>VLOOKUP(E200,VIP!$A$2:$O11519,2,0)</f>
        <v>DRBR121</v>
      </c>
      <c r="G200" s="98" t="str">
        <f>VLOOKUP(E200,'LISTADO ATM'!$A$2:$B$898,2,0)</f>
        <v xml:space="preserve">ATM Oficina Bayaguana </v>
      </c>
      <c r="H200" s="98" t="str">
        <f>VLOOKUP(E200,VIP!$A$2:$O16440,7,FALSE)</f>
        <v>Si</v>
      </c>
      <c r="I200" s="98" t="str">
        <f>VLOOKUP(E200,VIP!$A$2:$O8405,8,FALSE)</f>
        <v>Si</v>
      </c>
      <c r="J200" s="98" t="str">
        <f>VLOOKUP(E200,VIP!$A$2:$O8355,8,FALSE)</f>
        <v>Si</v>
      </c>
      <c r="K200" s="98" t="str">
        <f>VLOOKUP(E200,VIP!$A$2:$O11929,6,0)</f>
        <v>SI</v>
      </c>
      <c r="L200" s="124" t="s">
        <v>2430</v>
      </c>
      <c r="M200" s="125" t="s">
        <v>2469</v>
      </c>
      <c r="N200" s="126" t="s">
        <v>2476</v>
      </c>
      <c r="O200" s="98" t="s">
        <v>2490</v>
      </c>
      <c r="P200" s="127"/>
      <c r="Q200" s="125" t="s">
        <v>2430</v>
      </c>
    </row>
    <row r="201" spans="1:17" s="99" customFormat="1" ht="18" x14ac:dyDescent="0.25">
      <c r="A201" s="98" t="str">
        <f>VLOOKUP(E201,'LISTADO ATM'!$A$2:$C$899,3,0)</f>
        <v>DISTRITO NACIONAL</v>
      </c>
      <c r="B201" s="111" t="s">
        <v>2704</v>
      </c>
      <c r="C201" s="123">
        <v>44253.608414351853</v>
      </c>
      <c r="D201" s="98" t="s">
        <v>2472</v>
      </c>
      <c r="E201" s="103">
        <v>993</v>
      </c>
      <c r="F201" s="98" t="str">
        <f>VLOOKUP(E201,VIP!$A$2:$O11518,2,0)</f>
        <v>DRBR993</v>
      </c>
      <c r="G201" s="98" t="str">
        <f>VLOOKUP(E201,'LISTADO ATM'!$A$2:$B$898,2,0)</f>
        <v xml:space="preserve">ATM Centro Medico Integral II </v>
      </c>
      <c r="H201" s="98" t="str">
        <f>VLOOKUP(E201,VIP!$A$2:$O16439,7,FALSE)</f>
        <v>Si</v>
      </c>
      <c r="I201" s="98" t="str">
        <f>VLOOKUP(E201,VIP!$A$2:$O8404,8,FALSE)</f>
        <v>Si</v>
      </c>
      <c r="J201" s="98" t="str">
        <f>VLOOKUP(E201,VIP!$A$2:$O8354,8,FALSE)</f>
        <v>Si</v>
      </c>
      <c r="K201" s="98" t="str">
        <f>VLOOKUP(E201,VIP!$A$2:$O11928,6,0)</f>
        <v>NO</v>
      </c>
      <c r="L201" s="124" t="s">
        <v>2543</v>
      </c>
      <c r="M201" s="125" t="s">
        <v>2469</v>
      </c>
      <c r="N201" s="126" t="s">
        <v>2476</v>
      </c>
      <c r="O201" s="98" t="s">
        <v>2477</v>
      </c>
      <c r="P201" s="127"/>
      <c r="Q201" s="87" t="s">
        <v>2543</v>
      </c>
    </row>
    <row r="202" spans="1:17" s="99" customFormat="1" ht="18" x14ac:dyDescent="0.25">
      <c r="A202" s="98" t="str">
        <f>VLOOKUP(E202,'LISTADO ATM'!$A$2:$C$899,3,0)</f>
        <v>NORTE</v>
      </c>
      <c r="B202" s="111" t="s">
        <v>2703</v>
      </c>
      <c r="C202" s="123">
        <v>44253.609143518515</v>
      </c>
      <c r="D202" s="98" t="s">
        <v>2487</v>
      </c>
      <c r="E202" s="103">
        <v>752</v>
      </c>
      <c r="F202" s="98" t="str">
        <f>VLOOKUP(E202,VIP!$A$2:$O11517,2,0)</f>
        <v>DRBR280</v>
      </c>
      <c r="G202" s="98" t="str">
        <f>VLOOKUP(E202,'LISTADO ATM'!$A$2:$B$898,2,0)</f>
        <v xml:space="preserve">ATM UNP Las Carolinas (La Vega) </v>
      </c>
      <c r="H202" s="98" t="str">
        <f>VLOOKUP(E202,VIP!$A$2:$O16438,7,FALSE)</f>
        <v>Si</v>
      </c>
      <c r="I202" s="98" t="str">
        <f>VLOOKUP(E202,VIP!$A$2:$O8403,8,FALSE)</f>
        <v>Si</v>
      </c>
      <c r="J202" s="98" t="str">
        <f>VLOOKUP(E202,VIP!$A$2:$O8353,8,FALSE)</f>
        <v>Si</v>
      </c>
      <c r="K202" s="98" t="str">
        <f>VLOOKUP(E202,VIP!$A$2:$O11927,6,0)</f>
        <v>SI</v>
      </c>
      <c r="L202" s="124" t="s">
        <v>2718</v>
      </c>
      <c r="M202" s="125" t="s">
        <v>2469</v>
      </c>
      <c r="N202" s="126" t="s">
        <v>2476</v>
      </c>
      <c r="O202" s="98" t="s">
        <v>2490</v>
      </c>
      <c r="P202" s="127"/>
      <c r="Q202" s="87" t="s">
        <v>2718</v>
      </c>
    </row>
    <row r="203" spans="1:17" s="99" customFormat="1" ht="18" x14ac:dyDescent="0.25">
      <c r="A203" s="98" t="str">
        <f>VLOOKUP(E203,'LISTADO ATM'!$A$2:$C$899,3,0)</f>
        <v>ESTE</v>
      </c>
      <c r="B203" s="111" t="s">
        <v>2702</v>
      </c>
      <c r="C203" s="123">
        <v>44253.6096412037</v>
      </c>
      <c r="D203" s="98" t="s">
        <v>2189</v>
      </c>
      <c r="E203" s="103">
        <v>427</v>
      </c>
      <c r="F203" s="98" t="str">
        <f>VLOOKUP(E203,VIP!$A$2:$O11516,2,0)</f>
        <v>DRBR427</v>
      </c>
      <c r="G203" s="98" t="str">
        <f>VLOOKUP(E203,'LISTADO ATM'!$A$2:$B$898,2,0)</f>
        <v xml:space="preserve">ATM Almacenes Iberia (Hato Mayor) </v>
      </c>
      <c r="H203" s="98" t="str">
        <f>VLOOKUP(E203,VIP!$A$2:$O16437,7,FALSE)</f>
        <v>Si</v>
      </c>
      <c r="I203" s="98" t="str">
        <f>VLOOKUP(E203,VIP!$A$2:$O8402,8,FALSE)</f>
        <v>Si</v>
      </c>
      <c r="J203" s="98" t="str">
        <f>VLOOKUP(E203,VIP!$A$2:$O8352,8,FALSE)</f>
        <v>Si</v>
      </c>
      <c r="K203" s="98" t="str">
        <f>VLOOKUP(E203,VIP!$A$2:$O11926,6,0)</f>
        <v>NO</v>
      </c>
      <c r="L203" s="124" t="s">
        <v>2228</v>
      </c>
      <c r="M203" s="125" t="s">
        <v>2469</v>
      </c>
      <c r="N203" s="126" t="s">
        <v>2622</v>
      </c>
      <c r="O203" s="98" t="s">
        <v>2478</v>
      </c>
      <c r="P203" s="127"/>
      <c r="Q203" s="87" t="s">
        <v>2228</v>
      </c>
    </row>
    <row r="204" spans="1:17" s="99" customFormat="1" ht="18" x14ac:dyDescent="0.25">
      <c r="A204" s="98" t="str">
        <f>VLOOKUP(E204,'LISTADO ATM'!$A$2:$C$899,3,0)</f>
        <v>NORTE</v>
      </c>
      <c r="B204" s="111" t="s">
        <v>2701</v>
      </c>
      <c r="C204" s="123">
        <v>44253.631122685183</v>
      </c>
      <c r="D204" s="98" t="s">
        <v>2487</v>
      </c>
      <c r="E204" s="103">
        <v>154</v>
      </c>
      <c r="F204" s="98" t="str">
        <f>VLOOKUP(E204,VIP!$A$2:$O11515,2,0)</f>
        <v>DRBR154</v>
      </c>
      <c r="G204" s="98" t="str">
        <f>VLOOKUP(E204,'LISTADO ATM'!$A$2:$B$898,2,0)</f>
        <v xml:space="preserve">ATM Oficina Sánchez </v>
      </c>
      <c r="H204" s="98" t="str">
        <f>VLOOKUP(E204,VIP!$A$2:$O16436,7,FALSE)</f>
        <v>Si</v>
      </c>
      <c r="I204" s="98" t="str">
        <f>VLOOKUP(E204,VIP!$A$2:$O8401,8,FALSE)</f>
        <v>Si</v>
      </c>
      <c r="J204" s="98" t="str">
        <f>VLOOKUP(E204,VIP!$A$2:$O8351,8,FALSE)</f>
        <v>Si</v>
      </c>
      <c r="K204" s="98" t="str">
        <f>VLOOKUP(E204,VIP!$A$2:$O11925,6,0)</f>
        <v>SI</v>
      </c>
      <c r="L204" s="124" t="s">
        <v>2430</v>
      </c>
      <c r="M204" s="125" t="s">
        <v>2469</v>
      </c>
      <c r="N204" s="126" t="s">
        <v>2476</v>
      </c>
      <c r="O204" s="98" t="s">
        <v>2490</v>
      </c>
      <c r="P204" s="127"/>
      <c r="Q204" s="87" t="s">
        <v>2430</v>
      </c>
    </row>
    <row r="205" spans="1:17" s="99" customFormat="1" ht="18" x14ac:dyDescent="0.25">
      <c r="A205" s="98" t="str">
        <f>VLOOKUP(E205,'LISTADO ATM'!$A$2:$C$899,3,0)</f>
        <v>DISTRITO NACIONAL</v>
      </c>
      <c r="B205" s="111" t="s">
        <v>2735</v>
      </c>
      <c r="C205" s="123">
        <v>44253.633032407408</v>
      </c>
      <c r="D205" s="98" t="s">
        <v>2736</v>
      </c>
      <c r="E205" s="103">
        <v>35</v>
      </c>
      <c r="F205" s="98" t="str">
        <f>VLOOKUP(E205,VIP!$A$2:$O11525,2,0)</f>
        <v>DRBR035</v>
      </c>
      <c r="G205" s="98" t="str">
        <f>VLOOKUP(E205,'LISTADO ATM'!$A$2:$B$898,2,0)</f>
        <v xml:space="preserve">ATM Dirección General de Aduanas I </v>
      </c>
      <c r="H205" s="98" t="str">
        <f>VLOOKUP(E205,VIP!$A$2:$O16446,7,FALSE)</f>
        <v>Si</v>
      </c>
      <c r="I205" s="98" t="str">
        <f>VLOOKUP(E205,VIP!$A$2:$O8411,8,FALSE)</f>
        <v>Si</v>
      </c>
      <c r="J205" s="98" t="str">
        <f>VLOOKUP(E205,VIP!$A$2:$O8361,8,FALSE)</f>
        <v>Si</v>
      </c>
      <c r="K205" s="98" t="str">
        <f>VLOOKUP(E205,VIP!$A$2:$O11935,6,0)</f>
        <v>NO</v>
      </c>
      <c r="L205" s="124" t="s">
        <v>2228</v>
      </c>
      <c r="M205" s="125" t="s">
        <v>2469</v>
      </c>
      <c r="N205" s="126" t="s">
        <v>2737</v>
      </c>
      <c r="O205" s="98" t="s">
        <v>2738</v>
      </c>
      <c r="P205" s="127"/>
      <c r="Q205" s="87" t="s">
        <v>2228</v>
      </c>
    </row>
    <row r="206" spans="1:17" s="99" customFormat="1" ht="18" x14ac:dyDescent="0.25">
      <c r="A206" s="98" t="str">
        <f>VLOOKUP(E206,'LISTADO ATM'!$A$2:$C$899,3,0)</f>
        <v>DISTRITO NACIONAL</v>
      </c>
      <c r="B206" s="111" t="s">
        <v>2734</v>
      </c>
      <c r="C206" s="123">
        <v>44253.640497685185</v>
      </c>
      <c r="D206" s="98" t="s">
        <v>2472</v>
      </c>
      <c r="E206" s="103">
        <v>570</v>
      </c>
      <c r="F206" s="98" t="str">
        <f>VLOOKUP(E206,VIP!$A$2:$O11524,2,0)</f>
        <v>DRBR478</v>
      </c>
      <c r="G206" s="98" t="str">
        <f>VLOOKUP(E206,'LISTADO ATM'!$A$2:$B$898,2,0)</f>
        <v xml:space="preserve">ATM S/M Liverpool Villa Mella </v>
      </c>
      <c r="H206" s="98" t="str">
        <f>VLOOKUP(E206,VIP!$A$2:$O16445,7,FALSE)</f>
        <v>Si</v>
      </c>
      <c r="I206" s="98" t="str">
        <f>VLOOKUP(E206,VIP!$A$2:$O8410,8,FALSE)</f>
        <v>Si</v>
      </c>
      <c r="J206" s="98" t="str">
        <f>VLOOKUP(E206,VIP!$A$2:$O8360,8,FALSE)</f>
        <v>Si</v>
      </c>
      <c r="K206" s="98" t="str">
        <f>VLOOKUP(E206,VIP!$A$2:$O11934,6,0)</f>
        <v>NO</v>
      </c>
      <c r="L206" s="124" t="s">
        <v>2430</v>
      </c>
      <c r="M206" s="125" t="s">
        <v>2469</v>
      </c>
      <c r="N206" s="126" t="s">
        <v>2476</v>
      </c>
      <c r="O206" s="98" t="s">
        <v>2477</v>
      </c>
      <c r="P206" s="127"/>
      <c r="Q206" s="87" t="s">
        <v>2430</v>
      </c>
    </row>
    <row r="207" spans="1:17" s="99" customFormat="1" ht="18" x14ac:dyDescent="0.25">
      <c r="A207" s="98" t="str">
        <f>VLOOKUP(E207,'LISTADO ATM'!$A$2:$C$899,3,0)</f>
        <v>DISTRITO NACIONAL</v>
      </c>
      <c r="B207" s="111" t="s">
        <v>2733</v>
      </c>
      <c r="C207" s="123">
        <v>44253.644675925927</v>
      </c>
      <c r="D207" s="98" t="s">
        <v>2189</v>
      </c>
      <c r="E207" s="103">
        <v>57</v>
      </c>
      <c r="F207" s="98" t="str">
        <f>VLOOKUP(E207,VIP!$A$2:$O11523,2,0)</f>
        <v>DRBR057</v>
      </c>
      <c r="G207" s="98" t="str">
        <f>VLOOKUP(E207,'LISTADO ATM'!$A$2:$B$898,2,0)</f>
        <v xml:space="preserve">ATM Oficina Malecon Center </v>
      </c>
      <c r="H207" s="98" t="str">
        <f>VLOOKUP(E207,VIP!$A$2:$O16444,7,FALSE)</f>
        <v>Si</v>
      </c>
      <c r="I207" s="98" t="str">
        <f>VLOOKUP(E207,VIP!$A$2:$O8409,8,FALSE)</f>
        <v>Si</v>
      </c>
      <c r="J207" s="98" t="str">
        <f>VLOOKUP(E207,VIP!$A$2:$O8359,8,FALSE)</f>
        <v>Si</v>
      </c>
      <c r="K207" s="98" t="str">
        <f>VLOOKUP(E207,VIP!$A$2:$O11933,6,0)</f>
        <v>NO</v>
      </c>
      <c r="L207" s="124" t="s">
        <v>2228</v>
      </c>
      <c r="M207" s="125" t="s">
        <v>2469</v>
      </c>
      <c r="N207" s="126" t="s">
        <v>2476</v>
      </c>
      <c r="O207" s="98" t="s">
        <v>2478</v>
      </c>
      <c r="P207" s="127"/>
      <c r="Q207" s="87" t="s">
        <v>2228</v>
      </c>
    </row>
    <row r="208" spans="1:17" s="99" customFormat="1" ht="18" x14ac:dyDescent="0.25">
      <c r="A208" s="98" t="str">
        <f>VLOOKUP(E208,'LISTADO ATM'!$A$2:$C$899,3,0)</f>
        <v>NORTE</v>
      </c>
      <c r="B208" s="111" t="s">
        <v>2732</v>
      </c>
      <c r="C208" s="123">
        <v>44253.646238425928</v>
      </c>
      <c r="D208" s="98" t="s">
        <v>2189</v>
      </c>
      <c r="E208" s="103">
        <v>62</v>
      </c>
      <c r="F208" s="98" t="str">
        <f>VLOOKUP(E208,VIP!$A$2:$O11522,2,0)</f>
        <v>DRBR062</v>
      </c>
      <c r="G208" s="98" t="str">
        <f>VLOOKUP(E208,'LISTADO ATM'!$A$2:$B$898,2,0)</f>
        <v xml:space="preserve">ATM Oficina Dajabón </v>
      </c>
      <c r="H208" s="98" t="str">
        <f>VLOOKUP(E208,VIP!$A$2:$O16443,7,FALSE)</f>
        <v>Si</v>
      </c>
      <c r="I208" s="98" t="str">
        <f>VLOOKUP(E208,VIP!$A$2:$O8408,8,FALSE)</f>
        <v>Si</v>
      </c>
      <c r="J208" s="98" t="str">
        <f>VLOOKUP(E208,VIP!$A$2:$O8358,8,FALSE)</f>
        <v>Si</v>
      </c>
      <c r="K208" s="98" t="str">
        <f>VLOOKUP(E208,VIP!$A$2:$O11932,6,0)</f>
        <v>SI</v>
      </c>
      <c r="L208" s="124" t="s">
        <v>2228</v>
      </c>
      <c r="M208" s="125" t="s">
        <v>2469</v>
      </c>
      <c r="N208" s="126" t="s">
        <v>2476</v>
      </c>
      <c r="O208" s="98" t="s">
        <v>2478</v>
      </c>
      <c r="P208" s="127"/>
      <c r="Q208" s="87" t="s">
        <v>2228</v>
      </c>
    </row>
    <row r="209" spans="1:17" s="99" customFormat="1" ht="18" x14ac:dyDescent="0.25">
      <c r="A209" s="98" t="str">
        <f>VLOOKUP(E209,'LISTADO ATM'!$A$2:$C$899,3,0)</f>
        <v>DISTRITO NACIONAL</v>
      </c>
      <c r="B209" s="111" t="s">
        <v>2731</v>
      </c>
      <c r="C209" s="123">
        <v>44253.650636574072</v>
      </c>
      <c r="D209" s="98" t="s">
        <v>2189</v>
      </c>
      <c r="E209" s="103">
        <v>212</v>
      </c>
      <c r="F209" s="98" t="str">
        <f>VLOOKUP(E209,VIP!$A$2:$O11521,2,0)</f>
        <v>DRBR212</v>
      </c>
      <c r="G209" s="98" t="str">
        <f>VLOOKUP(E209,'LISTADO ATM'!$A$2:$B$898,2,0)</f>
        <v>ATM Universidad Nacional Evangélica (Santo Domingo)</v>
      </c>
      <c r="H209" s="98" t="str">
        <f>VLOOKUP(E209,VIP!$A$2:$O16442,7,FALSE)</f>
        <v>Si</v>
      </c>
      <c r="I209" s="98" t="str">
        <f>VLOOKUP(E209,VIP!$A$2:$O8407,8,FALSE)</f>
        <v>No</v>
      </c>
      <c r="J209" s="98" t="str">
        <f>VLOOKUP(E209,VIP!$A$2:$O8357,8,FALSE)</f>
        <v>No</v>
      </c>
      <c r="K209" s="98" t="str">
        <f>VLOOKUP(E209,VIP!$A$2:$O11931,6,0)</f>
        <v>NO</v>
      </c>
      <c r="L209" s="124" t="s">
        <v>2228</v>
      </c>
      <c r="M209" s="125" t="s">
        <v>2469</v>
      </c>
      <c r="N209" s="126" t="s">
        <v>2476</v>
      </c>
      <c r="O209" s="98" t="s">
        <v>2478</v>
      </c>
      <c r="P209" s="127"/>
      <c r="Q209" s="87" t="s">
        <v>2228</v>
      </c>
    </row>
    <row r="210" spans="1:17" s="99" customFormat="1" ht="18" x14ac:dyDescent="0.25">
      <c r="A210" s="98" t="str">
        <f>VLOOKUP(E210,'LISTADO ATM'!$A$2:$C$899,3,0)</f>
        <v>ESTE</v>
      </c>
      <c r="B210" s="111" t="s">
        <v>2730</v>
      </c>
      <c r="C210" s="123">
        <v>44253.655578703707</v>
      </c>
      <c r="D210" s="98" t="s">
        <v>2189</v>
      </c>
      <c r="E210" s="103">
        <v>111</v>
      </c>
      <c r="F210" s="98" t="str">
        <f>VLOOKUP(E210,VIP!$A$2:$O11520,2,0)</f>
        <v>DRBR111</v>
      </c>
      <c r="G210" s="98" t="str">
        <f>VLOOKUP(E210,'LISTADO ATM'!$A$2:$B$898,2,0)</f>
        <v xml:space="preserve">ATM Oficina San Pedro </v>
      </c>
      <c r="H210" s="98" t="str">
        <f>VLOOKUP(E210,VIP!$A$2:$O16441,7,FALSE)</f>
        <v>Si</v>
      </c>
      <c r="I210" s="98" t="str">
        <f>VLOOKUP(E210,VIP!$A$2:$O8406,8,FALSE)</f>
        <v>Si</v>
      </c>
      <c r="J210" s="98" t="str">
        <f>VLOOKUP(E210,VIP!$A$2:$O8356,8,FALSE)</f>
        <v>Si</v>
      </c>
      <c r="K210" s="98" t="str">
        <f>VLOOKUP(E210,VIP!$A$2:$O11930,6,0)</f>
        <v>SI</v>
      </c>
      <c r="L210" s="124" t="s">
        <v>2440</v>
      </c>
      <c r="M210" s="125" t="s">
        <v>2469</v>
      </c>
      <c r="N210" s="126" t="s">
        <v>2476</v>
      </c>
      <c r="O210" s="98" t="s">
        <v>2478</v>
      </c>
      <c r="P210" s="127"/>
      <c r="Q210" s="87" t="s">
        <v>2440</v>
      </c>
    </row>
    <row r="211" spans="1:17" s="99" customFormat="1" ht="18" x14ac:dyDescent="0.25">
      <c r="A211" s="98" t="str">
        <f>VLOOKUP(E211,'LISTADO ATM'!$A$2:$C$899,3,0)</f>
        <v>SUR</v>
      </c>
      <c r="B211" s="111" t="s">
        <v>2729</v>
      </c>
      <c r="C211" s="123">
        <v>44253.656400462962</v>
      </c>
      <c r="D211" s="98" t="s">
        <v>2189</v>
      </c>
      <c r="E211" s="103">
        <v>984</v>
      </c>
      <c r="F211" s="98" t="str">
        <f>VLOOKUP(E211,VIP!$A$2:$O11519,2,0)</f>
        <v>DRBR984</v>
      </c>
      <c r="G211" s="98" t="str">
        <f>VLOOKUP(E211,'LISTADO ATM'!$A$2:$B$898,2,0)</f>
        <v xml:space="preserve">ATM Oficina Neiba II </v>
      </c>
      <c r="H211" s="98" t="str">
        <f>VLOOKUP(E211,VIP!$A$2:$O16440,7,FALSE)</f>
        <v>Si</v>
      </c>
      <c r="I211" s="98" t="str">
        <f>VLOOKUP(E211,VIP!$A$2:$O8405,8,FALSE)</f>
        <v>Si</v>
      </c>
      <c r="J211" s="98" t="str">
        <f>VLOOKUP(E211,VIP!$A$2:$O8355,8,FALSE)</f>
        <v>Si</v>
      </c>
      <c r="K211" s="98" t="str">
        <f>VLOOKUP(E211,VIP!$A$2:$O11929,6,0)</f>
        <v>NO</v>
      </c>
      <c r="L211" s="124" t="s">
        <v>2228</v>
      </c>
      <c r="M211" s="125" t="s">
        <v>2469</v>
      </c>
      <c r="N211" s="126" t="s">
        <v>2476</v>
      </c>
      <c r="O211" s="98" t="s">
        <v>2478</v>
      </c>
      <c r="P211" s="127"/>
      <c r="Q211" s="87" t="s">
        <v>2228</v>
      </c>
    </row>
    <row r="212" spans="1:17" s="99" customFormat="1" ht="18" x14ac:dyDescent="0.25">
      <c r="A212" s="98" t="str">
        <f>VLOOKUP(E212,'LISTADO ATM'!$A$2:$C$899,3,0)</f>
        <v>DISTRITO NACIONAL</v>
      </c>
      <c r="B212" s="111" t="s">
        <v>2728</v>
      </c>
      <c r="C212" s="123">
        <v>44253.656851851854</v>
      </c>
      <c r="D212" s="98" t="s">
        <v>2189</v>
      </c>
      <c r="E212" s="103">
        <v>224</v>
      </c>
      <c r="F212" s="98" t="str">
        <f>VLOOKUP(E212,VIP!$A$2:$O11518,2,0)</f>
        <v>DRBR224</v>
      </c>
      <c r="G212" s="98" t="str">
        <f>VLOOKUP(E212,'LISTADO ATM'!$A$2:$B$898,2,0)</f>
        <v xml:space="preserve">ATM S/M Nacional El Millón (Núñez de Cáceres) </v>
      </c>
      <c r="H212" s="98" t="str">
        <f>VLOOKUP(E212,VIP!$A$2:$O16439,7,FALSE)</f>
        <v>Si</v>
      </c>
      <c r="I212" s="98" t="str">
        <f>VLOOKUP(E212,VIP!$A$2:$O8404,8,FALSE)</f>
        <v>Si</v>
      </c>
      <c r="J212" s="98" t="str">
        <f>VLOOKUP(E212,VIP!$A$2:$O8354,8,FALSE)</f>
        <v>Si</v>
      </c>
      <c r="K212" s="98" t="str">
        <f>VLOOKUP(E212,VIP!$A$2:$O11928,6,0)</f>
        <v>SI</v>
      </c>
      <c r="L212" s="124" t="s">
        <v>2228</v>
      </c>
      <c r="M212" s="125" t="s">
        <v>2469</v>
      </c>
      <c r="N212" s="126" t="s">
        <v>2476</v>
      </c>
      <c r="O212" s="98" t="s">
        <v>2478</v>
      </c>
      <c r="P212" s="127"/>
      <c r="Q212" s="87" t="s">
        <v>2228</v>
      </c>
    </row>
    <row r="213" spans="1:17" s="99" customFormat="1" ht="18" x14ac:dyDescent="0.25">
      <c r="A213" s="98" t="str">
        <f>VLOOKUP(E213,'LISTADO ATM'!$A$2:$C$899,3,0)</f>
        <v>ESTE</v>
      </c>
      <c r="B213" s="111" t="s">
        <v>2727</v>
      </c>
      <c r="C213" s="123">
        <v>44253.657141203701</v>
      </c>
      <c r="D213" s="98" t="s">
        <v>2189</v>
      </c>
      <c r="E213" s="103">
        <v>117</v>
      </c>
      <c r="F213" s="98" t="str">
        <f>VLOOKUP(E213,VIP!$A$2:$O11517,2,0)</f>
        <v>DRBR117</v>
      </c>
      <c r="G213" s="98" t="str">
        <f>VLOOKUP(E213,'LISTADO ATM'!$A$2:$B$898,2,0)</f>
        <v xml:space="preserve">ATM Oficina El Seybo </v>
      </c>
      <c r="H213" s="98" t="str">
        <f>VLOOKUP(E213,VIP!$A$2:$O16438,7,FALSE)</f>
        <v>Si</v>
      </c>
      <c r="I213" s="98" t="str">
        <f>VLOOKUP(E213,VIP!$A$2:$O8403,8,FALSE)</f>
        <v>Si</v>
      </c>
      <c r="J213" s="98" t="str">
        <f>VLOOKUP(E213,VIP!$A$2:$O8353,8,FALSE)</f>
        <v>Si</v>
      </c>
      <c r="K213" s="98" t="str">
        <f>VLOOKUP(E213,VIP!$A$2:$O11927,6,0)</f>
        <v>SI</v>
      </c>
      <c r="L213" s="124" t="s">
        <v>2228</v>
      </c>
      <c r="M213" s="125" t="s">
        <v>2469</v>
      </c>
      <c r="N213" s="126" t="s">
        <v>2476</v>
      </c>
      <c r="O213" s="98" t="s">
        <v>2478</v>
      </c>
      <c r="P213" s="127"/>
      <c r="Q213" s="87" t="s">
        <v>2228</v>
      </c>
    </row>
    <row r="214" spans="1:17" s="99" customFormat="1" ht="18" x14ac:dyDescent="0.25">
      <c r="A214" s="98" t="str">
        <f>VLOOKUP(E214,'LISTADO ATM'!$A$2:$C$899,3,0)</f>
        <v>SUR</v>
      </c>
      <c r="B214" s="111" t="s">
        <v>2726</v>
      </c>
      <c r="C214" s="123">
        <v>44253.658738425926</v>
      </c>
      <c r="D214" s="98" t="s">
        <v>2189</v>
      </c>
      <c r="E214" s="103">
        <v>592</v>
      </c>
      <c r="F214" s="98" t="str">
        <f>VLOOKUP(E214,VIP!$A$2:$O11516,2,0)</f>
        <v>DRBR081</v>
      </c>
      <c r="G214" s="98" t="str">
        <f>VLOOKUP(E214,'LISTADO ATM'!$A$2:$B$898,2,0)</f>
        <v xml:space="preserve">ATM Centro de Caja San Cristóbal I </v>
      </c>
      <c r="H214" s="98" t="str">
        <f>VLOOKUP(E214,VIP!$A$2:$O16437,7,FALSE)</f>
        <v>Si</v>
      </c>
      <c r="I214" s="98" t="str">
        <f>VLOOKUP(E214,VIP!$A$2:$O8402,8,FALSE)</f>
        <v>Si</v>
      </c>
      <c r="J214" s="98" t="str">
        <f>VLOOKUP(E214,VIP!$A$2:$O8352,8,FALSE)</f>
        <v>Si</v>
      </c>
      <c r="K214" s="98" t="str">
        <f>VLOOKUP(E214,VIP!$A$2:$O11926,6,0)</f>
        <v>SI</v>
      </c>
      <c r="L214" s="124" t="s">
        <v>2434</v>
      </c>
      <c r="M214" s="125" t="s">
        <v>2469</v>
      </c>
      <c r="N214" s="126" t="s">
        <v>2476</v>
      </c>
      <c r="O214" s="98" t="s">
        <v>2478</v>
      </c>
      <c r="P214" s="127"/>
      <c r="Q214" s="87" t="s">
        <v>2434</v>
      </c>
    </row>
  </sheetData>
  <autoFilter ref="A4:Q109">
    <sortState ref="A5:Q214">
      <sortCondition ref="M4:M10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15:B1048576 B41:B109 B1:B4">
    <cfRule type="duplicateValues" dxfId="397" priority="375121"/>
  </conditionalFormatting>
  <conditionalFormatting sqref="B215:B1048576 B41:B109">
    <cfRule type="duplicateValues" dxfId="396" priority="375125"/>
  </conditionalFormatting>
  <conditionalFormatting sqref="B215:B1048576 B41:B109 B1:B4">
    <cfRule type="duplicateValues" dxfId="395" priority="375129"/>
    <cfRule type="duplicateValues" dxfId="394" priority="375130"/>
    <cfRule type="duplicateValues" dxfId="393" priority="375131"/>
  </conditionalFormatting>
  <conditionalFormatting sqref="B215:B1048576 B41:B109 B1:B4">
    <cfRule type="duplicateValues" dxfId="392" priority="375141"/>
    <cfRule type="duplicateValues" dxfId="391" priority="375142"/>
  </conditionalFormatting>
  <conditionalFormatting sqref="B215:B1048576 B41:B109">
    <cfRule type="duplicateValues" dxfId="390" priority="375149"/>
    <cfRule type="duplicateValues" dxfId="389" priority="375150"/>
    <cfRule type="duplicateValues" dxfId="388" priority="375151"/>
  </conditionalFormatting>
  <conditionalFormatting sqref="B215:B1048576 B41:B109">
    <cfRule type="duplicateValues" dxfId="387" priority="375161"/>
    <cfRule type="duplicateValues" dxfId="386" priority="375162"/>
  </conditionalFormatting>
  <conditionalFormatting sqref="B215:B1048576">
    <cfRule type="duplicateValues" dxfId="385" priority="333"/>
  </conditionalFormatting>
  <conditionalFormatting sqref="B215:B1048576">
    <cfRule type="duplicateValues" dxfId="384" priority="259"/>
  </conditionalFormatting>
  <conditionalFormatting sqref="B215:B1048576 B1:B109">
    <cfRule type="duplicateValues" dxfId="383" priority="206"/>
  </conditionalFormatting>
  <conditionalFormatting sqref="B110:B116">
    <cfRule type="duplicateValues" dxfId="382" priority="135"/>
  </conditionalFormatting>
  <conditionalFormatting sqref="B110:B116">
    <cfRule type="duplicateValues" dxfId="381" priority="134"/>
  </conditionalFormatting>
  <conditionalFormatting sqref="B110:B116">
    <cfRule type="duplicateValues" dxfId="380" priority="131"/>
    <cfRule type="duplicateValues" dxfId="379" priority="132"/>
    <cfRule type="duplicateValues" dxfId="378" priority="133"/>
  </conditionalFormatting>
  <conditionalFormatting sqref="B110:B116">
    <cfRule type="duplicateValues" dxfId="377" priority="129"/>
    <cfRule type="duplicateValues" dxfId="376" priority="130"/>
  </conditionalFormatting>
  <conditionalFormatting sqref="B110:B116">
    <cfRule type="duplicateValues" dxfId="375" priority="126"/>
    <cfRule type="duplicateValues" dxfId="374" priority="127"/>
    <cfRule type="duplicateValues" dxfId="373" priority="128"/>
  </conditionalFormatting>
  <conditionalFormatting sqref="B110:B116">
    <cfRule type="duplicateValues" dxfId="372" priority="124"/>
    <cfRule type="duplicateValues" dxfId="371" priority="125"/>
  </conditionalFormatting>
  <conditionalFormatting sqref="B110:B116">
    <cfRule type="duplicateValues" dxfId="370" priority="123"/>
  </conditionalFormatting>
  <conditionalFormatting sqref="B110:B116">
    <cfRule type="duplicateValues" dxfId="369" priority="122"/>
  </conditionalFormatting>
  <conditionalFormatting sqref="B110:B116">
    <cfRule type="duplicateValues" dxfId="368" priority="121"/>
  </conditionalFormatting>
  <conditionalFormatting sqref="B110:B116">
    <cfRule type="duplicateValues" dxfId="367" priority="120"/>
  </conditionalFormatting>
  <conditionalFormatting sqref="B110:B116">
    <cfRule type="duplicateValues" dxfId="366" priority="117"/>
    <cfRule type="duplicateValues" dxfId="365" priority="118"/>
    <cfRule type="duplicateValues" dxfId="364" priority="119"/>
  </conditionalFormatting>
  <conditionalFormatting sqref="B110:B116">
    <cfRule type="duplicateValues" dxfId="363" priority="115"/>
    <cfRule type="duplicateValues" dxfId="362" priority="116"/>
  </conditionalFormatting>
  <conditionalFormatting sqref="B117">
    <cfRule type="duplicateValues" dxfId="361" priority="107"/>
  </conditionalFormatting>
  <conditionalFormatting sqref="B117">
    <cfRule type="duplicateValues" dxfId="360" priority="106"/>
  </conditionalFormatting>
  <conditionalFormatting sqref="B117">
    <cfRule type="duplicateValues" dxfId="359" priority="103"/>
    <cfRule type="duplicateValues" dxfId="358" priority="104"/>
    <cfRule type="duplicateValues" dxfId="357" priority="105"/>
  </conditionalFormatting>
  <conditionalFormatting sqref="B117">
    <cfRule type="duplicateValues" dxfId="356" priority="101"/>
    <cfRule type="duplicateValues" dxfId="355" priority="102"/>
  </conditionalFormatting>
  <conditionalFormatting sqref="B117">
    <cfRule type="duplicateValues" dxfId="354" priority="98"/>
    <cfRule type="duplicateValues" dxfId="353" priority="99"/>
    <cfRule type="duplicateValues" dxfId="352" priority="100"/>
  </conditionalFormatting>
  <conditionalFormatting sqref="B117">
    <cfRule type="duplicateValues" dxfId="351" priority="96"/>
    <cfRule type="duplicateValues" dxfId="350" priority="97"/>
  </conditionalFormatting>
  <conditionalFormatting sqref="B117">
    <cfRule type="duplicateValues" dxfId="349" priority="95"/>
  </conditionalFormatting>
  <conditionalFormatting sqref="B117">
    <cfRule type="duplicateValues" dxfId="348" priority="94"/>
  </conditionalFormatting>
  <conditionalFormatting sqref="B117">
    <cfRule type="duplicateValues" dxfId="347" priority="93"/>
  </conditionalFormatting>
  <conditionalFormatting sqref="B117">
    <cfRule type="duplicateValues" dxfId="346" priority="92"/>
  </conditionalFormatting>
  <conditionalFormatting sqref="B117">
    <cfRule type="duplicateValues" dxfId="345" priority="89"/>
    <cfRule type="duplicateValues" dxfId="344" priority="90"/>
    <cfRule type="duplicateValues" dxfId="343" priority="91"/>
  </conditionalFormatting>
  <conditionalFormatting sqref="B117">
    <cfRule type="duplicateValues" dxfId="342" priority="87"/>
    <cfRule type="duplicateValues" dxfId="341" priority="88"/>
  </conditionalFormatting>
  <conditionalFormatting sqref="B118:B148">
    <cfRule type="duplicateValues" dxfId="340" priority="379901"/>
  </conditionalFormatting>
  <conditionalFormatting sqref="B118:B148">
    <cfRule type="duplicateValues" dxfId="339" priority="379905"/>
    <cfRule type="duplicateValues" dxfId="338" priority="379906"/>
    <cfRule type="duplicateValues" dxfId="337" priority="379907"/>
  </conditionalFormatting>
  <conditionalFormatting sqref="B118:B148">
    <cfRule type="duplicateValues" dxfId="336" priority="379911"/>
    <cfRule type="duplicateValues" dxfId="335" priority="379912"/>
  </conditionalFormatting>
  <conditionalFormatting sqref="B149:B151">
    <cfRule type="duplicateValues" dxfId="334" priority="58"/>
  </conditionalFormatting>
  <conditionalFormatting sqref="B149:B151">
    <cfRule type="duplicateValues" dxfId="333" priority="55"/>
    <cfRule type="duplicateValues" dxfId="332" priority="56"/>
    <cfRule type="duplicateValues" dxfId="331" priority="57"/>
  </conditionalFormatting>
  <conditionalFormatting sqref="B149:B151">
    <cfRule type="duplicateValues" dxfId="330" priority="53"/>
    <cfRule type="duplicateValues" dxfId="329" priority="54"/>
  </conditionalFormatting>
  <conditionalFormatting sqref="B215:B1048576 B1:B151">
    <cfRule type="duplicateValues" dxfId="328" priority="52"/>
  </conditionalFormatting>
  <conditionalFormatting sqref="B215:B1048576 B1:B176">
    <cfRule type="duplicateValues" dxfId="327" priority="44"/>
  </conditionalFormatting>
  <conditionalFormatting sqref="E215:E1048576 E1:E176">
    <cfRule type="duplicateValues" dxfId="326" priority="33"/>
    <cfRule type="duplicateValues" dxfId="325" priority="43"/>
  </conditionalFormatting>
  <conditionalFormatting sqref="B177:B192">
    <cfRule type="duplicateValues" dxfId="324" priority="32"/>
  </conditionalFormatting>
  <conditionalFormatting sqref="E177:E192">
    <cfRule type="duplicateValues" dxfId="323" priority="30"/>
    <cfRule type="duplicateValues" dxfId="322" priority="31"/>
  </conditionalFormatting>
  <conditionalFormatting sqref="B177:B192">
    <cfRule type="duplicateValues" dxfId="321" priority="29"/>
  </conditionalFormatting>
  <conditionalFormatting sqref="B177:B192">
    <cfRule type="duplicateValues" dxfId="320" priority="26"/>
    <cfRule type="duplicateValues" dxfId="319" priority="27"/>
    <cfRule type="duplicateValues" dxfId="318" priority="28"/>
  </conditionalFormatting>
  <conditionalFormatting sqref="B177:B192">
    <cfRule type="duplicateValues" dxfId="317" priority="24"/>
    <cfRule type="duplicateValues" dxfId="316" priority="25"/>
  </conditionalFormatting>
  <conditionalFormatting sqref="B215:B1048576 B1:B192">
    <cfRule type="duplicateValues" dxfId="315" priority="23"/>
  </conditionalFormatting>
  <conditionalFormatting sqref="B193:B204">
    <cfRule type="duplicateValues" dxfId="314" priority="22"/>
  </conditionalFormatting>
  <conditionalFormatting sqref="E193:E204">
    <cfRule type="duplicateValues" dxfId="313" priority="20"/>
    <cfRule type="duplicateValues" dxfId="312" priority="21"/>
  </conditionalFormatting>
  <conditionalFormatting sqref="B193:B204">
    <cfRule type="duplicateValues" dxfId="311" priority="19"/>
  </conditionalFormatting>
  <conditionalFormatting sqref="B193:B204">
    <cfRule type="duplicateValues" dxfId="310" priority="16"/>
    <cfRule type="duplicateValues" dxfId="309" priority="17"/>
    <cfRule type="duplicateValues" dxfId="308" priority="18"/>
  </conditionalFormatting>
  <conditionalFormatting sqref="B193:B204">
    <cfRule type="duplicateValues" dxfId="307" priority="14"/>
    <cfRule type="duplicateValues" dxfId="306" priority="15"/>
  </conditionalFormatting>
  <conditionalFormatting sqref="B193:B204">
    <cfRule type="duplicateValues" dxfId="305" priority="13"/>
  </conditionalFormatting>
  <conditionalFormatting sqref="E215:E1048576 E1:E204">
    <cfRule type="duplicateValues" dxfId="304" priority="12"/>
  </conditionalFormatting>
  <conditionalFormatting sqref="B152:B176">
    <cfRule type="duplicateValues" dxfId="303" priority="380431"/>
  </conditionalFormatting>
  <conditionalFormatting sqref="B152:B176">
    <cfRule type="duplicateValues" dxfId="302" priority="380433"/>
    <cfRule type="duplicateValues" dxfId="301" priority="380434"/>
    <cfRule type="duplicateValues" dxfId="300" priority="380435"/>
  </conditionalFormatting>
  <conditionalFormatting sqref="B152:B176">
    <cfRule type="duplicateValues" dxfId="299" priority="380439"/>
    <cfRule type="duplicateValues" dxfId="298" priority="380440"/>
  </conditionalFormatting>
  <conditionalFormatting sqref="B21:B109">
    <cfRule type="duplicateValues" dxfId="297" priority="380486"/>
  </conditionalFormatting>
  <conditionalFormatting sqref="B21:B109">
    <cfRule type="duplicateValues" dxfId="296" priority="380488"/>
    <cfRule type="duplicateValues" dxfId="295" priority="380489"/>
    <cfRule type="duplicateValues" dxfId="294" priority="380490"/>
  </conditionalFormatting>
  <conditionalFormatting sqref="B21:B109">
    <cfRule type="duplicateValues" dxfId="293" priority="380494"/>
    <cfRule type="duplicateValues" dxfId="292" priority="380495"/>
  </conditionalFormatting>
  <conditionalFormatting sqref="B205:B214">
    <cfRule type="duplicateValues" dxfId="291" priority="11"/>
  </conditionalFormatting>
  <conditionalFormatting sqref="E205:E214">
    <cfRule type="duplicateValues" dxfId="290" priority="9"/>
    <cfRule type="duplicateValues" dxfId="289" priority="10"/>
  </conditionalFormatting>
  <conditionalFormatting sqref="B205:B214">
    <cfRule type="duplicateValues" dxfId="288" priority="8"/>
  </conditionalFormatting>
  <conditionalFormatting sqref="B205:B214">
    <cfRule type="duplicateValues" dxfId="287" priority="5"/>
    <cfRule type="duplicateValues" dxfId="286" priority="6"/>
    <cfRule type="duplicateValues" dxfId="285" priority="7"/>
  </conditionalFormatting>
  <conditionalFormatting sqref="B205:B214">
    <cfRule type="duplicateValues" dxfId="284" priority="3"/>
    <cfRule type="duplicateValues" dxfId="283" priority="4"/>
  </conditionalFormatting>
  <conditionalFormatting sqref="B205:B214">
    <cfRule type="duplicateValues" dxfId="282" priority="2"/>
  </conditionalFormatting>
  <conditionalFormatting sqref="E205:E214">
    <cfRule type="duplicateValues" dxfId="281" priority="1"/>
  </conditionalFormatting>
  <conditionalFormatting sqref="B5:B20">
    <cfRule type="duplicateValues" dxfId="5" priority="380524"/>
  </conditionalFormatting>
  <conditionalFormatting sqref="B5:B20">
    <cfRule type="duplicateValues" dxfId="4" priority="380526"/>
    <cfRule type="duplicateValues" dxfId="3" priority="380527"/>
    <cfRule type="duplicateValues" dxfId="2" priority="380528"/>
  </conditionalFormatting>
  <conditionalFormatting sqref="B5:B20">
    <cfRule type="duplicateValues" dxfId="1" priority="380532"/>
    <cfRule type="duplicateValues" dxfId="0" priority="38053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1"/>
  <sheetViews>
    <sheetView topLeftCell="A14" zoomScale="80" zoomScaleNormal="80" workbookViewId="0">
      <selection activeCell="C46" sqref="C46"/>
    </sheetView>
  </sheetViews>
  <sheetFormatPr baseColWidth="10" defaultColWidth="52.7109375" defaultRowHeight="15" x14ac:dyDescent="0.25"/>
  <cols>
    <col min="1" max="1" width="52.7109375" style="96"/>
    <col min="2" max="2" width="18" style="88" bestFit="1" customWidth="1"/>
    <col min="3" max="16384" width="52.7109375" style="96"/>
  </cols>
  <sheetData>
    <row r="2" spans="1:5" ht="22.5" x14ac:dyDescent="0.25">
      <c r="A2" s="155" t="s">
        <v>2158</v>
      </c>
      <c r="B2" s="156"/>
      <c r="C2" s="156"/>
      <c r="D2" s="156"/>
      <c r="E2" s="157"/>
    </row>
    <row r="3" spans="1:5" ht="25.5" x14ac:dyDescent="0.25">
      <c r="A3" s="158" t="s">
        <v>2474</v>
      </c>
      <c r="B3" s="159"/>
      <c r="C3" s="159"/>
      <c r="D3" s="159"/>
      <c r="E3" s="160"/>
    </row>
    <row r="4" spans="1:5" ht="18" x14ac:dyDescent="0.25">
      <c r="A4" s="99"/>
      <c r="B4" s="100"/>
      <c r="C4" s="100"/>
      <c r="D4" s="100"/>
      <c r="E4" s="118"/>
    </row>
    <row r="5" spans="1:5" ht="18.75" thickBot="1" x14ac:dyDescent="0.3">
      <c r="A5" s="115" t="s">
        <v>2423</v>
      </c>
      <c r="B5" s="117">
        <v>44252.708333333336</v>
      </c>
      <c r="C5" s="100"/>
      <c r="D5" s="100"/>
      <c r="E5" s="119"/>
    </row>
    <row r="6" spans="1:5" ht="18.75" thickBot="1" x14ac:dyDescent="0.3">
      <c r="A6" s="115" t="s">
        <v>2424</v>
      </c>
      <c r="B6" s="117">
        <v>44252.25</v>
      </c>
      <c r="C6" s="116"/>
      <c r="D6" s="100"/>
      <c r="E6" s="119"/>
    </row>
    <row r="7" spans="1:5" ht="18" x14ac:dyDescent="0.25">
      <c r="A7" s="99"/>
      <c r="B7" s="100"/>
      <c r="C7" s="100"/>
      <c r="D7" s="100"/>
      <c r="E7" s="121"/>
    </row>
    <row r="8" spans="1:5" ht="18" x14ac:dyDescent="0.25">
      <c r="A8" s="161" t="s">
        <v>2425</v>
      </c>
      <c r="B8" s="161"/>
      <c r="C8" s="161"/>
      <c r="D8" s="161"/>
      <c r="E8" s="161"/>
    </row>
    <row r="9" spans="1:5" ht="18" x14ac:dyDescent="0.25">
      <c r="A9" s="101" t="s">
        <v>15</v>
      </c>
      <c r="B9" s="101" t="s">
        <v>2426</v>
      </c>
      <c r="C9" s="102" t="s">
        <v>46</v>
      </c>
      <c r="D9" s="120" t="s">
        <v>2432</v>
      </c>
      <c r="E9" s="120" t="s">
        <v>2427</v>
      </c>
    </row>
    <row r="10" spans="1:5" ht="18" x14ac:dyDescent="0.25">
      <c r="A10" s="108" t="str">
        <f>VLOOKUP(B10,'[1]LISTADO ATM'!$A$2:$C$817,3,0)</f>
        <v>SUR</v>
      </c>
      <c r="B10" s="103">
        <v>881</v>
      </c>
      <c r="C10" s="132" t="str">
        <f>VLOOKUP(B10,'[1]LISTADO ATM'!$A$2:$B$816,2,0)</f>
        <v xml:space="preserve">ATM UNP Yaguate (San Cristóbal) </v>
      </c>
      <c r="D10" s="113" t="s">
        <v>2502</v>
      </c>
      <c r="E10" s="111">
        <v>335803710</v>
      </c>
    </row>
    <row r="11" spans="1:5" ht="18" x14ac:dyDescent="0.25">
      <c r="A11" s="108" t="str">
        <f>VLOOKUP(B11,'[1]LISTADO ATM'!$A$2:$C$817,3,0)</f>
        <v>DISTRITO NACIONAL</v>
      </c>
      <c r="B11" s="103">
        <v>734</v>
      </c>
      <c r="C11" s="132" t="str">
        <f>VLOOKUP(B11,'[1]LISTADO ATM'!$A$2:$B$816,2,0)</f>
        <v xml:space="preserve">ATM Oficina Independencia I </v>
      </c>
      <c r="D11" s="113" t="s">
        <v>2502</v>
      </c>
      <c r="E11" s="129">
        <v>335804122</v>
      </c>
    </row>
    <row r="12" spans="1:5" ht="18" x14ac:dyDescent="0.25">
      <c r="A12" s="108" t="str">
        <f>VLOOKUP(B12,'[1]LISTADO ATM'!$A$2:$C$817,3,0)</f>
        <v>NORTE</v>
      </c>
      <c r="B12" s="103">
        <v>119</v>
      </c>
      <c r="C12" s="132" t="str">
        <f>VLOOKUP(B12,'[1]LISTADO ATM'!$A$2:$B$816,2,0)</f>
        <v>ATM Oficina La Barranquita</v>
      </c>
      <c r="D12" s="113" t="s">
        <v>2502</v>
      </c>
      <c r="E12" s="129">
        <v>335804136</v>
      </c>
    </row>
    <row r="13" spans="1:5" ht="18" x14ac:dyDescent="0.25">
      <c r="A13" s="108" t="str">
        <f>VLOOKUP(B13,'[1]LISTADO ATM'!$A$2:$C$817,3,0)</f>
        <v>NORTE</v>
      </c>
      <c r="B13" s="103">
        <v>965</v>
      </c>
      <c r="C13" s="132" t="str">
        <f>VLOOKUP(B13,'[1]LISTADO ATM'!$A$2:$B$816,2,0)</f>
        <v xml:space="preserve">ATM S/M La Fuente FUN (Santiago) </v>
      </c>
      <c r="D13" s="113" t="s">
        <v>2502</v>
      </c>
      <c r="E13" s="129">
        <v>335804256</v>
      </c>
    </row>
    <row r="14" spans="1:5" ht="18" x14ac:dyDescent="0.25">
      <c r="A14" s="108" t="str">
        <f>VLOOKUP(B14,'[1]LISTADO ATM'!$A$2:$C$817,3,0)</f>
        <v>DISTRITO NACIONAL</v>
      </c>
      <c r="B14" s="103">
        <v>272</v>
      </c>
      <c r="C14" s="132" t="str">
        <f>VLOOKUP(B14,'[1]LISTADO ATM'!$A$2:$B$816,2,0)</f>
        <v xml:space="preserve">ATM Cámara de Diputados </v>
      </c>
      <c r="D14" s="113" t="s">
        <v>2502</v>
      </c>
      <c r="E14" s="129">
        <v>335804297</v>
      </c>
    </row>
    <row r="15" spans="1:5" ht="18" x14ac:dyDescent="0.25">
      <c r="A15" s="108" t="str">
        <f>VLOOKUP(B15,'[1]LISTADO ATM'!$A$2:$C$817,3,0)</f>
        <v>DISTRITO NACIONAL</v>
      </c>
      <c r="B15" s="103">
        <v>801</v>
      </c>
      <c r="C15" s="132" t="str">
        <f>VLOOKUP(B15,'[1]LISTADO ATM'!$A$2:$B$816,2,0)</f>
        <v xml:space="preserve">ATM Galería 360 Food Court </v>
      </c>
      <c r="D15" s="113" t="s">
        <v>2502</v>
      </c>
      <c r="E15" s="111">
        <v>335804404</v>
      </c>
    </row>
    <row r="16" spans="1:5" ht="18" x14ac:dyDescent="0.25">
      <c r="A16" s="108" t="str">
        <f>VLOOKUP(B16,'[1]LISTADO ATM'!$A$2:$C$817,3,0)</f>
        <v>DISTRITO NACIONAL</v>
      </c>
      <c r="B16" s="103">
        <v>911</v>
      </c>
      <c r="C16" s="132" t="str">
        <f>VLOOKUP(B16,'[1]LISTADO ATM'!$A$2:$B$816,2,0)</f>
        <v xml:space="preserve">ATM Oficina Venezuela II </v>
      </c>
      <c r="D16" s="113" t="s">
        <v>2502</v>
      </c>
      <c r="E16" s="111">
        <v>335804410</v>
      </c>
    </row>
    <row r="17" spans="1:5" ht="18" x14ac:dyDescent="0.25">
      <c r="A17" s="108" t="str">
        <f>VLOOKUP(B17,'[1]LISTADO ATM'!$A$2:$C$817,3,0)</f>
        <v>NORTE</v>
      </c>
      <c r="B17" s="103">
        <v>950</v>
      </c>
      <c r="C17" s="132" t="str">
        <f>VLOOKUP(B17,'[1]LISTADO ATM'!$A$2:$B$816,2,0)</f>
        <v xml:space="preserve">ATM Oficina Monterrico </v>
      </c>
      <c r="D17" s="113" t="s">
        <v>2502</v>
      </c>
      <c r="E17" s="111">
        <v>335804413</v>
      </c>
    </row>
    <row r="18" spans="1:5" ht="18" x14ac:dyDescent="0.25">
      <c r="A18" s="108" t="str">
        <f>VLOOKUP(B18,'[1]LISTADO ATM'!$A$2:$C$817,3,0)</f>
        <v>ESTE</v>
      </c>
      <c r="B18" s="103">
        <v>399</v>
      </c>
      <c r="C18" s="132" t="str">
        <f>VLOOKUP(B18,'[1]LISTADO ATM'!$A$2:$B$816,2,0)</f>
        <v xml:space="preserve">ATM Oficina La Romana II </v>
      </c>
      <c r="D18" s="113" t="s">
        <v>2502</v>
      </c>
      <c r="E18" s="111">
        <v>335804466</v>
      </c>
    </row>
    <row r="19" spans="1:5" ht="18" x14ac:dyDescent="0.25">
      <c r="A19" s="108" t="str">
        <f>VLOOKUP(B19,'[1]LISTADO ATM'!$A$2:$C$817,3,0)</f>
        <v>ESTE</v>
      </c>
      <c r="B19" s="103">
        <v>609</v>
      </c>
      <c r="C19" s="132" t="str">
        <f>VLOOKUP(B19,'[1]LISTADO ATM'!$A$2:$B$816,2,0)</f>
        <v xml:space="preserve">ATM S/M Jumbo (San Pedro) </v>
      </c>
      <c r="D19" s="113" t="s">
        <v>2502</v>
      </c>
      <c r="E19" s="128">
        <v>335804468</v>
      </c>
    </row>
    <row r="20" spans="1:5" ht="18" x14ac:dyDescent="0.25">
      <c r="A20" s="108" t="str">
        <f>VLOOKUP(B20,'[1]LISTADO ATM'!$A$2:$C$817,3,0)</f>
        <v>NORTE</v>
      </c>
      <c r="B20" s="103">
        <v>687</v>
      </c>
      <c r="C20" s="132" t="str">
        <f>VLOOKUP(B20,'[1]LISTADO ATM'!$A$2:$B$816,2,0)</f>
        <v>ATM Oficina Monterrico II</v>
      </c>
      <c r="D20" s="113" t="s">
        <v>2502</v>
      </c>
      <c r="E20" s="111">
        <v>335804469</v>
      </c>
    </row>
    <row r="21" spans="1:5" ht="18" x14ac:dyDescent="0.25">
      <c r="A21" s="108" t="str">
        <f>VLOOKUP(B21,'[1]LISTADO ATM'!$A$2:$C$817,3,0)</f>
        <v>DISTRITO NACIONAL</v>
      </c>
      <c r="B21" s="103">
        <v>724</v>
      </c>
      <c r="C21" s="132" t="str">
        <f>VLOOKUP(B21,'[1]LISTADO ATM'!$A$2:$B$816,2,0)</f>
        <v xml:space="preserve">ATM El Huacal I </v>
      </c>
      <c r="D21" s="113" t="s">
        <v>2502</v>
      </c>
      <c r="E21" s="111">
        <v>335804471</v>
      </c>
    </row>
    <row r="22" spans="1:5" ht="18" x14ac:dyDescent="0.25">
      <c r="A22" s="108" t="str">
        <f>VLOOKUP(B22,'[1]LISTADO ATM'!$A$2:$C$817,3,0)</f>
        <v>NORTE</v>
      </c>
      <c r="B22" s="103">
        <v>796</v>
      </c>
      <c r="C22" s="132" t="str">
        <f>VLOOKUP(B22,'[1]LISTADO ATM'!$A$2:$B$816,2,0)</f>
        <v xml:space="preserve">ATM Oficina Plaza Ventura (Nagua) </v>
      </c>
      <c r="D22" s="113" t="s">
        <v>2502</v>
      </c>
      <c r="E22" s="111">
        <v>335804473</v>
      </c>
    </row>
    <row r="23" spans="1:5" ht="18" x14ac:dyDescent="0.25">
      <c r="A23" s="108" t="str">
        <f>VLOOKUP(B23,'[1]LISTADO ATM'!$A$2:$C$817,3,0)</f>
        <v>ESTE</v>
      </c>
      <c r="B23" s="103">
        <v>912</v>
      </c>
      <c r="C23" s="132" t="str">
        <f>VLOOKUP(B23,'[1]LISTADO ATM'!$A$2:$B$816,2,0)</f>
        <v xml:space="preserve">ATM Oficina San Pedro II </v>
      </c>
      <c r="D23" s="113" t="s">
        <v>2502</v>
      </c>
      <c r="E23" s="111">
        <v>335804475</v>
      </c>
    </row>
    <row r="24" spans="1:5" ht="18" x14ac:dyDescent="0.25">
      <c r="A24" s="108" t="str">
        <f>VLOOKUP(B24,'[1]LISTADO ATM'!$A$2:$C$817,3,0)</f>
        <v>NORTE</v>
      </c>
      <c r="B24" s="103">
        <v>144</v>
      </c>
      <c r="C24" s="132" t="str">
        <f>VLOOKUP(B24,'[1]LISTADO ATM'!$A$2:$B$816,2,0)</f>
        <v xml:space="preserve">ATM Oficina Villa Altagracia </v>
      </c>
      <c r="D24" s="113" t="s">
        <v>2502</v>
      </c>
      <c r="E24" s="111">
        <v>335804479</v>
      </c>
    </row>
    <row r="25" spans="1:5" ht="18" x14ac:dyDescent="0.25">
      <c r="A25" s="108" t="str">
        <f>VLOOKUP(B25,'[1]LISTADO ATM'!$A$2:$C$817,3,0)</f>
        <v>NORTE</v>
      </c>
      <c r="B25" s="103">
        <v>283</v>
      </c>
      <c r="C25" s="132" t="str">
        <f>VLOOKUP(B25,'[1]LISTADO ATM'!$A$2:$B$816,2,0)</f>
        <v xml:space="preserve">ATM Oficina Nibaje </v>
      </c>
      <c r="D25" s="113" t="s">
        <v>2502</v>
      </c>
      <c r="E25" s="111">
        <v>335804482</v>
      </c>
    </row>
    <row r="26" spans="1:5" ht="18" x14ac:dyDescent="0.25">
      <c r="A26" s="108" t="str">
        <f>VLOOKUP(B26,'[1]LISTADO ATM'!$A$2:$C$817,3,0)</f>
        <v>NORTE</v>
      </c>
      <c r="B26" s="103">
        <v>370</v>
      </c>
      <c r="C26" s="132" t="str">
        <f>VLOOKUP(B26,'[1]LISTADO ATM'!$A$2:$B$816,2,0)</f>
        <v>ATM Oficina Cruce de Imbert II (puerto Plata)</v>
      </c>
      <c r="D26" s="113" t="s">
        <v>2502</v>
      </c>
      <c r="E26" s="111">
        <v>335804485</v>
      </c>
    </row>
    <row r="27" spans="1:5" ht="18" x14ac:dyDescent="0.25">
      <c r="A27" s="108" t="str">
        <f>VLOOKUP(B27,'[1]LISTADO ATM'!$A$2:$C$817,3,0)</f>
        <v>NORTE</v>
      </c>
      <c r="B27" s="103">
        <v>350</v>
      </c>
      <c r="C27" s="132" t="str">
        <f>VLOOKUP(B27,'[1]LISTADO ATM'!$A$2:$B$816,2,0)</f>
        <v xml:space="preserve">ATM Oficina Villa Tapia </v>
      </c>
      <c r="D27" s="113" t="s">
        <v>2502</v>
      </c>
      <c r="E27" s="111">
        <v>335804667</v>
      </c>
    </row>
    <row r="28" spans="1:5" ht="18" x14ac:dyDescent="0.25">
      <c r="A28" s="108" t="str">
        <f>VLOOKUP(B28,'[1]LISTADO ATM'!$A$2:$C$817,3,0)</f>
        <v>NORTE</v>
      </c>
      <c r="B28" s="103">
        <v>157</v>
      </c>
      <c r="C28" s="132" t="str">
        <f>VLOOKUP(B28,'[1]LISTADO ATM'!$A$2:$B$816,2,0)</f>
        <v xml:space="preserve">ATM Oficina Samaná </v>
      </c>
      <c r="D28" s="113" t="s">
        <v>2502</v>
      </c>
      <c r="E28" s="111">
        <v>335804690</v>
      </c>
    </row>
    <row r="29" spans="1:5" ht="18" x14ac:dyDescent="0.25">
      <c r="A29" s="108" t="str">
        <f>VLOOKUP(B29,'[1]LISTADO ATM'!$A$2:$C$817,3,0)</f>
        <v>DISTRITO NACIONAL</v>
      </c>
      <c r="B29" s="103">
        <v>568</v>
      </c>
      <c r="C29" s="103" t="str">
        <f>VLOOKUP(B29,'[1]LISTADO ATM'!$A$2:$B$916,2,0)</f>
        <v xml:space="preserve">ATM Ministerio de Educación </v>
      </c>
      <c r="D29" s="113" t="s">
        <v>2502</v>
      </c>
      <c r="E29" s="111">
        <v>335803811</v>
      </c>
    </row>
    <row r="30" spans="1:5" ht="18" x14ac:dyDescent="0.25">
      <c r="A30" s="108" t="str">
        <f>VLOOKUP(B30,'[1]LISTADO ATM'!$A$2:$C$817,3,0)</f>
        <v>DISTRITO NACIONAL</v>
      </c>
      <c r="B30" s="103">
        <v>567</v>
      </c>
      <c r="C30" s="103" t="str">
        <f>VLOOKUP(B30,'[1]LISTADO ATM'!$A$2:$B$916,2,0)</f>
        <v xml:space="preserve">ATM Oficina Máximo Gómez </v>
      </c>
      <c r="D30" s="113" t="s">
        <v>2502</v>
      </c>
      <c r="E30" s="111">
        <v>335803928</v>
      </c>
    </row>
    <row r="31" spans="1:5" ht="18" x14ac:dyDescent="0.25">
      <c r="A31" s="108" t="str">
        <f>VLOOKUP(B31,'[1]LISTADO ATM'!$A$2:$C$817,3,0)</f>
        <v>DISTRITO NACIONAL</v>
      </c>
      <c r="B31" s="103">
        <v>826</v>
      </c>
      <c r="C31" s="103" t="str">
        <f>VLOOKUP(B31,'[1]LISTADO ATM'!$A$2:$B$916,2,0)</f>
        <v xml:space="preserve">ATM Oficina Diamond Plaza II </v>
      </c>
      <c r="D31" s="113" t="s">
        <v>2502</v>
      </c>
      <c r="E31" s="111">
        <v>335804474</v>
      </c>
    </row>
    <row r="32" spans="1:5" ht="18" x14ac:dyDescent="0.25">
      <c r="A32" s="108" t="str">
        <f>VLOOKUP(B32,'[1]LISTADO ATM'!$A$2:$C$817,3,0)</f>
        <v>ESTE</v>
      </c>
      <c r="B32" s="103">
        <v>630</v>
      </c>
      <c r="C32" s="103" t="str">
        <f>VLOOKUP(B32,'[1]LISTADO ATM'!$A$2:$B$916,2,0)</f>
        <v xml:space="preserve">ATM Oficina Plaza Zaglul (SPM) </v>
      </c>
      <c r="D32" s="113" t="s">
        <v>2502</v>
      </c>
      <c r="E32" s="111">
        <v>335804501</v>
      </c>
    </row>
    <row r="33" spans="1:5" ht="18" x14ac:dyDescent="0.25">
      <c r="A33" s="108" t="str">
        <f>VLOOKUP(B33,'[1]LISTADO ATM'!$A$2:$C$817,3,0)</f>
        <v>ESTE</v>
      </c>
      <c r="B33" s="103">
        <v>294</v>
      </c>
      <c r="C33" s="103" t="str">
        <f>VLOOKUP(B33,'[1]LISTADO ATM'!$A$2:$B$916,2,0)</f>
        <v xml:space="preserve">ATM Plaza Zaglul San Pedro II </v>
      </c>
      <c r="D33" s="113" t="s">
        <v>2502</v>
      </c>
      <c r="E33" s="129">
        <v>335804312</v>
      </c>
    </row>
    <row r="34" spans="1:5" ht="18" x14ac:dyDescent="0.25">
      <c r="A34" s="108" t="str">
        <f>VLOOKUP(B34,'[1]LISTADO ATM'!$A$2:$C$817,3,0)</f>
        <v>DISTRITO NACIONAL</v>
      </c>
      <c r="B34" s="103">
        <v>744</v>
      </c>
      <c r="C34" s="103" t="str">
        <f>VLOOKUP(B34,'[1]LISTADO ATM'!$A$2:$B$916,2,0)</f>
        <v xml:space="preserve">ATM Multicentro La Sirena Venezuela </v>
      </c>
      <c r="D34" s="113" t="s">
        <v>2502</v>
      </c>
      <c r="E34" s="111">
        <v>335804401</v>
      </c>
    </row>
    <row r="35" spans="1:5" ht="18" x14ac:dyDescent="0.25">
      <c r="A35" s="108" t="str">
        <f>VLOOKUP(B35,'[1]LISTADO ATM'!$A$2:$C$817,3,0)</f>
        <v>NORTE</v>
      </c>
      <c r="B35" s="103">
        <v>990</v>
      </c>
      <c r="C35" s="103" t="str">
        <f>VLOOKUP(B35,'[1]LISTADO ATM'!$A$2:$B$916,2,0)</f>
        <v xml:space="preserve">ATM Autoservicio Bonao II </v>
      </c>
      <c r="D35" s="113" t="s">
        <v>2502</v>
      </c>
      <c r="E35" s="111">
        <v>335804418</v>
      </c>
    </row>
    <row r="36" spans="1:5" ht="18" x14ac:dyDescent="0.25">
      <c r="A36" s="108" t="str">
        <f>VLOOKUP(B36,'[1]LISTADO ATM'!$A$2:$C$817,3,0)</f>
        <v>NORTE</v>
      </c>
      <c r="B36" s="103">
        <v>256</v>
      </c>
      <c r="C36" s="103" t="str">
        <f>VLOOKUP(B36,'[1]LISTADO ATM'!$A$2:$B$916,2,0)</f>
        <v xml:space="preserve">ATM Oficina Licey Al Medio </v>
      </c>
      <c r="D36" s="113" t="s">
        <v>2502</v>
      </c>
      <c r="E36" s="111">
        <v>335804464</v>
      </c>
    </row>
    <row r="37" spans="1:5" ht="18" x14ac:dyDescent="0.25">
      <c r="A37" s="108" t="str">
        <f>VLOOKUP(B37,'[1]LISTADO ATM'!$A$2:$C$817,3,0)</f>
        <v>DISTRITO NACIONAL</v>
      </c>
      <c r="B37" s="103">
        <v>620</v>
      </c>
      <c r="C37" s="103" t="str">
        <f>VLOOKUP(B37,'[1]LISTADO ATM'!$A$2:$B$916,2,0)</f>
        <v xml:space="preserve">ATM Ministerio de Medio Ambiente </v>
      </c>
      <c r="D37" s="113" t="s">
        <v>2502</v>
      </c>
      <c r="E37" s="111">
        <v>335804683</v>
      </c>
    </row>
    <row r="38" spans="1:5" ht="18" x14ac:dyDescent="0.25">
      <c r="A38" s="108" t="str">
        <f>VLOOKUP(B38,'[1]LISTADO ATM'!$A$2:$C$817,3,0)</f>
        <v>SUR</v>
      </c>
      <c r="B38" s="103">
        <v>751</v>
      </c>
      <c r="C38" s="103" t="str">
        <f>VLOOKUP(B38,'[1]LISTADO ATM'!$A$2:$B$916,2,0)</f>
        <v>ATM Eco Petroleo Camilo</v>
      </c>
      <c r="D38" s="113" t="s">
        <v>2502</v>
      </c>
      <c r="E38" s="111">
        <v>335804695</v>
      </c>
    </row>
    <row r="39" spans="1:5" ht="18" x14ac:dyDescent="0.25">
      <c r="A39" s="108" t="e">
        <f>VLOOKUP(B39,'[1]LISTADO ATM'!$A$2:$C$817,3,0)</f>
        <v>#N/A</v>
      </c>
      <c r="B39" s="103">
        <v>497</v>
      </c>
      <c r="C39" s="103" t="e">
        <f>VLOOKUP(B39,'[1]LISTADO ATM'!$A$2:$B$916,2,0)</f>
        <v>#N/A</v>
      </c>
      <c r="D39" s="113" t="s">
        <v>2502</v>
      </c>
      <c r="E39" s="111">
        <v>335805107</v>
      </c>
    </row>
    <row r="40" spans="1:5" ht="18" x14ac:dyDescent="0.25">
      <c r="A40" s="108" t="str">
        <f>VLOOKUP(B40,'[1]LISTADO ATM'!$A$2:$C$817,3,0)</f>
        <v>DISTRITO NACIONAL</v>
      </c>
      <c r="B40" s="103">
        <v>558</v>
      </c>
      <c r="C40" s="103" t="str">
        <f>VLOOKUP(B40,'[1]LISTADO ATM'!$A$2:$B$916,2,0)</f>
        <v xml:space="preserve">ATM Base Naval 27 de Febrero (Sans Soucí) </v>
      </c>
      <c r="D40" s="113" t="s">
        <v>2502</v>
      </c>
      <c r="E40" s="111">
        <v>335804344</v>
      </c>
    </row>
    <row r="41" spans="1:5" ht="18" x14ac:dyDescent="0.25">
      <c r="A41" s="108" t="str">
        <f>VLOOKUP(B41,'[1]LISTADO ATM'!$A$2:$C$817,3,0)</f>
        <v>DISTRITO NACIONAL</v>
      </c>
      <c r="B41" s="103">
        <v>302</v>
      </c>
      <c r="C41" s="103" t="str">
        <f>VLOOKUP(B41,'[1]LISTADO ATM'!$A$2:$B$916,2,0)</f>
        <v xml:space="preserve">ATM S/M Aprezio Los Mameyes  </v>
      </c>
      <c r="D41" s="113" t="s">
        <v>2502</v>
      </c>
      <c r="E41" s="111">
        <v>335804465</v>
      </c>
    </row>
    <row r="42" spans="1:5" ht="18" x14ac:dyDescent="0.25">
      <c r="A42" s="108" t="str">
        <f>VLOOKUP(B42,'[1]LISTADO ATM'!$A$2:$C$817,3,0)</f>
        <v>NORTE</v>
      </c>
      <c r="B42" s="103">
        <v>987</v>
      </c>
      <c r="C42" s="103" t="str">
        <f>VLOOKUP(B42,'[1]LISTADO ATM'!$A$2:$B$916,2,0)</f>
        <v xml:space="preserve">ATM S/M Jumbo (Moca) </v>
      </c>
      <c r="D42" s="113" t="s">
        <v>2502</v>
      </c>
      <c r="E42" s="111">
        <v>335804416</v>
      </c>
    </row>
    <row r="43" spans="1:5" ht="18" x14ac:dyDescent="0.25">
      <c r="A43" s="108" t="str">
        <f>VLOOKUP(B43,'[1]LISTADO ATM'!$A$2:$C$817,3,0)</f>
        <v>DISTRITO NACIONAL</v>
      </c>
      <c r="B43" s="103">
        <v>13</v>
      </c>
      <c r="C43" s="103" t="str">
        <f>VLOOKUP(B43,'[1]LISTADO ATM'!$A$2:$B$916,2,0)</f>
        <v xml:space="preserve">ATM CDEEE </v>
      </c>
      <c r="D43" s="113" t="s">
        <v>2502</v>
      </c>
      <c r="E43" s="111">
        <v>335804885</v>
      </c>
    </row>
    <row r="44" spans="1:5" ht="18" x14ac:dyDescent="0.25">
      <c r="A44" s="108" t="str">
        <f>VLOOKUP(B44,'[1]LISTADO ATM'!$A$2:$C$817,3,0)</f>
        <v>DISTRITO NACIONAL</v>
      </c>
      <c r="B44" s="103">
        <v>784</v>
      </c>
      <c r="C44" s="103" t="str">
        <f>VLOOKUP(B44,'[1]LISTADO ATM'!$A$2:$B$916,2,0)</f>
        <v xml:space="preserve">ATM Tribunal Superior Electoral </v>
      </c>
      <c r="D44" s="113" t="s">
        <v>2502</v>
      </c>
      <c r="E44" s="111">
        <v>335804960</v>
      </c>
    </row>
    <row r="45" spans="1:5" ht="18" x14ac:dyDescent="0.25">
      <c r="A45" s="108" t="str">
        <f>VLOOKUP(B45,'[1]LISTADO ATM'!$A$2:$C$817,3,0)</f>
        <v>DISTRITO NACIONAL</v>
      </c>
      <c r="B45" s="103">
        <v>884</v>
      </c>
      <c r="C45" s="103" t="str">
        <f>VLOOKUP(B45,'[1]LISTADO ATM'!$A$2:$B$916,2,0)</f>
        <v xml:space="preserve">ATM UNP Olé Sabana Perdida </v>
      </c>
      <c r="D45" s="113"/>
      <c r="E45" s="128">
        <v>335803184</v>
      </c>
    </row>
    <row r="46" spans="1:5" ht="18" x14ac:dyDescent="0.25">
      <c r="A46" s="108" t="str">
        <f>VLOOKUP(B46,'[1]LISTADO ATM'!$A$2:$C$817,3,0)</f>
        <v>DISTRITO NACIONAL</v>
      </c>
      <c r="B46" s="103">
        <v>628</v>
      </c>
      <c r="C46" s="103" t="str">
        <f>VLOOKUP(B46,'[1]LISTADO ATM'!$A$2:$B$916,2,0)</f>
        <v xml:space="preserve">ATM Autobanco San Isidro </v>
      </c>
      <c r="D46" s="113"/>
      <c r="E46" s="128">
        <v>335803478</v>
      </c>
    </row>
    <row r="47" spans="1:5" ht="18" x14ac:dyDescent="0.25">
      <c r="A47" s="108" t="str">
        <f>VLOOKUP(B47,'[1]LISTADO ATM'!$A$2:$C$817,3,0)</f>
        <v>DISTRITO NACIONAL</v>
      </c>
      <c r="B47" s="103">
        <v>562</v>
      </c>
      <c r="C47" s="103" t="str">
        <f>VLOOKUP(B47,'[1]LISTADO ATM'!$A$2:$B$916,2,0)</f>
        <v xml:space="preserve">ATM S/M Jumbo Carretera Mella </v>
      </c>
      <c r="D47" s="113"/>
      <c r="E47" s="129">
        <v>335803923</v>
      </c>
    </row>
    <row r="48" spans="1:5" ht="18" x14ac:dyDescent="0.25">
      <c r="A48" s="108" t="str">
        <f>VLOOKUP(B48,'[1]LISTADO ATM'!$A$2:$C$817,3,0)</f>
        <v>NORTE</v>
      </c>
      <c r="B48" s="103">
        <v>337</v>
      </c>
      <c r="C48" s="103" t="str">
        <f>VLOOKUP(B48,'[1]LISTADO ATM'!$A$2:$B$916,2,0)</f>
        <v>ATM S/M Cooperativa Moca</v>
      </c>
      <c r="D48" s="113"/>
      <c r="E48" s="129">
        <v>335804149</v>
      </c>
    </row>
    <row r="49" spans="1:5" ht="18" x14ac:dyDescent="0.25">
      <c r="A49" s="108" t="str">
        <f>VLOOKUP(B49,'[1]LISTADO ATM'!$A$2:$C$817,3,0)</f>
        <v>NORTE</v>
      </c>
      <c r="B49" s="103">
        <v>172</v>
      </c>
      <c r="C49" s="103" t="str">
        <f>VLOOKUP(B49,'[1]LISTADO ATM'!$A$2:$B$916,2,0)</f>
        <v xml:space="preserve">ATM UNP Guaucí </v>
      </c>
      <c r="D49" s="113"/>
      <c r="E49" s="129">
        <v>335804266</v>
      </c>
    </row>
    <row r="50" spans="1:5" ht="18" x14ac:dyDescent="0.25">
      <c r="A50" s="108" t="e">
        <f>VLOOKUP(B50,'[1]LISTADO ATM'!$A$2:$C$817,3,0)</f>
        <v>#N/A</v>
      </c>
      <c r="B50" s="103"/>
      <c r="C50" s="103" t="e">
        <f>VLOOKUP(B50,'[1]LISTADO ATM'!$A$2:$B$916,2,0)</f>
        <v>#N/A</v>
      </c>
      <c r="D50" s="113"/>
      <c r="E50" s="129"/>
    </row>
    <row r="51" spans="1:5" ht="18" x14ac:dyDescent="0.25">
      <c r="A51" s="108" t="e">
        <f>VLOOKUP(B51,'[1]LISTADO ATM'!$A$2:$C$817,3,0)</f>
        <v>#N/A</v>
      </c>
      <c r="B51" s="103"/>
      <c r="C51" s="103" t="e">
        <f>VLOOKUP(B51,'[1]LISTADO ATM'!$A$2:$B$916,2,0)</f>
        <v>#N/A</v>
      </c>
      <c r="D51" s="113"/>
      <c r="E51" s="129"/>
    </row>
    <row r="52" spans="1:5" ht="18" x14ac:dyDescent="0.25">
      <c r="A52" s="108" t="e">
        <f>VLOOKUP(B52,'[1]LISTADO ATM'!$A$2:$C$817,3,0)</f>
        <v>#N/A</v>
      </c>
      <c r="B52" s="103"/>
      <c r="C52" s="103" t="e">
        <f>VLOOKUP(B52,'[1]LISTADO ATM'!$A$2:$B$916,2,0)</f>
        <v>#N/A</v>
      </c>
      <c r="D52" s="113"/>
      <c r="E52" s="129"/>
    </row>
    <row r="53" spans="1:5" ht="18" x14ac:dyDescent="0.25">
      <c r="A53" s="108" t="e">
        <f>VLOOKUP(B53,'[1]LISTADO ATM'!$A$2:$C$817,3,0)</f>
        <v>#N/A</v>
      </c>
      <c r="B53" s="103"/>
      <c r="C53" s="103" t="e">
        <f>VLOOKUP(B53,'[1]LISTADO ATM'!$A$2:$B$916,2,0)</f>
        <v>#N/A</v>
      </c>
      <c r="D53" s="113"/>
      <c r="E53" s="129"/>
    </row>
    <row r="54" spans="1:5" ht="18" x14ac:dyDescent="0.25">
      <c r="A54" s="108" t="e">
        <f>VLOOKUP(B54,'[1]LISTADO ATM'!$A$2:$C$817,3,0)</f>
        <v>#N/A</v>
      </c>
      <c r="B54" s="103"/>
      <c r="C54" s="103" t="e">
        <f>VLOOKUP(B54,'[1]LISTADO ATM'!$A$2:$B$916,2,0)</f>
        <v>#N/A</v>
      </c>
      <c r="D54" s="113"/>
      <c r="E54" s="129"/>
    </row>
    <row r="55" spans="1:5" ht="18" x14ac:dyDescent="0.25">
      <c r="A55" s="108" t="e">
        <f>VLOOKUP(B55,'[1]LISTADO ATM'!$A$2:$C$817,3,0)</f>
        <v>#N/A</v>
      </c>
      <c r="B55" s="103"/>
      <c r="C55" s="103" t="e">
        <f>VLOOKUP(B55,'[1]LISTADO ATM'!$A$2:$B$916,2,0)</f>
        <v>#N/A</v>
      </c>
      <c r="D55" s="113"/>
      <c r="E55" s="129"/>
    </row>
    <row r="56" spans="1:5" ht="18" x14ac:dyDescent="0.25">
      <c r="A56" s="108" t="e">
        <f>VLOOKUP(B56,'[1]LISTADO ATM'!$A$2:$C$817,3,0)</f>
        <v>#N/A</v>
      </c>
      <c r="B56" s="103"/>
      <c r="C56" s="103" t="e">
        <f>VLOOKUP(B56,'[1]LISTADO ATM'!$A$2:$B$916,2,0)</f>
        <v>#N/A</v>
      </c>
      <c r="D56" s="113"/>
      <c r="E56" s="111"/>
    </row>
    <row r="57" spans="1:5" ht="18" x14ac:dyDescent="0.25">
      <c r="A57" s="108" t="e">
        <f>VLOOKUP(B57,'[1]LISTADO ATM'!$A$2:$C$817,3,0)</f>
        <v>#N/A</v>
      </c>
      <c r="B57" s="103"/>
      <c r="C57" s="103" t="e">
        <f>VLOOKUP(B57,'[1]LISTADO ATM'!$A$2:$B$916,2,0)</f>
        <v>#N/A</v>
      </c>
      <c r="D57" s="113"/>
      <c r="E57" s="111"/>
    </row>
    <row r="58" spans="1:5" ht="18.75" thickBot="1" x14ac:dyDescent="0.3">
      <c r="A58" s="105" t="s">
        <v>2428</v>
      </c>
      <c r="B58" s="112">
        <f>COUNT(B10:B57)</f>
        <v>40</v>
      </c>
      <c r="C58" s="140"/>
      <c r="D58" s="144"/>
      <c r="E58" s="145"/>
    </row>
    <row r="59" spans="1:5" ht="15.75" thickBot="1" x14ac:dyDescent="0.3">
      <c r="A59" s="99"/>
      <c r="B59" s="107"/>
      <c r="C59" s="99"/>
      <c r="D59" s="99"/>
      <c r="E59" s="107"/>
    </row>
    <row r="60" spans="1:5" ht="18.75" thickBot="1" x14ac:dyDescent="0.3">
      <c r="A60" s="146">
        <v>6</v>
      </c>
      <c r="B60" s="147"/>
      <c r="C60" s="147"/>
      <c r="D60" s="147"/>
      <c r="E60" s="148"/>
    </row>
    <row r="61" spans="1:5" ht="18" x14ac:dyDescent="0.25">
      <c r="A61" s="101" t="s">
        <v>15</v>
      </c>
      <c r="B61" s="101" t="s">
        <v>2426</v>
      </c>
      <c r="C61" s="102" t="s">
        <v>46</v>
      </c>
      <c r="D61" s="102" t="s">
        <v>2432</v>
      </c>
      <c r="E61" s="102" t="s">
        <v>2427</v>
      </c>
    </row>
    <row r="62" spans="1:5" ht="17.25" customHeight="1" x14ac:dyDescent="0.25">
      <c r="A62" s="108" t="str">
        <f>VLOOKUP(B62,'[1]LISTADO ATM'!$A$2:$C$817,3,0)</f>
        <v>DISTRITO NACIONAL</v>
      </c>
      <c r="B62" s="103">
        <v>486</v>
      </c>
      <c r="C62" s="108" t="str">
        <f>VLOOKUP(B62,'[1]LISTADO ATM'!$A$2:$B$816,2,0)</f>
        <v xml:space="preserve">ATM Olé La Caleta </v>
      </c>
      <c r="D62" s="109" t="s">
        <v>2454</v>
      </c>
      <c r="E62" s="129">
        <v>335804175</v>
      </c>
    </row>
    <row r="63" spans="1:5" ht="17.25" customHeight="1" x14ac:dyDescent="0.25">
      <c r="A63" s="108" t="str">
        <f>VLOOKUP(B63,'[1]LISTADO ATM'!$A$2:$C$817,3,0)</f>
        <v>NORTE</v>
      </c>
      <c r="B63" s="103">
        <v>383</v>
      </c>
      <c r="C63" s="108" t="str">
        <f>VLOOKUP(B63,'[1]LISTADO ATM'!$A$2:$B$816,2,0)</f>
        <v>ATM S/M Daniel (Dajabón)</v>
      </c>
      <c r="D63" s="109" t="s">
        <v>2454</v>
      </c>
      <c r="E63" s="129">
        <v>335804270</v>
      </c>
    </row>
    <row r="64" spans="1:5" ht="17.25" customHeight="1" x14ac:dyDescent="0.25">
      <c r="A64" s="108" t="str">
        <f>VLOOKUP(B64,'[1]LISTADO ATM'!$A$2:$C$817,3,0)</f>
        <v>NORTE</v>
      </c>
      <c r="B64" s="103">
        <v>299</v>
      </c>
      <c r="C64" s="108" t="str">
        <f>VLOOKUP(B64,'[1]LISTADO ATM'!$A$2:$B$816,2,0)</f>
        <v xml:space="preserve">ATM S/M Aprezio Cotui </v>
      </c>
      <c r="D64" s="109" t="s">
        <v>2454</v>
      </c>
      <c r="E64" s="129">
        <v>335804323</v>
      </c>
    </row>
    <row r="65" spans="1:5" ht="18" x14ac:dyDescent="0.25">
      <c r="A65" s="108" t="str">
        <f>VLOOKUP(B65,'[1]LISTADO ATM'!$A$2:$C$817,3,0)</f>
        <v>DISTRITO NACIONAL</v>
      </c>
      <c r="B65" s="103">
        <v>312</v>
      </c>
      <c r="C65" s="132" t="str">
        <f>VLOOKUP(B65,'[1]LISTADO ATM'!$A$2:$B$816,2,0)</f>
        <v xml:space="preserve">ATM Oficina Tiradentes II (Naco) </v>
      </c>
      <c r="D65" s="109" t="s">
        <v>2454</v>
      </c>
      <c r="E65" s="111">
        <v>335804333</v>
      </c>
    </row>
    <row r="66" spans="1:5" ht="18" x14ac:dyDescent="0.25">
      <c r="A66" s="108" t="str">
        <f>VLOOKUP(B66,'[1]LISTADO ATM'!$A$2:$C$817,3,0)</f>
        <v>NORTE</v>
      </c>
      <c r="B66" s="103">
        <v>712</v>
      </c>
      <c r="C66" s="132" t="str">
        <f>VLOOKUP(B66,'[1]LISTADO ATM'!$A$2:$B$816,2,0)</f>
        <v xml:space="preserve">ATM Oficina Imbert </v>
      </c>
      <c r="D66" s="109" t="s">
        <v>2454</v>
      </c>
      <c r="E66" s="111">
        <v>335804470</v>
      </c>
    </row>
    <row r="67" spans="1:5" ht="18" x14ac:dyDescent="0.25">
      <c r="A67" s="108" t="str">
        <f>VLOOKUP(B67,'[1]LISTADO ATM'!$A$2:$C$817,3,0)</f>
        <v>NORTE</v>
      </c>
      <c r="B67" s="103">
        <v>775</v>
      </c>
      <c r="C67" s="132" t="str">
        <f>VLOOKUP(B67,'[1]LISTADO ATM'!$A$2:$B$816,2,0)</f>
        <v xml:space="preserve">ATM S/M Lilo (Montecristi) </v>
      </c>
      <c r="D67" s="109" t="s">
        <v>2454</v>
      </c>
      <c r="E67" s="111">
        <v>335804472</v>
      </c>
    </row>
    <row r="68" spans="1:5" ht="18" x14ac:dyDescent="0.25">
      <c r="A68" s="108" t="str">
        <f>VLOOKUP(B68,'[1]LISTADO ATM'!$A$2:$C$817,3,0)</f>
        <v>DISTRITO NACIONAL</v>
      </c>
      <c r="B68" s="103">
        <v>930</v>
      </c>
      <c r="C68" s="132" t="str">
        <f>VLOOKUP(B68,'[1]LISTADO ATM'!$A$2:$B$816,2,0)</f>
        <v>ATM Oficina Plaza Spring Center</v>
      </c>
      <c r="D68" s="109" t="s">
        <v>2454</v>
      </c>
      <c r="E68" s="111">
        <v>335804476</v>
      </c>
    </row>
    <row r="69" spans="1:5" ht="18" x14ac:dyDescent="0.25">
      <c r="A69" s="108" t="str">
        <f>VLOOKUP(B69,'[1]LISTADO ATM'!$A$2:$C$817,3,0)</f>
        <v>SUR</v>
      </c>
      <c r="B69" s="103">
        <v>44</v>
      </c>
      <c r="C69" s="132" t="str">
        <f>VLOOKUP(B69,'[1]LISTADO ATM'!$A$2:$B$816,2,0)</f>
        <v xml:space="preserve">ATM Oficina Pedernales </v>
      </c>
      <c r="D69" s="109" t="s">
        <v>2454</v>
      </c>
      <c r="E69" s="111" t="s">
        <v>2611</v>
      </c>
    </row>
    <row r="70" spans="1:5" ht="18" x14ac:dyDescent="0.25">
      <c r="A70" s="108" t="str">
        <f>VLOOKUP(B70,'[1]LISTADO ATM'!$A$2:$C$817,3,0)</f>
        <v>ESTE</v>
      </c>
      <c r="B70" s="103">
        <v>114</v>
      </c>
      <c r="C70" s="132" t="str">
        <f>VLOOKUP(B70,'[1]LISTADO ATM'!$A$2:$B$816,2,0)</f>
        <v xml:space="preserve">ATM Oficina Hato Mayor </v>
      </c>
      <c r="D70" s="109" t="s">
        <v>2454</v>
      </c>
      <c r="E70" s="111">
        <v>335804478</v>
      </c>
    </row>
    <row r="71" spans="1:5" ht="18" x14ac:dyDescent="0.25">
      <c r="A71" s="108" t="str">
        <f>VLOOKUP(B71,'[1]LISTADO ATM'!$A$2:$C$817,3,0)</f>
        <v>DISTRITO NACIONAL</v>
      </c>
      <c r="B71" s="103">
        <v>194</v>
      </c>
      <c r="C71" s="132" t="str">
        <f>VLOOKUP(B71,'[1]LISTADO ATM'!$A$2:$B$816,2,0)</f>
        <v xml:space="preserve">ATM UNP Pantoja </v>
      </c>
      <c r="D71" s="109" t="s">
        <v>2454</v>
      </c>
      <c r="E71" s="111" t="s">
        <v>2612</v>
      </c>
    </row>
    <row r="72" spans="1:5" ht="18" x14ac:dyDescent="0.25">
      <c r="A72" s="108" t="str">
        <f>VLOOKUP(B72,'[1]LISTADO ATM'!$A$2:$C$817,3,0)</f>
        <v>DISTRITO NACIONAL</v>
      </c>
      <c r="B72" s="103">
        <v>583</v>
      </c>
      <c r="C72" s="132" t="str">
        <f>VLOOKUP(B72,'[1]LISTADO ATM'!$A$2:$B$816,2,0)</f>
        <v xml:space="preserve">ATM Ministerio Fuerzas Armadas I </v>
      </c>
      <c r="D72" s="109" t="s">
        <v>2454</v>
      </c>
      <c r="E72" s="111">
        <v>335804500</v>
      </c>
    </row>
    <row r="73" spans="1:5" ht="18" x14ac:dyDescent="0.25">
      <c r="A73" s="108" t="str">
        <f>VLOOKUP(B73,'[1]LISTADO ATM'!$A$2:$C$817,3,0)</f>
        <v>DISTRITO NACIONAL</v>
      </c>
      <c r="B73" s="103">
        <v>671</v>
      </c>
      <c r="C73" s="132" t="str">
        <f>VLOOKUP(B73,'[1]LISTADO ATM'!$A$2:$B$816,2,0)</f>
        <v>ATM Ayuntamiento Sto. Dgo. Norte</v>
      </c>
      <c r="D73" s="109" t="s">
        <v>2454</v>
      </c>
      <c r="E73" s="111">
        <v>335804502</v>
      </c>
    </row>
    <row r="74" spans="1:5" ht="18" x14ac:dyDescent="0.25">
      <c r="A74" s="108" t="str">
        <f>VLOOKUP(B74,'[1]LISTADO ATM'!$A$2:$C$817,3,0)</f>
        <v>DISTRITO NACIONAL</v>
      </c>
      <c r="B74" s="103">
        <v>791</v>
      </c>
      <c r="C74" s="132" t="str">
        <f>VLOOKUP(B74,'[1]LISTADO ATM'!$A$2:$B$816,2,0)</f>
        <v xml:space="preserve">ATM Oficina Sans Soucí </v>
      </c>
      <c r="D74" s="109" t="s">
        <v>2454</v>
      </c>
      <c r="E74" s="111">
        <v>335804840</v>
      </c>
    </row>
    <row r="75" spans="1:5" ht="18" x14ac:dyDescent="0.25">
      <c r="A75" s="108" t="str">
        <f>VLOOKUP(B75,'[1]LISTADO ATM'!$A$2:$C$817,3,0)</f>
        <v>DISTRITO NACIONAL</v>
      </c>
      <c r="B75" s="103">
        <v>443</v>
      </c>
      <c r="C75" s="132" t="str">
        <f>VLOOKUP(B75,'[1]LISTADO ATM'!$A$2:$B$816,2,0)</f>
        <v xml:space="preserve">ATM Edificio San Rafael </v>
      </c>
      <c r="D75" s="109" t="s">
        <v>2454</v>
      </c>
      <c r="E75" s="111">
        <v>335804851</v>
      </c>
    </row>
    <row r="76" spans="1:5" ht="18" x14ac:dyDescent="0.25">
      <c r="A76" s="108" t="str">
        <f>VLOOKUP(B76,'[1]LISTADO ATM'!$A$2:$C$817,3,0)</f>
        <v>DISTRITO NACIONAL</v>
      </c>
      <c r="B76" s="103">
        <v>354</v>
      </c>
      <c r="C76" s="132" t="str">
        <f>VLOOKUP(B76,'[1]LISTADO ATM'!$A$2:$B$816,2,0)</f>
        <v xml:space="preserve">ATM Oficina Núñez de Cáceres II </v>
      </c>
      <c r="D76" s="109" t="s">
        <v>2454</v>
      </c>
      <c r="E76" s="111">
        <v>335804876</v>
      </c>
    </row>
    <row r="77" spans="1:5" ht="18" x14ac:dyDescent="0.25">
      <c r="A77" s="108" t="str">
        <f>VLOOKUP(B77,'[1]LISTADO ATM'!$A$2:$C$817,3,0)</f>
        <v>ESTE</v>
      </c>
      <c r="B77" s="103">
        <v>776</v>
      </c>
      <c r="C77" s="132" t="str">
        <f>VLOOKUP(B77,'[1]LISTADO ATM'!$A$2:$B$816,2,0)</f>
        <v xml:space="preserve">ATM Oficina Monte Plata </v>
      </c>
      <c r="D77" s="109" t="s">
        <v>2454</v>
      </c>
      <c r="E77" s="111">
        <v>335804899</v>
      </c>
    </row>
    <row r="78" spans="1:5" ht="18" x14ac:dyDescent="0.25">
      <c r="A78" s="108" t="str">
        <f>VLOOKUP(B78,'[1]LISTADO ATM'!$A$2:$C$817,3,0)</f>
        <v>DISTRITO NACIONAL</v>
      </c>
      <c r="B78" s="131">
        <v>573</v>
      </c>
      <c r="C78" s="132" t="str">
        <f>VLOOKUP(B78,'[1]LISTADO ATM'!$A$2:$B$816,2,0)</f>
        <v xml:space="preserve">ATM IDSS </v>
      </c>
      <c r="D78" s="109" t="s">
        <v>2454</v>
      </c>
      <c r="E78" s="111">
        <v>335805124</v>
      </c>
    </row>
    <row r="79" spans="1:5" ht="18" x14ac:dyDescent="0.25">
      <c r="A79" s="108" t="str">
        <f>VLOOKUP(B79,'[1]LISTADO ATM'!$A$2:$C$817,3,0)</f>
        <v>DISTRITO NACIONAL</v>
      </c>
      <c r="B79" s="103">
        <v>769</v>
      </c>
      <c r="C79" s="103" t="str">
        <f>VLOOKUP(B79,'[1]LISTADO ATM'!$A$2:$B$816,2,0)</f>
        <v>ATM UNP Pablo Mella Morales</v>
      </c>
      <c r="D79" s="177" t="s">
        <v>2454</v>
      </c>
      <c r="E79" s="111">
        <v>335805140</v>
      </c>
    </row>
    <row r="80" spans="1:5" ht="18" x14ac:dyDescent="0.25">
      <c r="A80" s="108" t="str">
        <f>VLOOKUP(B80,'[1]LISTADO ATM'!$A$2:$C$817,3,0)</f>
        <v>DISTRITO NACIONAL</v>
      </c>
      <c r="B80" s="103">
        <v>153</v>
      </c>
      <c r="C80" s="103" t="str">
        <f>VLOOKUP(B80,'[1]LISTADO ATM'!$A$2:$B$816,2,0)</f>
        <v xml:space="preserve">ATM Rehabilitación </v>
      </c>
      <c r="D80" s="177" t="s">
        <v>2454</v>
      </c>
      <c r="E80" s="111">
        <v>335805156</v>
      </c>
    </row>
    <row r="81" spans="1:5" ht="18" x14ac:dyDescent="0.25">
      <c r="A81" s="108" t="str">
        <f>VLOOKUP(B81,'[1]LISTADO ATM'!$A$2:$C$817,3,0)</f>
        <v>SUR</v>
      </c>
      <c r="B81" s="103">
        <v>89</v>
      </c>
      <c r="C81" s="103" t="str">
        <f>VLOOKUP(B81,'[1]LISTADO ATM'!$A$2:$B$816,2,0)</f>
        <v xml:space="preserve">ATM UNP El Cercado (San Juan) </v>
      </c>
      <c r="D81" s="177" t="s">
        <v>2454</v>
      </c>
      <c r="E81" s="111">
        <v>335805213</v>
      </c>
    </row>
    <row r="82" spans="1:5" ht="18" x14ac:dyDescent="0.25">
      <c r="A82" s="108" t="str">
        <f>VLOOKUP(B82,'[1]LISTADO ATM'!$A$2:$C$817,3,0)</f>
        <v>DISTRITO NACIONAL</v>
      </c>
      <c r="B82" s="103">
        <v>139</v>
      </c>
      <c r="C82" s="103" t="str">
        <f>VLOOKUP(B82,'[1]LISTADO ATM'!$A$2:$B$816,2,0)</f>
        <v xml:space="preserve">ATM Oficina Plaza Lama Zona Oriental I </v>
      </c>
      <c r="D82" s="177" t="s">
        <v>2454</v>
      </c>
      <c r="E82" s="111">
        <v>335805217</v>
      </c>
    </row>
    <row r="83" spans="1:5" ht="18" x14ac:dyDescent="0.25">
      <c r="A83" s="108" t="str">
        <f>VLOOKUP(B83,'[1]LISTADO ATM'!$A$2:$C$817,3,0)</f>
        <v>DISTRITO NACIONAL</v>
      </c>
      <c r="B83" s="103">
        <v>422</v>
      </c>
      <c r="C83" s="103" t="str">
        <f>VLOOKUP(B83,'[1]LISTADO ATM'!$A$2:$B$816,2,0)</f>
        <v xml:space="preserve">ATM Olé Manoguayabo </v>
      </c>
      <c r="D83" s="177" t="s">
        <v>2454</v>
      </c>
      <c r="E83" s="111">
        <v>335805234</v>
      </c>
    </row>
    <row r="84" spans="1:5" ht="18" x14ac:dyDescent="0.25">
      <c r="A84" s="108" t="str">
        <f>VLOOKUP(B84,'[1]LISTADO ATM'!$A$2:$C$817,3,0)</f>
        <v>NORTE</v>
      </c>
      <c r="B84" s="103">
        <v>304</v>
      </c>
      <c r="C84" s="103" t="str">
        <f>VLOOKUP(B84,'[1]LISTADO ATM'!$A$2:$B$816,2,0)</f>
        <v xml:space="preserve">ATM Multicentro La Sirena Estrella Sadhala </v>
      </c>
      <c r="D84" s="177" t="s">
        <v>2454</v>
      </c>
      <c r="E84" s="111">
        <v>335805241</v>
      </c>
    </row>
    <row r="85" spans="1:5" ht="18" x14ac:dyDescent="0.25">
      <c r="A85" s="108" t="str">
        <f>VLOOKUP(B85,'[1]LISTADO ATM'!$A$2:$C$817,3,0)</f>
        <v>SUR</v>
      </c>
      <c r="B85" s="103">
        <v>84</v>
      </c>
      <c r="C85" s="103" t="str">
        <f>VLOOKUP(B85,'[1]LISTADO ATM'!$A$2:$B$816,2,0)</f>
        <v xml:space="preserve">ATM Oficina Multicentro Sirena San Cristóbal </v>
      </c>
      <c r="D85" s="177" t="s">
        <v>2454</v>
      </c>
      <c r="E85" s="111">
        <v>335805337</v>
      </c>
    </row>
    <row r="86" spans="1:5" ht="18" x14ac:dyDescent="0.25">
      <c r="A86" s="108" t="str">
        <f>VLOOKUP(B86,'[1]LISTADO ATM'!$A$2:$C$817,3,0)</f>
        <v>DISTRITO NACIONAL</v>
      </c>
      <c r="B86" s="103">
        <v>983</v>
      </c>
      <c r="C86" s="103" t="str">
        <f>VLOOKUP(B86,'[1]LISTADO ATM'!$A$2:$B$816,2,0)</f>
        <v xml:space="preserve">ATM Bravo República de Colombia </v>
      </c>
      <c r="D86" s="177" t="s">
        <v>2454</v>
      </c>
      <c r="E86" s="111">
        <v>335805342</v>
      </c>
    </row>
    <row r="87" spans="1:5" ht="18" x14ac:dyDescent="0.25">
      <c r="A87" s="108" t="str">
        <f>VLOOKUP(B87,'[1]LISTADO ATM'!$A$2:$C$817,3,0)</f>
        <v>NORTE</v>
      </c>
      <c r="B87" s="103">
        <v>632</v>
      </c>
      <c r="C87" s="103" t="str">
        <f>VLOOKUP(B87,'[1]LISTADO ATM'!$A$2:$B$816,2,0)</f>
        <v xml:space="preserve">ATM Autobanco Gurabo </v>
      </c>
      <c r="D87" s="177" t="s">
        <v>2454</v>
      </c>
      <c r="E87" s="111">
        <v>335805351</v>
      </c>
    </row>
    <row r="88" spans="1:5" ht="18" x14ac:dyDescent="0.25">
      <c r="A88" s="108" t="str">
        <f>VLOOKUP(B88,'[1]LISTADO ATM'!$A$2:$C$817,3,0)</f>
        <v>ESTE</v>
      </c>
      <c r="B88" s="103">
        <v>121</v>
      </c>
      <c r="C88" s="103" t="str">
        <f>VLOOKUP(B88,'[1]LISTADO ATM'!$A$2:$B$816,2,0)</f>
        <v xml:space="preserve">ATM Oficina Bayaguana </v>
      </c>
      <c r="D88" s="177" t="s">
        <v>2454</v>
      </c>
      <c r="E88" s="111">
        <v>335805361</v>
      </c>
    </row>
    <row r="89" spans="1:5" ht="18" x14ac:dyDescent="0.25">
      <c r="A89" s="108" t="str">
        <f>VLOOKUP(B89,'[1]LISTADO ATM'!$A$2:$C$817,3,0)</f>
        <v>NORTE</v>
      </c>
      <c r="B89" s="103">
        <v>154</v>
      </c>
      <c r="C89" s="103" t="str">
        <f>VLOOKUP(B89,'[1]LISTADO ATM'!$A$2:$B$816,2,0)</f>
        <v xml:space="preserve">ATM Oficina Sánchez </v>
      </c>
      <c r="D89" s="178"/>
      <c r="E89" s="111">
        <v>335805420</v>
      </c>
    </row>
    <row r="90" spans="1:5" ht="18" x14ac:dyDescent="0.25">
      <c r="A90" s="108" t="e">
        <f>VLOOKUP(B90,'[1]LISTADO ATM'!$A$2:$C$817,3,0)</f>
        <v>#N/A</v>
      </c>
      <c r="B90" s="103"/>
      <c r="C90" s="103" t="e">
        <f>VLOOKUP(B90,'[1]LISTADO ATM'!$A$2:$B$816,2,0)</f>
        <v>#N/A</v>
      </c>
      <c r="D90" s="178"/>
      <c r="E90" s="111"/>
    </row>
    <row r="91" spans="1:5" ht="18" x14ac:dyDescent="0.25">
      <c r="A91" s="108" t="e">
        <f>VLOOKUP(B91,'[1]LISTADO ATM'!$A$2:$C$817,3,0)</f>
        <v>#N/A</v>
      </c>
      <c r="B91" s="103"/>
      <c r="C91" s="103" t="e">
        <f>VLOOKUP(B91,'[1]LISTADO ATM'!$A$2:$B$816,2,0)</f>
        <v>#N/A</v>
      </c>
      <c r="D91" s="178"/>
      <c r="E91" s="111"/>
    </row>
    <row r="92" spans="1:5" ht="18.75" thickBot="1" x14ac:dyDescent="0.3">
      <c r="A92" s="110" t="s">
        <v>2428</v>
      </c>
      <c r="B92" s="112">
        <f>COUNT(B62:B89)</f>
        <v>28</v>
      </c>
      <c r="C92" s="122"/>
      <c r="D92" s="122"/>
      <c r="E92" s="122"/>
    </row>
    <row r="93" spans="1:5" ht="15.75" thickBot="1" x14ac:dyDescent="0.3">
      <c r="A93" s="99"/>
      <c r="B93" s="107"/>
      <c r="C93" s="99"/>
      <c r="D93" s="99"/>
      <c r="E93" s="107"/>
    </row>
    <row r="94" spans="1:5" ht="18.75" thickBot="1" x14ac:dyDescent="0.3">
      <c r="A94" s="146" t="s">
        <v>2516</v>
      </c>
      <c r="B94" s="147"/>
      <c r="C94" s="147"/>
      <c r="D94" s="147"/>
      <c r="E94" s="148"/>
    </row>
    <row r="95" spans="1:5" ht="18" x14ac:dyDescent="0.25">
      <c r="A95" s="101" t="s">
        <v>15</v>
      </c>
      <c r="B95" s="101" t="s">
        <v>2426</v>
      </c>
      <c r="C95" s="102" t="s">
        <v>46</v>
      </c>
      <c r="D95" s="102" t="s">
        <v>2432</v>
      </c>
      <c r="E95" s="101" t="s">
        <v>2427</v>
      </c>
    </row>
    <row r="96" spans="1:5" ht="18" x14ac:dyDescent="0.25">
      <c r="A96" s="108" t="str">
        <f>VLOOKUP(B96,'[1]LISTADO ATM'!$A$2:$C$817,3,0)</f>
        <v>DISTRITO NACIONAL</v>
      </c>
      <c r="B96" s="103">
        <v>627</v>
      </c>
      <c r="C96" s="108" t="str">
        <f>VLOOKUP(B96,'[1]LISTADO ATM'!$A$2:$B$816,2,0)</f>
        <v xml:space="preserve">ATM CAASD </v>
      </c>
      <c r="D96" s="130" t="s">
        <v>2498</v>
      </c>
      <c r="E96" s="129">
        <v>335802600</v>
      </c>
    </row>
    <row r="97" spans="1:5" ht="18" x14ac:dyDescent="0.25">
      <c r="A97" s="108" t="str">
        <f>VLOOKUP(B97,'[1]LISTADO ATM'!$A$2:$C$817,3,0)</f>
        <v>DISTRITO NACIONAL</v>
      </c>
      <c r="B97" s="131">
        <v>938</v>
      </c>
      <c r="C97" s="132" t="str">
        <f>VLOOKUP(B97,'[1]LISTADO ATM'!$A$2:$B$816,2,0)</f>
        <v xml:space="preserve">ATM Autobanco Oficina Filadelfia Plaza </v>
      </c>
      <c r="D97" s="130" t="s">
        <v>2498</v>
      </c>
      <c r="E97" s="129">
        <v>335803185</v>
      </c>
    </row>
    <row r="98" spans="1:5" ht="18" x14ac:dyDescent="0.25">
      <c r="A98" s="108" t="str">
        <f>VLOOKUP(B98,'[1]LISTADO ATM'!$A$2:$C$817,3,0)</f>
        <v>SUR</v>
      </c>
      <c r="B98" s="103">
        <v>537</v>
      </c>
      <c r="C98" s="132" t="str">
        <f>VLOOKUP(B98,'[1]LISTADO ATM'!$A$2:$B$816,2,0)</f>
        <v xml:space="preserve">ATM Estación Texaco Enriquillo (Barahona) </v>
      </c>
      <c r="D98" s="130" t="s">
        <v>2498</v>
      </c>
      <c r="E98" s="111">
        <v>335804003</v>
      </c>
    </row>
    <row r="99" spans="1:5" ht="18" x14ac:dyDescent="0.25">
      <c r="A99" s="108" t="str">
        <f>VLOOKUP(B99,'[1]LISTADO ATM'!$A$2:$C$817,3,0)</f>
        <v>SUR</v>
      </c>
      <c r="B99" s="103">
        <v>311</v>
      </c>
      <c r="C99" s="132" t="str">
        <f>VLOOKUP(B99,'[1]LISTADO ATM'!$A$2:$B$816,2,0)</f>
        <v>ATM Plaza Eroski</v>
      </c>
      <c r="D99" s="130" t="s">
        <v>2498</v>
      </c>
      <c r="E99" s="111">
        <v>335804332</v>
      </c>
    </row>
    <row r="100" spans="1:5" ht="18" x14ac:dyDescent="0.25">
      <c r="A100" s="108" t="str">
        <f>VLOOKUP(B100,'[1]LISTADO ATM'!$A$2:$C$817,3,0)</f>
        <v>DISTRITO NACIONAL</v>
      </c>
      <c r="B100" s="103">
        <v>590</v>
      </c>
      <c r="C100" s="132" t="str">
        <f>VLOOKUP(B100,'[1]LISTADO ATM'!$A$2:$B$816,2,0)</f>
        <v xml:space="preserve">ATM Olé Aut. Las Américas </v>
      </c>
      <c r="D100" s="130" t="s">
        <v>2498</v>
      </c>
      <c r="E100" s="111">
        <v>335804357</v>
      </c>
    </row>
    <row r="101" spans="1:5" ht="18" x14ac:dyDescent="0.25">
      <c r="A101" s="108" t="str">
        <f>VLOOKUP(B101,'[1]LISTADO ATM'!$A$2:$C$817,3,0)</f>
        <v>DISTRITO NACIONAL</v>
      </c>
      <c r="B101" s="103">
        <v>710</v>
      </c>
      <c r="C101" s="132" t="str">
        <f>VLOOKUP(B101,'[1]LISTADO ATM'!$A$2:$B$816,2,0)</f>
        <v xml:space="preserve">ATM S/M Soberano </v>
      </c>
      <c r="D101" s="130" t="s">
        <v>2498</v>
      </c>
      <c r="E101" s="111">
        <v>335804389</v>
      </c>
    </row>
    <row r="102" spans="1:5" ht="18" x14ac:dyDescent="0.25">
      <c r="A102" s="108" t="str">
        <f>VLOOKUP(B102,'[1]LISTADO ATM'!$A$2:$C$817,3,0)</f>
        <v>DISTRITO NACIONAL</v>
      </c>
      <c r="B102" s="103">
        <v>721</v>
      </c>
      <c r="C102" s="132" t="str">
        <f>VLOOKUP(B102,'[1]LISTADO ATM'!$A$2:$B$816,2,0)</f>
        <v xml:space="preserve">ATM Oficina Charles de Gaulle II </v>
      </c>
      <c r="D102" s="130" t="s">
        <v>2498</v>
      </c>
      <c r="E102" s="111" t="s">
        <v>2613</v>
      </c>
    </row>
    <row r="103" spans="1:5" ht="18" x14ac:dyDescent="0.25">
      <c r="A103" s="108" t="str">
        <f>VLOOKUP(B103,'[1]LISTADO ATM'!$A$2:$C$817,3,0)</f>
        <v>DISTRITO NACIONAL</v>
      </c>
      <c r="B103" s="103">
        <v>883</v>
      </c>
      <c r="C103" s="132" t="str">
        <f>VLOOKUP(B103,'[1]LISTADO ATM'!$A$2:$B$816,2,0)</f>
        <v xml:space="preserve">ATM Oficina Filadelfia Plaza </v>
      </c>
      <c r="D103" s="130" t="s">
        <v>2498</v>
      </c>
      <c r="E103" s="111">
        <v>335804409</v>
      </c>
    </row>
    <row r="104" spans="1:5" ht="18" x14ac:dyDescent="0.25">
      <c r="A104" s="108" t="str">
        <f>VLOOKUP(B104,'[1]LISTADO ATM'!$A$2:$C$817,3,0)</f>
        <v>DISTRITO NACIONAL</v>
      </c>
      <c r="B104" s="103">
        <v>548</v>
      </c>
      <c r="C104" s="132" t="str">
        <f>VLOOKUP(B104,'[1]LISTADO ATM'!$A$2:$B$816,2,0)</f>
        <v xml:space="preserve">ATM AMET </v>
      </c>
      <c r="D104" s="130" t="s">
        <v>2498</v>
      </c>
      <c r="E104" s="129">
        <v>335804467</v>
      </c>
    </row>
    <row r="105" spans="1:5" ht="18" x14ac:dyDescent="0.25">
      <c r="A105" s="108" t="str">
        <f>VLOOKUP(B105,'[1]LISTADO ATM'!$A$2:$C$817,3,0)</f>
        <v>DISTRITO NACIONAL</v>
      </c>
      <c r="B105" s="103">
        <v>238</v>
      </c>
      <c r="C105" s="132" t="str">
        <f>VLOOKUP(B105,'[1]LISTADO ATM'!$A$2:$B$816,2,0)</f>
        <v xml:space="preserve">ATM Multicentro La Sirena Charles de Gaulle </v>
      </c>
      <c r="D105" s="130" t="s">
        <v>2498</v>
      </c>
      <c r="E105" s="111">
        <v>335804481</v>
      </c>
    </row>
    <row r="106" spans="1:5" ht="18" x14ac:dyDescent="0.25">
      <c r="A106" s="108" t="str">
        <f>VLOOKUP(B106,'[1]LISTADO ATM'!$A$2:$C$817,3,0)</f>
        <v>DISTRITO NACIONAL</v>
      </c>
      <c r="B106" s="103">
        <v>585</v>
      </c>
      <c r="C106" s="132" t="str">
        <f>VLOOKUP(B106,'[1]LISTADO ATM'!$A$2:$B$816,2,0)</f>
        <v xml:space="preserve">ATM Oficina Haina Oriental </v>
      </c>
      <c r="D106" s="130" t="s">
        <v>2498</v>
      </c>
      <c r="E106" s="111">
        <v>335804711</v>
      </c>
    </row>
    <row r="107" spans="1:5" ht="18" x14ac:dyDescent="0.25">
      <c r="A107" s="108" t="str">
        <f>VLOOKUP(B107,'[1]LISTADO ATM'!$A$2:$C$817,3,0)</f>
        <v>NORTE</v>
      </c>
      <c r="B107" s="103">
        <v>333</v>
      </c>
      <c r="C107" s="132" t="str">
        <f>VLOOKUP(B107,'[1]LISTADO ATM'!$A$2:$B$816,2,0)</f>
        <v>ATM Oficina Turey Maimón</v>
      </c>
      <c r="D107" s="130" t="s">
        <v>2498</v>
      </c>
      <c r="E107" s="111">
        <v>335804895</v>
      </c>
    </row>
    <row r="108" spans="1:5" ht="18" x14ac:dyDescent="0.25">
      <c r="A108" s="108" t="str">
        <f>VLOOKUP(B108,'[1]LISTADO ATM'!$A$2:$C$817,3,0)</f>
        <v>NORTE</v>
      </c>
      <c r="B108" s="103">
        <v>888</v>
      </c>
      <c r="C108" s="132" t="str">
        <f>VLOOKUP(B108,'[1]LISTADO ATM'!$A$2:$B$816,2,0)</f>
        <v>ATM Oficina galeria 56 II (SFM)</v>
      </c>
      <c r="D108" s="130" t="s">
        <v>2498</v>
      </c>
      <c r="E108" s="111">
        <v>335804979</v>
      </c>
    </row>
    <row r="109" spans="1:5" ht="18" x14ac:dyDescent="0.25">
      <c r="A109" s="108" t="str">
        <f>VLOOKUP(B109,'[1]LISTADO ATM'!$A$2:$C$817,3,0)</f>
        <v>DISTRITO NACIONAL</v>
      </c>
      <c r="B109" s="103">
        <v>566</v>
      </c>
      <c r="C109" s="103" t="str">
        <f>VLOOKUP(B109,'[1]LISTADO ATM'!$A$2:$B$816,2,0)</f>
        <v xml:space="preserve">ATM Hiper Olé Aut. Duarte </v>
      </c>
      <c r="D109" s="103" t="s">
        <v>2498</v>
      </c>
      <c r="E109" s="111">
        <v>335805081</v>
      </c>
    </row>
    <row r="110" spans="1:5" ht="18" x14ac:dyDescent="0.25">
      <c r="A110" s="108" t="str">
        <f>VLOOKUP(B110,'[1]LISTADO ATM'!$A$2:$C$817,3,0)</f>
        <v>DISTRITO NACIONAL</v>
      </c>
      <c r="B110" s="103">
        <v>449</v>
      </c>
      <c r="C110" s="103" t="str">
        <f>VLOOKUP(B110,'[1]LISTADO ATM'!$A$2:$B$816,2,0)</f>
        <v>ATM Autobanco Lope de Vega II</v>
      </c>
      <c r="D110" s="103" t="s">
        <v>2498</v>
      </c>
      <c r="E110" s="111">
        <v>335805088</v>
      </c>
    </row>
    <row r="111" spans="1:5" ht="18" x14ac:dyDescent="0.25">
      <c r="A111" s="108" t="str">
        <f>VLOOKUP(B111,'[1]LISTADO ATM'!$A$2:$C$817,3,0)</f>
        <v>DISTRITO NACIONAL</v>
      </c>
      <c r="B111" s="103">
        <v>970</v>
      </c>
      <c r="C111" s="103" t="str">
        <f>VLOOKUP(B111,'[1]LISTADO ATM'!$A$2:$B$816,2,0)</f>
        <v xml:space="preserve">ATM S/M Olé Haina </v>
      </c>
      <c r="D111" s="103" t="s">
        <v>2498</v>
      </c>
      <c r="E111" s="111">
        <v>335805100</v>
      </c>
    </row>
    <row r="112" spans="1:5" ht="18" x14ac:dyDescent="0.25">
      <c r="A112" s="108" t="str">
        <f>VLOOKUP(B112,'[1]LISTADO ATM'!$A$2:$C$817,3,0)</f>
        <v>DISTRITO NACIONAL</v>
      </c>
      <c r="B112" s="103">
        <v>547</v>
      </c>
      <c r="C112" s="103" t="str">
        <f>VLOOKUP(B112,'[1]LISTADO ATM'!$A$2:$B$816,2,0)</f>
        <v xml:space="preserve">ATM Plaza Lama Herrera </v>
      </c>
      <c r="D112" s="103" t="s">
        <v>2498</v>
      </c>
      <c r="E112" s="111">
        <v>335805115</v>
      </c>
    </row>
    <row r="113" spans="1:5" ht="18" x14ac:dyDescent="0.25">
      <c r="A113" s="108" t="str">
        <f>VLOOKUP(B113,'[1]LISTADO ATM'!$A$2:$C$817,3,0)</f>
        <v>NORTE</v>
      </c>
      <c r="B113" s="103">
        <v>285</v>
      </c>
      <c r="C113" s="103" t="str">
        <f>VLOOKUP(B113,'[1]LISTADO ATM'!$A$2:$B$816,2,0)</f>
        <v xml:space="preserve">ATM Oficina Camino Real (Puerto Plata) </v>
      </c>
      <c r="D113" s="103" t="s">
        <v>2498</v>
      </c>
      <c r="E113" s="111">
        <v>335805134</v>
      </c>
    </row>
    <row r="114" spans="1:5" ht="18" x14ac:dyDescent="0.25">
      <c r="A114" s="108" t="str">
        <f>VLOOKUP(B114,'[1]LISTADO ATM'!$A$2:$C$817,3,0)</f>
        <v>SUR</v>
      </c>
      <c r="B114" s="103">
        <v>870</v>
      </c>
      <c r="C114" s="103" t="str">
        <f>VLOOKUP(B114,'[1]LISTADO ATM'!$A$2:$B$816,2,0)</f>
        <v xml:space="preserve">ATM Willbes Dominicana (Barahona) </v>
      </c>
      <c r="D114" s="103" t="s">
        <v>2498</v>
      </c>
      <c r="E114" s="111">
        <v>335805236</v>
      </c>
    </row>
    <row r="115" spans="1:5" ht="18" x14ac:dyDescent="0.25">
      <c r="A115" s="108" t="str">
        <f>VLOOKUP(B115,'[1]LISTADO ATM'!$A$2:$C$817,3,0)</f>
        <v>NORTE</v>
      </c>
      <c r="B115" s="103">
        <v>752</v>
      </c>
      <c r="C115" s="103" t="str">
        <f>VLOOKUP(B115,'[1]LISTADO ATM'!$A$2:$B$816,2,0)</f>
        <v xml:space="preserve">ATM UNP Las Carolinas (La Vega) </v>
      </c>
      <c r="D115" s="103"/>
      <c r="E115" s="111">
        <v>335805371</v>
      </c>
    </row>
    <row r="116" spans="1:5" ht="18" x14ac:dyDescent="0.25">
      <c r="A116" s="108" t="e">
        <f>VLOOKUP(B116,'[1]LISTADO ATM'!$A$2:$C$817,3,0)</f>
        <v>#N/A</v>
      </c>
      <c r="B116" s="103"/>
      <c r="C116" s="103" t="e">
        <f>VLOOKUP(B116,'[1]LISTADO ATM'!$A$2:$B$816,2,0)</f>
        <v>#N/A</v>
      </c>
      <c r="D116" s="103"/>
      <c r="E116" s="111"/>
    </row>
    <row r="117" spans="1:5" ht="18" x14ac:dyDescent="0.25">
      <c r="A117" s="108" t="e">
        <f>VLOOKUP(B117,'[1]LISTADO ATM'!$A$2:$C$817,3,0)</f>
        <v>#N/A</v>
      </c>
      <c r="B117" s="103"/>
      <c r="C117" s="103" t="e">
        <f>VLOOKUP(B117,'[1]LISTADO ATM'!$A$2:$B$816,2,0)</f>
        <v>#N/A</v>
      </c>
      <c r="D117" s="103"/>
      <c r="E117" s="111"/>
    </row>
    <row r="118" spans="1:5" ht="18.75" thickBot="1" x14ac:dyDescent="0.3">
      <c r="A118" s="105" t="s">
        <v>2428</v>
      </c>
      <c r="B118" s="112">
        <f>COUNT(B96:B115)</f>
        <v>20</v>
      </c>
      <c r="C118" s="122"/>
      <c r="D118" s="104"/>
      <c r="E118" s="133"/>
    </row>
    <row r="119" spans="1:5" ht="15.75" thickBot="1" x14ac:dyDescent="0.3">
      <c r="A119" s="99"/>
      <c r="B119" s="107"/>
      <c r="C119" s="99"/>
      <c r="D119" s="99"/>
      <c r="E119" s="107"/>
    </row>
    <row r="120" spans="1:5" ht="18.75" thickBot="1" x14ac:dyDescent="0.3">
      <c r="A120" s="149" t="s">
        <v>2429</v>
      </c>
      <c r="B120" s="150"/>
      <c r="C120" s="99"/>
      <c r="D120" s="99"/>
      <c r="E120" s="107"/>
    </row>
    <row r="121" spans="1:5" ht="18.75" thickBot="1" x14ac:dyDescent="0.3">
      <c r="A121" s="151">
        <f>+B92+B118</f>
        <v>48</v>
      </c>
      <c r="B121" s="152"/>
      <c r="C121" s="99"/>
      <c r="D121" s="99"/>
      <c r="E121" s="107"/>
    </row>
    <row r="122" spans="1:5" ht="15.75" thickBot="1" x14ac:dyDescent="0.3">
      <c r="A122" s="99"/>
      <c r="B122" s="107"/>
      <c r="C122" s="99"/>
      <c r="D122" s="99"/>
      <c r="E122" s="107"/>
    </row>
    <row r="123" spans="1:5" ht="18.75" thickBot="1" x14ac:dyDescent="0.3">
      <c r="A123" s="146" t="s">
        <v>2431</v>
      </c>
      <c r="B123" s="147"/>
      <c r="C123" s="147"/>
      <c r="D123" s="147"/>
      <c r="E123" s="148"/>
    </row>
    <row r="124" spans="1:5" ht="18" x14ac:dyDescent="0.25">
      <c r="A124" s="114" t="s">
        <v>15</v>
      </c>
      <c r="B124" s="114" t="s">
        <v>2426</v>
      </c>
      <c r="C124" s="106" t="s">
        <v>46</v>
      </c>
      <c r="D124" s="153" t="s">
        <v>2432</v>
      </c>
      <c r="E124" s="154"/>
    </row>
    <row r="125" spans="1:5" ht="18" x14ac:dyDescent="0.25">
      <c r="A125" s="103" t="str">
        <f>VLOOKUP(B125,'[1]LISTADO ATM'!$A$2:$C$817,3,0)</f>
        <v>DISTRITO NACIONAL</v>
      </c>
      <c r="B125" s="103">
        <v>701</v>
      </c>
      <c r="C125" s="108" t="str">
        <f>VLOOKUP(B125,'[1]LISTADO ATM'!$A$2:$B$816,2,0)</f>
        <v>ATM Autoservicio Los Alcarrizos</v>
      </c>
      <c r="D125" s="142" t="s">
        <v>2494</v>
      </c>
      <c r="E125" s="143"/>
    </row>
    <row r="126" spans="1:5" ht="18" x14ac:dyDescent="0.25">
      <c r="A126" s="103" t="str">
        <f>VLOOKUP(B126,'[1]LISTADO ATM'!$A$2:$C$817,3,0)</f>
        <v>DISTRITO NACIONAL</v>
      </c>
      <c r="B126" s="103">
        <v>31</v>
      </c>
      <c r="C126" s="108" t="str">
        <f>VLOOKUP(B126,'[1]LISTADO ATM'!$A$2:$B$816,2,0)</f>
        <v xml:space="preserve">ATM Oficina San Martín I </v>
      </c>
      <c r="D126" s="142" t="s">
        <v>2494</v>
      </c>
      <c r="E126" s="143"/>
    </row>
    <row r="127" spans="1:5" ht="18" x14ac:dyDescent="0.25">
      <c r="A127" s="103" t="str">
        <f>VLOOKUP(B127,'[1]LISTADO ATM'!$A$2:$C$817,3,0)</f>
        <v>DISTRITO NACIONAL</v>
      </c>
      <c r="B127" s="103">
        <v>391</v>
      </c>
      <c r="C127" s="108" t="str">
        <f>VLOOKUP(B127,'[1]LISTADO ATM'!$A$2:$B$816,2,0)</f>
        <v xml:space="preserve">ATM S/M Jumbo Luperón </v>
      </c>
      <c r="D127" s="142" t="s">
        <v>2494</v>
      </c>
      <c r="E127" s="143"/>
    </row>
    <row r="128" spans="1:5" ht="18" x14ac:dyDescent="0.25">
      <c r="A128" s="103" t="str">
        <f>VLOOKUP(B128,'[1]LISTADO ATM'!$A$2:$C$817,3,0)</f>
        <v>SUR</v>
      </c>
      <c r="B128" s="103">
        <v>616</v>
      </c>
      <c r="C128" s="108" t="str">
        <f>VLOOKUP(B128,'[1]LISTADO ATM'!$A$2:$B$816,2,0)</f>
        <v xml:space="preserve">ATM 5ta. Brigada Barahona </v>
      </c>
      <c r="D128" s="142" t="s">
        <v>2494</v>
      </c>
      <c r="E128" s="143"/>
    </row>
    <row r="129" spans="1:5" ht="18" x14ac:dyDescent="0.25">
      <c r="A129" s="103" t="str">
        <f>VLOOKUP(B129,'[1]LISTADO ATM'!$A$2:$C$817,3,0)</f>
        <v>NORTE</v>
      </c>
      <c r="B129" s="103">
        <v>862</v>
      </c>
      <c r="C129" s="108" t="str">
        <f>VLOOKUP(B129,'[1]LISTADO ATM'!$A$2:$B$816,2,0)</f>
        <v xml:space="preserve">ATM S/M Doble A (Sabaneta) </v>
      </c>
      <c r="D129" s="142" t="s">
        <v>2494</v>
      </c>
      <c r="E129" s="143"/>
    </row>
    <row r="130" spans="1:5" ht="18" x14ac:dyDescent="0.25">
      <c r="A130" s="103" t="e">
        <f>VLOOKUP(B130,'[1]LISTADO ATM'!$A$2:$C$817,3,0)</f>
        <v>#N/A</v>
      </c>
      <c r="B130" s="103">
        <v>600</v>
      </c>
      <c r="C130" s="108" t="e">
        <f>VLOOKUP(B130,'[1]LISTADO ATM'!$A$2:$B$816,2,0)</f>
        <v>#N/A</v>
      </c>
      <c r="D130" s="142" t="s">
        <v>2623</v>
      </c>
      <c r="E130" s="143"/>
    </row>
    <row r="131" spans="1:5" ht="18" x14ac:dyDescent="0.25">
      <c r="A131" s="103" t="str">
        <f>VLOOKUP(B131,'[1]LISTADO ATM'!$A$2:$C$817,3,0)</f>
        <v>DISTRITO NACIONAL</v>
      </c>
      <c r="B131" s="103">
        <v>697</v>
      </c>
      <c r="C131" s="108" t="str">
        <f>VLOOKUP(B131,'[1]LISTADO ATM'!$A$2:$B$816,2,0)</f>
        <v>ATM Hipermercado Olé Ciudad Juan Bosch</v>
      </c>
      <c r="D131" s="142" t="s">
        <v>2494</v>
      </c>
      <c r="E131" s="143"/>
    </row>
    <row r="132" spans="1:5" ht="18" x14ac:dyDescent="0.25">
      <c r="A132" s="103" t="str">
        <f>VLOOKUP(B132,'[1]LISTADO ATM'!$A$2:$C$817,3,0)</f>
        <v>DISTRITO NACIONAL</v>
      </c>
      <c r="B132" s="103">
        <v>823</v>
      </c>
      <c r="C132" s="108" t="str">
        <f>VLOOKUP(B132,'[1]LISTADO ATM'!$A$2:$B$816,2,0)</f>
        <v xml:space="preserve">ATM UNP El Carril (Haina) </v>
      </c>
      <c r="D132" s="142" t="s">
        <v>2494</v>
      </c>
      <c r="E132" s="143"/>
    </row>
    <row r="133" spans="1:5" ht="18" x14ac:dyDescent="0.25">
      <c r="A133" s="103" t="str">
        <f>VLOOKUP(B133,'[1]LISTADO ATM'!$A$2:$C$817,3,0)</f>
        <v>SUR</v>
      </c>
      <c r="B133" s="103">
        <v>781</v>
      </c>
      <c r="C133" s="108" t="str">
        <f>VLOOKUP(B133,'[1]LISTADO ATM'!$A$2:$B$816,2,0)</f>
        <v xml:space="preserve">ATM Estación Isla Barahona </v>
      </c>
      <c r="D133" s="142" t="s">
        <v>2494</v>
      </c>
      <c r="E133" s="143"/>
    </row>
    <row r="134" spans="1:5" ht="18" x14ac:dyDescent="0.25">
      <c r="A134" s="103" t="str">
        <f>VLOOKUP(B134,'[1]LISTADO ATM'!$A$2:$C$817,3,0)</f>
        <v>NORTE</v>
      </c>
      <c r="B134" s="103">
        <v>749</v>
      </c>
      <c r="C134" s="108" t="str">
        <f>VLOOKUP(B134,'[1]LISTADO ATM'!$A$2:$B$816,2,0)</f>
        <v xml:space="preserve">ATM Oficina Yaque </v>
      </c>
      <c r="D134" s="142" t="s">
        <v>2494</v>
      </c>
      <c r="E134" s="143"/>
    </row>
    <row r="135" spans="1:5" ht="18" x14ac:dyDescent="0.25">
      <c r="A135" s="103" t="str">
        <f>VLOOKUP(B135,'[1]LISTADO ATM'!$A$2:$C$817,3,0)</f>
        <v>DISTRITO NACIONAL</v>
      </c>
      <c r="B135" s="103">
        <v>722</v>
      </c>
      <c r="C135" s="108" t="str">
        <f>VLOOKUP(B135,'[1]LISTADO ATM'!$A$2:$B$816,2,0)</f>
        <v xml:space="preserve">ATM Oficina Charles de Gaulle III </v>
      </c>
      <c r="D135" s="142" t="s">
        <v>2494</v>
      </c>
      <c r="E135" s="143"/>
    </row>
    <row r="136" spans="1:5" ht="18" x14ac:dyDescent="0.25">
      <c r="A136" s="103" t="str">
        <f>VLOOKUP(B136,'[1]LISTADO ATM'!$A$2:$C$817,3,0)</f>
        <v>DISTRITO NACIONAL</v>
      </c>
      <c r="B136" s="103">
        <v>717</v>
      </c>
      <c r="C136" s="108" t="str">
        <f>VLOOKUP(B136,'[1]LISTADO ATM'!$A$2:$B$816,2,0)</f>
        <v xml:space="preserve">ATM Oficina Los Alcarrizos </v>
      </c>
      <c r="D136" s="142" t="s">
        <v>2494</v>
      </c>
      <c r="E136" s="143"/>
    </row>
    <row r="137" spans="1:5" ht="18" x14ac:dyDescent="0.25">
      <c r="A137" s="103" t="str">
        <f>VLOOKUP(B137,'[1]LISTADO ATM'!$A$2:$C$817,3,0)</f>
        <v>DISTRITO NACIONAL</v>
      </c>
      <c r="B137" s="103">
        <v>713</v>
      </c>
      <c r="C137" s="108" t="str">
        <f>VLOOKUP(B137,'[1]LISTADO ATM'!$A$2:$B$816,2,0)</f>
        <v xml:space="preserve">ATM Oficina Las Américas </v>
      </c>
      <c r="D137" s="142" t="s">
        <v>2494</v>
      </c>
      <c r="E137" s="143"/>
    </row>
    <row r="138" spans="1:5" ht="18" x14ac:dyDescent="0.25">
      <c r="A138" s="103" t="str">
        <f>VLOOKUP(B138,'[1]LISTADO ATM'!$A$2:$C$817,3,0)</f>
        <v>NORTE</v>
      </c>
      <c r="B138" s="103">
        <v>649</v>
      </c>
      <c r="C138" s="108" t="str">
        <f>VLOOKUP(B138,'[1]LISTADO ATM'!$A$2:$B$816,2,0)</f>
        <v xml:space="preserve">ATM Oficina Galería 56 (San Francisco de Macorís) </v>
      </c>
      <c r="D138" s="142" t="s">
        <v>2494</v>
      </c>
      <c r="E138" s="143"/>
    </row>
    <row r="139" spans="1:5" ht="18" x14ac:dyDescent="0.25">
      <c r="A139" s="103" t="e">
        <f>VLOOKUP(B139,'[1]LISTADO ATM'!$A$2:$C$817,3,0)</f>
        <v>#N/A</v>
      </c>
      <c r="B139" s="103">
        <v>582</v>
      </c>
      <c r="C139" s="108" t="e">
        <f>VLOOKUP(B139,'[1]LISTADO ATM'!$A$2:$B$816,2,0)</f>
        <v>#N/A</v>
      </c>
      <c r="D139" s="142" t="s">
        <v>2494</v>
      </c>
      <c r="E139" s="143"/>
    </row>
    <row r="140" spans="1:5" ht="18" x14ac:dyDescent="0.25">
      <c r="A140" s="103" t="str">
        <f>VLOOKUP(B140,'[1]LISTADO ATM'!$A$2:$C$817,3,0)</f>
        <v>NORTE</v>
      </c>
      <c r="B140" s="103">
        <v>411</v>
      </c>
      <c r="C140" s="108" t="str">
        <f>VLOOKUP(B140,'[1]LISTADO ATM'!$A$2:$B$816,2,0)</f>
        <v xml:space="preserve">ATM UNP Piedra Blanca </v>
      </c>
      <c r="D140" s="142" t="s">
        <v>2494</v>
      </c>
      <c r="E140" s="143"/>
    </row>
    <row r="141" spans="1:5" ht="18" x14ac:dyDescent="0.25">
      <c r="A141" s="103" t="str">
        <f>VLOOKUP(B141,'[1]LISTADO ATM'!$A$2:$C$817,3,0)</f>
        <v>DISTRITO NACIONAL</v>
      </c>
      <c r="B141" s="103">
        <v>407</v>
      </c>
      <c r="C141" s="108" t="str">
        <f>VLOOKUP(B141,'[1]LISTADO ATM'!$A$2:$B$816,2,0)</f>
        <v xml:space="preserve">ATM Multicentro La Sirena Villa Mella </v>
      </c>
      <c r="D141" s="142" t="s">
        <v>2494</v>
      </c>
      <c r="E141" s="143"/>
    </row>
    <row r="142" spans="1:5" ht="18" x14ac:dyDescent="0.25">
      <c r="A142" s="103" t="str">
        <f>VLOOKUP(B142,'[1]LISTADO ATM'!$A$2:$C$817,3,0)</f>
        <v>DISTRITO NACIONAL</v>
      </c>
      <c r="B142" s="103">
        <v>314</v>
      </c>
      <c r="C142" s="108" t="str">
        <f>VLOOKUP(B142,'[1]LISTADO ATM'!$A$2:$B$816,2,0)</f>
        <v xml:space="preserve">ATM UNP Cambita Garabito (San Cristóbal) </v>
      </c>
      <c r="D142" s="142" t="s">
        <v>2494</v>
      </c>
      <c r="E142" s="143"/>
    </row>
    <row r="143" spans="1:5" ht="18" x14ac:dyDescent="0.25">
      <c r="A143" s="103" t="str">
        <f>VLOOKUP(B143,'[1]LISTADO ATM'!$A$2:$C$817,3,0)</f>
        <v>NORTE</v>
      </c>
      <c r="B143" s="103">
        <v>306</v>
      </c>
      <c r="C143" s="108" t="str">
        <f>VLOOKUP(B143,'[1]LISTADO ATM'!$A$2:$B$816,2,0)</f>
        <v>ATM Hospital Dr. Toribio</v>
      </c>
      <c r="D143" s="142" t="s">
        <v>2494</v>
      </c>
      <c r="E143" s="143"/>
    </row>
    <row r="144" spans="1:5" ht="18" x14ac:dyDescent="0.25">
      <c r="A144" s="103" t="str">
        <f>VLOOKUP(B144,'[1]LISTADO ATM'!$A$2:$C$817,3,0)</f>
        <v>ESTE</v>
      </c>
      <c r="B144" s="103">
        <v>268</v>
      </c>
      <c r="C144" s="108" t="str">
        <f>VLOOKUP(B144,'[1]LISTADO ATM'!$A$2:$B$816,2,0)</f>
        <v xml:space="preserve">ATM Autobanco La Altagracia (Higuey) </v>
      </c>
      <c r="D144" s="142" t="s">
        <v>2494</v>
      </c>
      <c r="E144" s="143"/>
    </row>
    <row r="145" spans="1:5" ht="18" x14ac:dyDescent="0.25">
      <c r="A145" s="103" t="str">
        <f>VLOOKUP(B145,'[1]LISTADO ATM'!$A$2:$C$817,3,0)</f>
        <v>NORTE</v>
      </c>
      <c r="B145" s="103">
        <v>266</v>
      </c>
      <c r="C145" s="108" t="str">
        <f>VLOOKUP(B145,'[1]LISTADO ATM'!$A$2:$B$816,2,0)</f>
        <v xml:space="preserve">ATM Oficina Villa Francisca </v>
      </c>
      <c r="D145" s="142" t="s">
        <v>2494</v>
      </c>
      <c r="E145" s="143"/>
    </row>
    <row r="146" spans="1:5" ht="18" x14ac:dyDescent="0.25">
      <c r="A146" s="103" t="str">
        <f>VLOOKUP(B146,'[1]LISTADO ATM'!$A$2:$C$817,3,0)</f>
        <v>NORTE</v>
      </c>
      <c r="B146" s="103">
        <v>77</v>
      </c>
      <c r="C146" s="108" t="str">
        <f>VLOOKUP(B146,'[1]LISTADO ATM'!$A$2:$B$816,2,0)</f>
        <v xml:space="preserve">ATM Oficina Cruce de Imbert </v>
      </c>
      <c r="D146" s="142" t="s">
        <v>2494</v>
      </c>
      <c r="E146" s="143"/>
    </row>
    <row r="147" spans="1:5" ht="18" x14ac:dyDescent="0.25">
      <c r="A147" s="103" t="str">
        <f>VLOOKUP(B147,'[1]LISTADO ATM'!$A$2:$C$817,3,0)</f>
        <v>DISTRITO NACIONAL</v>
      </c>
      <c r="B147" s="103">
        <v>43</v>
      </c>
      <c r="C147" s="108" t="str">
        <f>VLOOKUP(B147,'[1]LISTADO ATM'!$A$2:$B$816,2,0)</f>
        <v xml:space="preserve">ATM Zona Franca San Isidro </v>
      </c>
      <c r="D147" s="142" t="s">
        <v>2494</v>
      </c>
      <c r="E147" s="143"/>
    </row>
    <row r="148" spans="1:5" ht="18" x14ac:dyDescent="0.25">
      <c r="A148" s="103" t="e">
        <f>VLOOKUP(B148,'[1]LISTADO ATM'!$A$2:$C$817,3,0)</f>
        <v>#N/A</v>
      </c>
      <c r="B148" s="103"/>
      <c r="C148" s="108" t="e">
        <f>VLOOKUP(B148,'[1]LISTADO ATM'!$A$2:$B$816,2,0)</f>
        <v>#N/A</v>
      </c>
      <c r="D148" s="135"/>
      <c r="E148" s="136"/>
    </row>
    <row r="149" spans="1:5" ht="18" x14ac:dyDescent="0.25">
      <c r="A149" s="103" t="e">
        <f>VLOOKUP(B149,'[1]LISTADO ATM'!$A$2:$C$817,3,0)</f>
        <v>#N/A</v>
      </c>
      <c r="B149" s="103"/>
      <c r="C149" s="108" t="e">
        <f>VLOOKUP(B149,'[1]LISTADO ATM'!$A$2:$B$816,2,0)</f>
        <v>#N/A</v>
      </c>
      <c r="D149" s="135"/>
      <c r="E149" s="136"/>
    </row>
    <row r="150" spans="1:5" ht="18" x14ac:dyDescent="0.25">
      <c r="A150" s="103" t="e">
        <f>VLOOKUP(B150,'[1]LISTADO ATM'!$A$2:$C$817,3,0)</f>
        <v>#N/A</v>
      </c>
      <c r="B150" s="103"/>
      <c r="C150" s="108" t="e">
        <f>VLOOKUP(B150,'[1]LISTADO ATM'!$A$2:$B$816,2,0)</f>
        <v>#N/A</v>
      </c>
      <c r="D150" s="135"/>
      <c r="E150" s="136"/>
    </row>
    <row r="151" spans="1:5" ht="18.75" thickBot="1" x14ac:dyDescent="0.3">
      <c r="A151" s="105" t="s">
        <v>2428</v>
      </c>
      <c r="B151" s="112">
        <f>COUNT(B125:B147)</f>
        <v>23</v>
      </c>
      <c r="C151" s="122"/>
      <c r="D151" s="140"/>
      <c r="E151" s="141"/>
    </row>
  </sheetData>
  <mergeCells count="34">
    <mergeCell ref="D146:E146"/>
    <mergeCell ref="D147:E147"/>
    <mergeCell ref="D151:E151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A120:B120"/>
    <mergeCell ref="A121:B121"/>
    <mergeCell ref="A123:E123"/>
    <mergeCell ref="D124:E124"/>
    <mergeCell ref="D125:E125"/>
    <mergeCell ref="A2:E2"/>
    <mergeCell ref="A3:E3"/>
    <mergeCell ref="A8:E8"/>
    <mergeCell ref="C58:E58"/>
    <mergeCell ref="A60:E60"/>
    <mergeCell ref="A94:E94"/>
  </mergeCells>
  <phoneticPr fontId="47" type="noConversion"/>
  <conditionalFormatting sqref="B151 B92:B94 B96:B98 B104 B2:B8 B118:B123 B29:B60">
    <cfRule type="duplicateValues" dxfId="280" priority="138"/>
  </conditionalFormatting>
  <conditionalFormatting sqref="E151 E118:E124 E92:E94 E2:E8 E58:E60">
    <cfRule type="duplicateValues" dxfId="279" priority="139"/>
  </conditionalFormatting>
  <conditionalFormatting sqref="E125">
    <cfRule type="duplicateValues" dxfId="278" priority="137"/>
  </conditionalFormatting>
  <conditionalFormatting sqref="E125">
    <cfRule type="duplicateValues" dxfId="277" priority="136"/>
  </conditionalFormatting>
  <conditionalFormatting sqref="E19">
    <cfRule type="duplicateValues" dxfId="276" priority="140"/>
  </conditionalFormatting>
  <conditionalFormatting sqref="E96">
    <cfRule type="duplicateValues" dxfId="275" priority="141"/>
  </conditionalFormatting>
  <conditionalFormatting sqref="E104">
    <cfRule type="duplicateValues" dxfId="274" priority="129"/>
  </conditionalFormatting>
  <conditionalFormatting sqref="E104">
    <cfRule type="duplicateValues" dxfId="273" priority="130"/>
  </conditionalFormatting>
  <conditionalFormatting sqref="E104">
    <cfRule type="duplicateValues" dxfId="272" priority="131"/>
    <cfRule type="duplicateValues" dxfId="271" priority="132"/>
    <cfRule type="duplicateValues" dxfId="270" priority="133"/>
  </conditionalFormatting>
  <conditionalFormatting sqref="E104">
    <cfRule type="duplicateValues" dxfId="269" priority="134"/>
    <cfRule type="duplicateValues" dxfId="268" priority="135"/>
  </conditionalFormatting>
  <conditionalFormatting sqref="E151 E92:E96 E2:E8 E118:E124 E58:E60">
    <cfRule type="duplicateValues" dxfId="267" priority="142"/>
  </conditionalFormatting>
  <conditionalFormatting sqref="E56:E57">
    <cfRule type="duplicateValues" dxfId="266" priority="123"/>
  </conditionalFormatting>
  <conditionalFormatting sqref="E56:E57">
    <cfRule type="duplicateValues" dxfId="265" priority="124"/>
    <cfRule type="duplicateValues" dxfId="264" priority="125"/>
    <cfRule type="duplicateValues" dxfId="263" priority="126"/>
  </conditionalFormatting>
  <conditionalFormatting sqref="E56:E57">
    <cfRule type="duplicateValues" dxfId="262" priority="127"/>
    <cfRule type="duplicateValues" dxfId="261" priority="128"/>
  </conditionalFormatting>
  <conditionalFormatting sqref="E47">
    <cfRule type="duplicateValues" dxfId="260" priority="117"/>
  </conditionalFormatting>
  <conditionalFormatting sqref="E47">
    <cfRule type="duplicateValues" dxfId="259" priority="118"/>
    <cfRule type="duplicateValues" dxfId="258" priority="119"/>
    <cfRule type="duplicateValues" dxfId="257" priority="120"/>
  </conditionalFormatting>
  <conditionalFormatting sqref="E47">
    <cfRule type="duplicateValues" dxfId="256" priority="121"/>
    <cfRule type="duplicateValues" dxfId="255" priority="122"/>
  </conditionalFormatting>
  <conditionalFormatting sqref="E30">
    <cfRule type="duplicateValues" dxfId="254" priority="111"/>
  </conditionalFormatting>
  <conditionalFormatting sqref="E30">
    <cfRule type="duplicateValues" dxfId="253" priority="112"/>
    <cfRule type="duplicateValues" dxfId="252" priority="113"/>
    <cfRule type="duplicateValues" dxfId="251" priority="114"/>
  </conditionalFormatting>
  <conditionalFormatting sqref="E30">
    <cfRule type="duplicateValues" dxfId="250" priority="115"/>
    <cfRule type="duplicateValues" dxfId="249" priority="116"/>
  </conditionalFormatting>
  <conditionalFormatting sqref="E45">
    <cfRule type="duplicateValues" dxfId="248" priority="109"/>
  </conditionalFormatting>
  <conditionalFormatting sqref="E45">
    <cfRule type="duplicateValues" dxfId="247" priority="110"/>
  </conditionalFormatting>
  <conditionalFormatting sqref="E46">
    <cfRule type="duplicateValues" dxfId="246" priority="107"/>
  </conditionalFormatting>
  <conditionalFormatting sqref="E46">
    <cfRule type="duplicateValues" dxfId="245" priority="108"/>
  </conditionalFormatting>
  <conditionalFormatting sqref="E151 E2:E8 E118:E125 E92:E97 E19 E58:E60">
    <cfRule type="duplicateValues" dxfId="244" priority="143"/>
  </conditionalFormatting>
  <conditionalFormatting sqref="E97">
    <cfRule type="duplicateValues" dxfId="243" priority="144"/>
  </conditionalFormatting>
  <conditionalFormatting sqref="E97">
    <cfRule type="duplicateValues" dxfId="242" priority="145"/>
    <cfRule type="duplicateValues" dxfId="241" priority="146"/>
    <cfRule type="duplicateValues" dxfId="240" priority="147"/>
  </conditionalFormatting>
  <conditionalFormatting sqref="E97">
    <cfRule type="duplicateValues" dxfId="239" priority="148"/>
    <cfRule type="duplicateValues" dxfId="238" priority="149"/>
  </conditionalFormatting>
  <conditionalFormatting sqref="B104 B97:B98">
    <cfRule type="duplicateValues" dxfId="237" priority="150"/>
  </conditionalFormatting>
  <conditionalFormatting sqref="E13">
    <cfRule type="duplicateValues" dxfId="236" priority="101"/>
  </conditionalFormatting>
  <conditionalFormatting sqref="E13">
    <cfRule type="duplicateValues" dxfId="235" priority="102"/>
    <cfRule type="duplicateValues" dxfId="234" priority="103"/>
    <cfRule type="duplicateValues" dxfId="233" priority="104"/>
  </conditionalFormatting>
  <conditionalFormatting sqref="E13">
    <cfRule type="duplicateValues" dxfId="232" priority="105"/>
    <cfRule type="duplicateValues" dxfId="231" priority="106"/>
  </conditionalFormatting>
  <conditionalFormatting sqref="E14">
    <cfRule type="duplicateValues" dxfId="230" priority="95"/>
  </conditionalFormatting>
  <conditionalFormatting sqref="E14">
    <cfRule type="duplicateValues" dxfId="229" priority="96"/>
    <cfRule type="duplicateValues" dxfId="228" priority="97"/>
    <cfRule type="duplicateValues" dxfId="227" priority="98"/>
  </conditionalFormatting>
  <conditionalFormatting sqref="E14">
    <cfRule type="duplicateValues" dxfId="226" priority="99"/>
    <cfRule type="duplicateValues" dxfId="225" priority="100"/>
  </conditionalFormatting>
  <conditionalFormatting sqref="E33">
    <cfRule type="duplicateValues" dxfId="224" priority="89"/>
  </conditionalFormatting>
  <conditionalFormatting sqref="E33">
    <cfRule type="duplicateValues" dxfId="223" priority="90"/>
    <cfRule type="duplicateValues" dxfId="222" priority="91"/>
    <cfRule type="duplicateValues" dxfId="221" priority="92"/>
  </conditionalFormatting>
  <conditionalFormatting sqref="E33">
    <cfRule type="duplicateValues" dxfId="220" priority="93"/>
    <cfRule type="duplicateValues" dxfId="219" priority="94"/>
  </conditionalFormatting>
  <conditionalFormatting sqref="B64">
    <cfRule type="duplicateValues" dxfId="218" priority="87"/>
  </conditionalFormatting>
  <conditionalFormatting sqref="B64">
    <cfRule type="duplicateValues" dxfId="217" priority="88"/>
  </conditionalFormatting>
  <conditionalFormatting sqref="B64">
    <cfRule type="duplicateValues" dxfId="216" priority="85"/>
  </conditionalFormatting>
  <conditionalFormatting sqref="B64">
    <cfRule type="duplicateValues" dxfId="215" priority="86"/>
  </conditionalFormatting>
  <conditionalFormatting sqref="E64">
    <cfRule type="duplicateValues" dxfId="214" priority="79"/>
  </conditionalFormatting>
  <conditionalFormatting sqref="E64">
    <cfRule type="duplicateValues" dxfId="213" priority="80"/>
    <cfRule type="duplicateValues" dxfId="212" priority="81"/>
    <cfRule type="duplicateValues" dxfId="211" priority="82"/>
  </conditionalFormatting>
  <conditionalFormatting sqref="E64">
    <cfRule type="duplicateValues" dxfId="210" priority="83"/>
    <cfRule type="duplicateValues" dxfId="209" priority="84"/>
  </conditionalFormatting>
  <conditionalFormatting sqref="B29:B57">
    <cfRule type="duplicateValues" dxfId="208" priority="151"/>
  </conditionalFormatting>
  <conditionalFormatting sqref="B10:B28">
    <cfRule type="duplicateValues" dxfId="207" priority="76"/>
  </conditionalFormatting>
  <conditionalFormatting sqref="B10:B28">
    <cfRule type="duplicateValues" dxfId="206" priority="75"/>
  </conditionalFormatting>
  <conditionalFormatting sqref="B10:B28">
    <cfRule type="duplicateValues" dxfId="205" priority="77"/>
  </conditionalFormatting>
  <conditionalFormatting sqref="B10:B28">
    <cfRule type="duplicateValues" dxfId="204" priority="78"/>
  </conditionalFormatting>
  <conditionalFormatting sqref="B10:B28">
    <cfRule type="duplicateValues" dxfId="203" priority="74"/>
  </conditionalFormatting>
  <conditionalFormatting sqref="B10:B28">
    <cfRule type="duplicateValues" dxfId="202" priority="73"/>
  </conditionalFormatting>
  <conditionalFormatting sqref="E18 E10">
    <cfRule type="duplicateValues" dxfId="201" priority="152"/>
  </conditionalFormatting>
  <conditionalFormatting sqref="E18 E10">
    <cfRule type="duplicateValues" dxfId="200" priority="153"/>
    <cfRule type="duplicateValues" dxfId="199" priority="154"/>
    <cfRule type="duplicateValues" dxfId="198" priority="155"/>
  </conditionalFormatting>
  <conditionalFormatting sqref="E18 E10">
    <cfRule type="duplicateValues" dxfId="197" priority="156"/>
    <cfRule type="duplicateValues" dxfId="196" priority="157"/>
  </conditionalFormatting>
  <conditionalFormatting sqref="B69:B70">
    <cfRule type="duplicateValues" dxfId="195" priority="72"/>
  </conditionalFormatting>
  <conditionalFormatting sqref="B67:B68">
    <cfRule type="duplicateValues" dxfId="194" priority="71"/>
  </conditionalFormatting>
  <conditionalFormatting sqref="B92:B151 B2:B70">
    <cfRule type="duplicateValues" dxfId="193" priority="70"/>
  </conditionalFormatting>
  <conditionalFormatting sqref="B71">
    <cfRule type="duplicateValues" dxfId="192" priority="69"/>
  </conditionalFormatting>
  <conditionalFormatting sqref="B92:B151 B2:B71">
    <cfRule type="duplicateValues" dxfId="191" priority="68"/>
  </conditionalFormatting>
  <conditionalFormatting sqref="B72">
    <cfRule type="duplicateValues" dxfId="190" priority="65"/>
  </conditionalFormatting>
  <conditionalFormatting sqref="B72">
    <cfRule type="duplicateValues" dxfId="189" priority="66"/>
  </conditionalFormatting>
  <conditionalFormatting sqref="B72">
    <cfRule type="duplicateValues" dxfId="188" priority="67"/>
  </conditionalFormatting>
  <conditionalFormatting sqref="B72">
    <cfRule type="duplicateValues" dxfId="187" priority="64"/>
  </conditionalFormatting>
  <conditionalFormatting sqref="E72:E73">
    <cfRule type="duplicateValues" dxfId="186" priority="57"/>
  </conditionalFormatting>
  <conditionalFormatting sqref="E72:E73">
    <cfRule type="duplicateValues" dxfId="185" priority="58"/>
    <cfRule type="duplicateValues" dxfId="184" priority="59"/>
    <cfRule type="duplicateValues" dxfId="183" priority="60"/>
  </conditionalFormatting>
  <conditionalFormatting sqref="E72:E73">
    <cfRule type="duplicateValues" dxfId="182" priority="61"/>
    <cfRule type="duplicateValues" dxfId="181" priority="62"/>
  </conditionalFormatting>
  <conditionalFormatting sqref="E32">
    <cfRule type="duplicateValues" dxfId="180" priority="51"/>
  </conditionalFormatting>
  <conditionalFormatting sqref="E32">
    <cfRule type="duplicateValues" dxfId="179" priority="52"/>
    <cfRule type="duplicateValues" dxfId="178" priority="53"/>
    <cfRule type="duplicateValues" dxfId="177" priority="54"/>
  </conditionalFormatting>
  <conditionalFormatting sqref="E32">
    <cfRule type="duplicateValues" dxfId="176" priority="55"/>
    <cfRule type="duplicateValues" dxfId="175" priority="56"/>
  </conditionalFormatting>
  <conditionalFormatting sqref="B151 B92:B94 B96:B98 B104 B2:B8 B118:B127 B29:B60">
    <cfRule type="duplicateValues" dxfId="174" priority="158"/>
  </conditionalFormatting>
  <conditionalFormatting sqref="B151 B96:B98 B104 B2:B8 B62:B63 B92:B94 B118:B127 B29:B60">
    <cfRule type="duplicateValues" dxfId="173" priority="159"/>
  </conditionalFormatting>
  <conditionalFormatting sqref="E150 E128">
    <cfRule type="duplicateValues" dxfId="172" priority="160"/>
  </conditionalFormatting>
  <conditionalFormatting sqref="B131:B151 B92:B128 B29:B66 B2:B9">
    <cfRule type="duplicateValues" dxfId="171" priority="161"/>
  </conditionalFormatting>
  <conditionalFormatting sqref="B151 B118:B127 B92:B98 B104 B2:B9 B29:B64">
    <cfRule type="duplicateValues" dxfId="170" priority="162"/>
  </conditionalFormatting>
  <conditionalFormatting sqref="B129:B130">
    <cfRule type="duplicateValues" dxfId="169" priority="163"/>
  </conditionalFormatting>
  <conditionalFormatting sqref="E129:E130">
    <cfRule type="duplicateValues" dxfId="168" priority="164"/>
  </conditionalFormatting>
  <conditionalFormatting sqref="E148:E149 E131">
    <cfRule type="duplicateValues" dxfId="167" priority="50"/>
  </conditionalFormatting>
  <conditionalFormatting sqref="E67:E70 E22:E23">
    <cfRule type="duplicateValues" dxfId="166" priority="166"/>
  </conditionalFormatting>
  <conditionalFormatting sqref="E67:E70 E22:E23">
    <cfRule type="duplicateValues" dxfId="165" priority="167"/>
    <cfRule type="duplicateValues" dxfId="164" priority="168"/>
    <cfRule type="duplicateValues" dxfId="163" priority="169"/>
  </conditionalFormatting>
  <conditionalFormatting sqref="E67:E70 E22:E23">
    <cfRule type="duplicateValues" dxfId="162" priority="170"/>
    <cfRule type="duplicateValues" dxfId="161" priority="171"/>
  </conditionalFormatting>
  <conditionalFormatting sqref="B66">
    <cfRule type="duplicateValues" dxfId="160" priority="172"/>
  </conditionalFormatting>
  <conditionalFormatting sqref="B67:B70">
    <cfRule type="duplicateValues" dxfId="159" priority="173"/>
  </conditionalFormatting>
  <conditionalFormatting sqref="E71 E24:E25">
    <cfRule type="duplicateValues" dxfId="158" priority="174"/>
  </conditionalFormatting>
  <conditionalFormatting sqref="E71 E24:E25">
    <cfRule type="duplicateValues" dxfId="157" priority="175"/>
    <cfRule type="duplicateValues" dxfId="156" priority="176"/>
    <cfRule type="duplicateValues" dxfId="155" priority="177"/>
  </conditionalFormatting>
  <conditionalFormatting sqref="E71 E24:E25">
    <cfRule type="duplicateValues" dxfId="154" priority="178"/>
    <cfRule type="duplicateValues" dxfId="153" priority="179"/>
  </conditionalFormatting>
  <conditionalFormatting sqref="E105 E98:E103 E40:E42 E31">
    <cfRule type="duplicateValues" dxfId="152" priority="180"/>
  </conditionalFormatting>
  <conditionalFormatting sqref="E105 E98:E103 E40:E42 E31">
    <cfRule type="duplicateValues" dxfId="151" priority="181"/>
    <cfRule type="duplicateValues" dxfId="150" priority="182"/>
    <cfRule type="duplicateValues" dxfId="149" priority="183"/>
  </conditionalFormatting>
  <conditionalFormatting sqref="E105 E98:E103 E40:E42 E31">
    <cfRule type="duplicateValues" dxfId="148" priority="184"/>
    <cfRule type="duplicateValues" dxfId="147" priority="185"/>
  </conditionalFormatting>
  <conditionalFormatting sqref="E106:E108 E43:E44">
    <cfRule type="duplicateValues" dxfId="146" priority="44"/>
  </conditionalFormatting>
  <conditionalFormatting sqref="E106:E108 E43:E44">
    <cfRule type="duplicateValues" dxfId="145" priority="45"/>
    <cfRule type="duplicateValues" dxfId="144" priority="46"/>
    <cfRule type="duplicateValues" dxfId="143" priority="47"/>
  </conditionalFormatting>
  <conditionalFormatting sqref="E106:E108 E43:E44">
    <cfRule type="duplicateValues" dxfId="142" priority="48"/>
    <cfRule type="duplicateValues" dxfId="141" priority="49"/>
  </conditionalFormatting>
  <conditionalFormatting sqref="E26:E29">
    <cfRule type="duplicateValues" dxfId="140" priority="38"/>
  </conditionalFormatting>
  <conditionalFormatting sqref="E26:E29">
    <cfRule type="duplicateValues" dxfId="139" priority="39"/>
    <cfRule type="duplicateValues" dxfId="138" priority="40"/>
    <cfRule type="duplicateValues" dxfId="137" priority="41"/>
  </conditionalFormatting>
  <conditionalFormatting sqref="E26:E29">
    <cfRule type="duplicateValues" dxfId="136" priority="42"/>
    <cfRule type="duplicateValues" dxfId="135" priority="43"/>
  </conditionalFormatting>
  <conditionalFormatting sqref="E109">
    <cfRule type="duplicateValues" dxfId="134" priority="32"/>
  </conditionalFormatting>
  <conditionalFormatting sqref="E109">
    <cfRule type="duplicateValues" dxfId="133" priority="33"/>
    <cfRule type="duplicateValues" dxfId="132" priority="34"/>
    <cfRule type="duplicateValues" dxfId="131" priority="35"/>
  </conditionalFormatting>
  <conditionalFormatting sqref="E109">
    <cfRule type="duplicateValues" dxfId="130" priority="36"/>
    <cfRule type="duplicateValues" dxfId="129" priority="37"/>
  </conditionalFormatting>
  <conditionalFormatting sqref="E39">
    <cfRule type="duplicateValues" dxfId="128" priority="26"/>
  </conditionalFormatting>
  <conditionalFormatting sqref="E39">
    <cfRule type="duplicateValues" dxfId="127" priority="27"/>
    <cfRule type="duplicateValues" dxfId="126" priority="28"/>
    <cfRule type="duplicateValues" dxfId="125" priority="29"/>
  </conditionalFormatting>
  <conditionalFormatting sqref="E39">
    <cfRule type="duplicateValues" dxfId="124" priority="30"/>
    <cfRule type="duplicateValues" dxfId="123" priority="31"/>
  </conditionalFormatting>
  <conditionalFormatting sqref="E74:E77 E37:E38">
    <cfRule type="duplicateValues" dxfId="122" priority="192"/>
  </conditionalFormatting>
  <conditionalFormatting sqref="E74:E77 E37:E38">
    <cfRule type="duplicateValues" dxfId="121" priority="193"/>
    <cfRule type="duplicateValues" dxfId="120" priority="194"/>
    <cfRule type="duplicateValues" dxfId="119" priority="195"/>
  </conditionalFormatting>
  <conditionalFormatting sqref="E74:E77 E37:E38">
    <cfRule type="duplicateValues" dxfId="118" priority="196"/>
    <cfRule type="duplicateValues" dxfId="117" priority="197"/>
  </conditionalFormatting>
  <conditionalFormatting sqref="B73:B78">
    <cfRule type="duplicateValues" dxfId="116" priority="199"/>
  </conditionalFormatting>
  <conditionalFormatting sqref="B79:B91 B72">
    <cfRule type="duplicateValues" dxfId="115" priority="200"/>
  </conditionalFormatting>
  <conditionalFormatting sqref="B72:B91">
    <cfRule type="duplicateValues" dxfId="114" priority="201"/>
  </conditionalFormatting>
  <conditionalFormatting sqref="E78:E80">
    <cfRule type="duplicateValues" dxfId="113" priority="20"/>
  </conditionalFormatting>
  <conditionalFormatting sqref="E78:E80">
    <cfRule type="duplicateValues" dxfId="112" priority="21"/>
    <cfRule type="duplicateValues" dxfId="111" priority="22"/>
    <cfRule type="duplicateValues" dxfId="110" priority="23"/>
  </conditionalFormatting>
  <conditionalFormatting sqref="E78:E80">
    <cfRule type="duplicateValues" dxfId="109" priority="24"/>
    <cfRule type="duplicateValues" dxfId="108" priority="25"/>
  </conditionalFormatting>
  <conditionalFormatting sqref="B108:B117">
    <cfRule type="duplicateValues" dxfId="107" priority="202"/>
  </conditionalFormatting>
  <conditionalFormatting sqref="B99:B103 B105:B107">
    <cfRule type="duplicateValues" dxfId="106" priority="203"/>
  </conditionalFormatting>
  <conditionalFormatting sqref="E110:E113">
    <cfRule type="duplicateValues" dxfId="105" priority="14"/>
  </conditionalFormatting>
  <conditionalFormatting sqref="E110:E113">
    <cfRule type="duplicateValues" dxfId="104" priority="15"/>
    <cfRule type="duplicateValues" dxfId="103" priority="16"/>
    <cfRule type="duplicateValues" dxfId="102" priority="17"/>
  </conditionalFormatting>
  <conditionalFormatting sqref="E110:E113">
    <cfRule type="duplicateValues" dxfId="101" priority="18"/>
    <cfRule type="duplicateValues" dxfId="100" priority="19"/>
  </conditionalFormatting>
  <conditionalFormatting sqref="E126:E127">
    <cfRule type="duplicateValues" dxfId="99" priority="204"/>
  </conditionalFormatting>
  <conditionalFormatting sqref="B126:B127">
    <cfRule type="duplicateValues" dxfId="98" priority="205"/>
  </conditionalFormatting>
  <conditionalFormatting sqref="B125:B127">
    <cfRule type="duplicateValues" dxfId="97" priority="206"/>
  </conditionalFormatting>
  <conditionalFormatting sqref="B131:B150 B128">
    <cfRule type="duplicateValues" dxfId="96" priority="207"/>
  </conditionalFormatting>
  <conditionalFormatting sqref="E132:E146">
    <cfRule type="duplicateValues" dxfId="95" priority="208"/>
  </conditionalFormatting>
  <conditionalFormatting sqref="E147">
    <cfRule type="duplicateValues" dxfId="94" priority="13"/>
  </conditionalFormatting>
  <conditionalFormatting sqref="E62 E48 E11:E12">
    <cfRule type="duplicateValues" dxfId="93" priority="209"/>
  </conditionalFormatting>
  <conditionalFormatting sqref="E62 E48 E11:E12">
    <cfRule type="duplicateValues" dxfId="92" priority="210"/>
    <cfRule type="duplicateValues" dxfId="91" priority="211"/>
    <cfRule type="duplicateValues" dxfId="90" priority="212"/>
  </conditionalFormatting>
  <conditionalFormatting sqref="E62 E48 E11:E12">
    <cfRule type="duplicateValues" dxfId="89" priority="213"/>
    <cfRule type="duplicateValues" dxfId="88" priority="214"/>
  </conditionalFormatting>
  <conditionalFormatting sqref="E63 E49:E55">
    <cfRule type="duplicateValues" dxfId="87" priority="215"/>
  </conditionalFormatting>
  <conditionalFormatting sqref="E63 E49:E55">
    <cfRule type="duplicateValues" dxfId="86" priority="216"/>
    <cfRule type="duplicateValues" dxfId="85" priority="217"/>
    <cfRule type="duplicateValues" dxfId="84" priority="218"/>
  </conditionalFormatting>
  <conditionalFormatting sqref="E63 E49:E55">
    <cfRule type="duplicateValues" dxfId="83" priority="219"/>
    <cfRule type="duplicateValues" dxfId="82" priority="220"/>
  </conditionalFormatting>
  <conditionalFormatting sqref="B62:B63">
    <cfRule type="duplicateValues" dxfId="81" priority="380218"/>
  </conditionalFormatting>
  <conditionalFormatting sqref="E65:E66 E34:E36 E15:E17 E20:E21">
    <cfRule type="duplicateValues" dxfId="80" priority="380303"/>
  </conditionalFormatting>
  <conditionalFormatting sqref="E65:E66 E34:E36 E15:E17 E20:E21">
    <cfRule type="duplicateValues" dxfId="79" priority="380308"/>
    <cfRule type="duplicateValues" dxfId="78" priority="380309"/>
    <cfRule type="duplicateValues" dxfId="77" priority="380310"/>
  </conditionalFormatting>
  <conditionalFormatting sqref="E65:E66 E34:E36 E15:E17 E20:E21">
    <cfRule type="duplicateValues" dxfId="76" priority="380323"/>
    <cfRule type="duplicateValues" dxfId="75" priority="380324"/>
  </conditionalFormatting>
  <conditionalFormatting sqref="B65">
    <cfRule type="duplicateValues" dxfId="74" priority="380339"/>
  </conditionalFormatting>
  <conditionalFormatting sqref="B2:B151">
    <cfRule type="duplicateValues" dxfId="73" priority="380343"/>
  </conditionalFormatting>
  <conditionalFormatting sqref="E81:E91">
    <cfRule type="duplicateValues" dxfId="72" priority="7"/>
  </conditionalFormatting>
  <conditionalFormatting sqref="E81:E91">
    <cfRule type="duplicateValues" dxfId="71" priority="8"/>
    <cfRule type="duplicateValues" dxfId="70" priority="9"/>
    <cfRule type="duplicateValues" dxfId="69" priority="10"/>
  </conditionalFormatting>
  <conditionalFormatting sqref="E81:E91">
    <cfRule type="duplicateValues" dxfId="68" priority="11"/>
    <cfRule type="duplicateValues" dxfId="67" priority="12"/>
  </conditionalFormatting>
  <conditionalFormatting sqref="E114:E117">
    <cfRule type="duplicateValues" dxfId="66" priority="1"/>
  </conditionalFormatting>
  <conditionalFormatting sqref="E114:E117">
    <cfRule type="duplicateValues" dxfId="65" priority="2"/>
    <cfRule type="duplicateValues" dxfId="64" priority="3"/>
    <cfRule type="duplicateValues" dxfId="63" priority="4"/>
  </conditionalFormatting>
  <conditionalFormatting sqref="E114:E117">
    <cfRule type="duplicateValues" dxfId="62" priority="5"/>
    <cfRule type="duplicateValues" dxfId="61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2436</v>
      </c>
      <c r="B1" s="163"/>
      <c r="C1" s="163"/>
      <c r="D1" s="163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2446</v>
      </c>
      <c r="B25" s="163"/>
      <c r="C25" s="163"/>
      <c r="D25" s="163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2021-02-26T20:01:52Z</dcterms:modified>
</cp:coreProperties>
</file>