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A96" i="1"/>
  <c r="A97" i="1"/>
  <c r="A98" i="1"/>
  <c r="A99" i="1"/>
  <c r="A100" i="1"/>
  <c r="A101" i="1"/>
  <c r="A102" i="1"/>
  <c r="A103" i="1"/>
  <c r="A104" i="1"/>
  <c r="A105" i="1"/>
  <c r="A106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5" i="1"/>
  <c r="F5" i="1"/>
  <c r="G5" i="1"/>
  <c r="H5" i="1"/>
  <c r="I5" i="1"/>
  <c r="J5" i="1"/>
  <c r="K5" i="1"/>
  <c r="B50" i="16" l="1"/>
  <c r="C49" i="16"/>
  <c r="A48" i="16"/>
  <c r="A49" i="16"/>
  <c r="A86" i="1"/>
  <c r="F86" i="1"/>
  <c r="G86" i="1"/>
  <c r="H86" i="1"/>
  <c r="I86" i="1"/>
  <c r="J86" i="1"/>
  <c r="K86" i="1"/>
  <c r="A6" i="1"/>
  <c r="A7" i="1"/>
  <c r="A8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A53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2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F25" i="1" l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F79" i="1" l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9" i="1"/>
  <c r="A80" i="1"/>
  <c r="A81" i="1"/>
  <c r="A82" i="1" l="1"/>
  <c r="A83" i="1"/>
  <c r="A84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7" i="1"/>
  <c r="G87" i="1"/>
  <c r="H87" i="1"/>
  <c r="I87" i="1"/>
  <c r="J87" i="1"/>
  <c r="K87" i="1"/>
  <c r="A85" i="1"/>
  <c r="A87" i="1"/>
  <c r="A88" i="1" l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A90" i="1" l="1"/>
  <c r="F90" i="1"/>
  <c r="G90" i="1"/>
  <c r="H90" i="1"/>
  <c r="I90" i="1"/>
  <c r="J90" i="1"/>
  <c r="K90" i="1"/>
  <c r="A91" i="1" l="1"/>
  <c r="F91" i="1"/>
  <c r="G91" i="1"/>
  <c r="H91" i="1"/>
  <c r="I91" i="1"/>
  <c r="J91" i="1"/>
  <c r="K91" i="1"/>
  <c r="A92" i="1" l="1"/>
  <c r="F92" i="1"/>
  <c r="G92" i="1"/>
  <c r="H92" i="1"/>
  <c r="I92" i="1"/>
  <c r="J92" i="1"/>
  <c r="K92" i="1"/>
  <c r="F93" i="1" l="1"/>
  <c r="G93" i="1"/>
  <c r="H93" i="1"/>
  <c r="I93" i="1"/>
  <c r="J93" i="1"/>
  <c r="K93" i="1"/>
  <c r="A93" i="1"/>
  <c r="A94" i="1" l="1"/>
  <c r="F94" i="1"/>
  <c r="G94" i="1"/>
  <c r="H94" i="1"/>
  <c r="I94" i="1"/>
  <c r="J94" i="1"/>
  <c r="K94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<sst xmlns="http://schemas.openxmlformats.org/spreadsheetml/2006/main" count="13360" uniqueCount="2523">
  <si>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</si>
  <si>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</si>
  <si>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</si>
  <si>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</si>
  <si>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</si>
  <si>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</si>
  <si>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</si>
  <si>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</si>
  <si>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</si>
  <si>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</si>
  <si>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</si>
  <si>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</si>
  <si>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</si>
  <si>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</si>
  <si>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</si>
  <si>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</si>
  <si>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</si>
  <si>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</si>
  <si>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</si>
  <si>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</si>
  <si>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</si>
  <si>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</si>
  <si>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</si>
  <si>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</si>
  <si>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</si>
  <si>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</si>
  <si>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</si>
  <si>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</si>
  <si>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</si>
  <si>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</si>
  <si>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</si>
  <si>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</si>
  <si>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</si>
  <si>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</si>
  <si>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</si>
  <si>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</si>
  <si>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</si>
  <si>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</si>
  <si>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</si>
  <si>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</si>
  <si>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</si>
  <si>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</si>
  <si>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</si>
  <si>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</si>
  <si>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</si>
  <si>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</si>
  <si>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</si>
  <si>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</si>
  <si>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</si>
  <si>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</si>
  <si>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</si>
  <si>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</si>
  <si>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</si>
  <si>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</si>
  <si>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</si>
  <si>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</si>
  <si>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</si>
  <si>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</si>
  <si>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</si>
  <si>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</si>
  <si>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</si>
  <si>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</si>
  <si>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</si>
  <si>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</si>
  <si>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</si>
  <si>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</si>
  <si>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</si>
  <si>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</si>
  <si>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</si>
  <si>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</si>
  <si>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</si>
  <si>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</si>
  <si>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</si>
  <si>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</si>
  <si>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</si>
  <si>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</si>
  <si>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</si>
  <si>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</si>
  <si>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</si>
  <si>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</si>
  <si>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</si>
  <si>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</si>
  <si>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</si>
  <si>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</si>
  <si>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</si>
  <si>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</si>
  <si>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</si>
  <si>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</si>
  <si>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</si>
  <si>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</si>
  <si>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</si>
  <si>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</si>
  <si>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</si>
  <si>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</si>
  <si>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</si>
  <si>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</si>
  <si>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</si>
  <si>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</si>
  <si>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</si>
  <si>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</si>
  <si>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</si>
  <si>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</si>
  <si>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</si>
  <si>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</si>
  <si>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</si>
  <si>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</si>
  <si>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</si>
  <si>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</si>
  <si>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</si>
  <si>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</si>
  <si>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</si>
  <si>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</si>
  <si>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</si>
  <si>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</si>
  <si>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</si>
  <si>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</si>
  <si>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</si>
  <si>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</si>
  <si>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</si>
  <si>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</si>
  <si>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</si>
  <si>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</si>
  <si>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</si>
  <si>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</si>
  <si>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</si>
  <si>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</si>
  <si>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</si>
  <si>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</si>
  <si>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</si>
  <si>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</si>
  <si>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</si>
  <si>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</si>
  <si>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</si>
  <si>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</si>
  <si>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</si>
  <si>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</si>
  <si>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</si>
  <si>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</si>
  <si>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</si>
  <si>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</si>
  <si>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</si>
  <si>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</si>
  <si>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</si>
  <si>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</si>
  <si>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</si>
  <si>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</si>
  <si>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</si>
  <si>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</si>
  <si>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</si>
  <si>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</si>
  <si>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</si>
  <si>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</si>
  <si>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</si>
  <si>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</si>
  <si>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</si>
  <si>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</si>
  <si>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</si>
  <si>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</si>
  <si>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</si>
  <si>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</si>
  <si>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</si>
  <si>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</si>
  <si>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</si>
  <si>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</si>
  <si>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</si>
  <si>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</si>
  <si>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</si>
  <si>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</si>
  <si>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</si>
  <si>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</si>
  <si>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</si>
  <si>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</si>
  <si>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</si>
  <si>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</si>
  <si>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</si>
  <si>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</si>
  <si>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</si>
  <si>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</si>
  <si>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</si>
  <si>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</si>
  <si>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</si>
  <si>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</si>
  <si>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</si>
  <si>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</si>
  <si>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</si>
  <si>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</si>
  <si>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</si>
  <si>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</si>
  <si>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</si>
  <si>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</si>
  <si>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</si>
  <si>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</si>
  <si>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</si>
  <si>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</si>
  <si>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</si>
  <si>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</si>
  <si>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</si>
  <si>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</si>
  <si>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</si>
  <si>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</si>
  <si>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</si>
  <si>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</si>
  <si>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</si>
  <si>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</si>
  <si>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</si>
  <si>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</si>
  <si>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</si>
  <si>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</si>
  <si>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</si>
  <si>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</si>
  <si>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</si>
  <si>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</si>
  <si>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</si>
  <si>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</si>
  <si>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</si>
  <si>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</si>
  <si>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</si>
  <si>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</si>
  <si>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</si>
  <si>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</si>
  <si>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</si>
  <si>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</si>
  <si>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</si>
  <si>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</si>
  <si>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</si>
  <si>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</si>
  <si>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</si>
  <si>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</si>
  <si>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</si>
  <si>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</si>
  <si>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</si>
  <si>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</si>
  <si>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</si>
  <si>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</si>
  <si>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</si>
  <si>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</si>
  <si>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</si>
  <si>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</si>
  <si>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</si>
  <si>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</si>
  <si>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</si>
  <si>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</si>
  <si>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</si>
  <si>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</si>
  <si>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</si>
  <si>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</si>
  <si>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</si>
  <si>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</si>
  <si>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</si>
  <si>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</si>
  <si>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</si>
  <si>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</si>
  <si>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</si>
  <si>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</si>
  <si>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</si>
  <si>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</si>
  <si>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</si>
  <si>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</si>
  <si>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</si>
  <si>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</si>
  <si>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</si>
  <si>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</si>
  <si>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</si>
  <si>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</si>
  <si>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</si>
  <si>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</si>
  <si>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</si>
  <si>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</si>
  <si>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</si>
  <si>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</si>
  <si>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</si>
  <si>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</si>
  <si>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</si>
  <si>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</si>
  <si>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</si>
  <si>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</si>
  <si>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</si>
  <si>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</si>
  <si>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</si>
  <si>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</si>
  <si>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</si>
  <si>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</si>
  <si>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</si>
  <si>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</si>
  <si>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</si>
  <si>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</si>
  <si>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</si>
  <si>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</si>
  <si>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</si>
  <si>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</si>
  <si>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</si>
  <si>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</si>
  <si>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</si>
  <si>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</si>
  <si>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</si>
  <si>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</si>
  <si>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</si>
  <si>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</si>
  <si>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</si>
  <si>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</si>
  <si>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</si>
  <si>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</si>
  <si>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</si>
  <si>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</si>
  <si>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</si>
  <si>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</si>
  <si>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</si>
  <si>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</si>
  <si>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</si>
  <si>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</si>
  <si>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</si>
  <si>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</si>
  <si>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</si>
  <si>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</si>
  <si>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</si>
  <si>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</si>
  <si>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</si>
  <si>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</si>
  <si>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</si>
  <si>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</si>
  <si>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</si>
  <si>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</si>
  <si>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</si>
  <si>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</si>
  <si>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</si>
  <si>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</si>
  <si>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</si>
  <si>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</si>
  <si>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</si>
  <si>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</si>
  <si>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</si>
  <si>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</si>
  <si>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</si>
  <si>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</si>
  <si>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</si>
  <si>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</si>
  <si>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</si>
  <si>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</si>
  <si>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</si>
  <si>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</si>
  <si>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</si>
  <si>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</si>
  <si>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</si>
  <si>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</si>
  <si>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</si>
  <si>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</si>
  <si>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</si>
  <si>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</si>
  <si>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</si>
  <si>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</si>
  <si>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</si>
  <si>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</si>
  <si>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</si>
  <si>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</si>
  <si>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</si>
  <si>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</si>
  <si>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</si>
  <si>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</si>
  <si>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</si>
  <si>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</si>
  <si>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</si>
  <si>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</si>
  <si>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</si>
  <si>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</si>
  <si>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</si>
  <si>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</si>
  <si>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</si>
  <si>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</si>
  <si>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</si>
  <si>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</si>
  <si>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</si>
  <si>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</si>
  <si>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</si>
  <si>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</si>
  <si>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</si>
  <si>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</si>
  <si>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</si>
  <si>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</si>
  <si>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</si>
  <si>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</si>
  <si>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</si>
  <si>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</si>
  <si>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</si>
  <si>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</si>
  <si>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</si>
  <si>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</si>
  <si>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</si>
  <si>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</si>
  <si>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</si>
  <si>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</si>
  <si>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</si>
  <si>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</si>
  <si>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</si>
  <si>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</si>
  <si>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</si>
  <si>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</si>
  <si>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</si>
  <si>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</si>
  <si>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</si>
  <si>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</si>
  <si>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</si>
  <si>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</si>
  <si>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</si>
  <si>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</si>
  <si>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</si>
  <si>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</si>
  <si>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</si>
  <si>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</si>
  <si>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</si>
  <si>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</si>
  <si>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</si>
  <si>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</si>
  <si>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</si>
  <si>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</si>
  <si>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</si>
  <si>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</si>
  <si>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</si>
  <si>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</si>
  <si>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</si>
  <si>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</si>
  <si>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</si>
  <si>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</si>
  <si>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</si>
  <si>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</si>
  <si>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</si>
  <si>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</si>
  <si>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</si>
  <si>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</si>
  <si>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</si>
  <si>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</si>
  <si>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</si>
  <si>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</si>
  <si>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</si>
  <si>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</si>
  <si>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</si>
  <si>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</si>
  <si>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</si>
  <si>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</si>
  <si>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</si>
  <si>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</si>
  <si>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</si>
  <si>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</si>
  <si>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</si>
  <si>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</si>
  <si>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</si>
  <si>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</si>
  <si>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</si>
  <si>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</si>
  <si>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</si>
  <si>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</si>
  <si>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</si>
  <si>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</si>
  <si>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</si>
  <si>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</si>
  <si>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</si>
  <si>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</si>
  <si>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</si>
  <si>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</si>
  <si>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</si>
  <si>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</si>
  <si>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</si>
  <si>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</si>
  <si>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</si>
  <si>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</si>
  <si>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</si>
  <si>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</si>
  <si>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</si>
  <si>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</si>
  <si>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</si>
  <si>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</si>
  <si>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</si>
  <si>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</si>
  <si>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</si>
  <si>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</si>
  <si>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</si>
  <si>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</si>
  <si>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</si>
  <si>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</si>
  <si>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</si>
  <si>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</si>
  <si>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</si>
  <si>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</si>
  <si>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</si>
  <si>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</si>
  <si>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</si>
  <si>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</si>
  <si>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</si>
  <si>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</si>
  <si>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</si>
  <si>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</si>
  <si>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</si>
  <si>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</si>
  <si>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</si>
  <si>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</si>
  <si>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</si>
  <si>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</si>
  <si>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</si>
  <si>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</si>
  <si>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</si>
  <si>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</si>
  <si>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</si>
  <si>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</si>
  <si>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</si>
  <si>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</si>
  <si>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</si>
  <si>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</si>
  <si>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</si>
  <si>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</si>
  <si>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</si>
  <si>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</si>
  <si>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</si>
  <si>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</si>
  <si>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</si>
  <si>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</si>
  <si>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</si>
  <si>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</si>
  <si>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</si>
  <si>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</si>
  <si>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</si>
  <si>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</si>
  <si>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</si>
  <si>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</si>
  <si>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</si>
  <si>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</si>
  <si>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</si>
  <si>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</si>
  <si>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</si>
  <si>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</si>
  <si>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</si>
  <si>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</si>
  <si>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</si>
  <si>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</si>
  <si>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</si>
  <si>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</si>
  <si>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</si>
  <si>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</si>
  <si>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</si>
  <si>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</si>
  <si>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</si>
  <si>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</si>
  <si>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</si>
  <si>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</si>
  <si>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</si>
  <si>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</si>
  <si>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</si>
  <si>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</si>
  <si>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</si>
  <si>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</si>
  <si>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</si>
  <si>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</si>
  <si>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</si>
  <si>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</si>
  <si>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</si>
  <si>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</si>
  <si>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</si>
  <si>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</si>
  <si>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</si>
  <si>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</si>
  <si>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</si>
  <si>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</si>
  <si>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</si>
  <si>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</si>
  <si>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</si>
  <si>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</si>
  <si>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</si>
  <si>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</si>
  <si>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</si>
  <si>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</si>
  <si>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</si>
  <si>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</si>
  <si>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</si>
  <si>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</si>
  <si>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</si>
  <si>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</si>
  <si>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</si>
  <si>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</si>
  <si>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</si>
  <si>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</si>
  <si>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</si>
  <si>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</si>
  <si>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</si>
  <si>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</si>
  <si>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</si>
  <si>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</si>
  <si>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</si>
  <si>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</si>
  <si>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</si>
  <si>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</si>
  <si>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</si>
  <si>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</si>
  <si>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</si>
  <si>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</si>
  <si>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</si>
  <si>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</si>
  <si>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</si>
  <si>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</si>
  <si>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</si>
  <si>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</si>
  <si>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</si>
  <si>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</si>
  <si>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</si>
  <si>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</si>
  <si>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</si>
  <si>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</si>
  <si>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</si>
  <si>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</si>
  <si>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</si>
  <si>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</si>
  <si>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</si>
  <si>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</si>
  <si>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</si>
  <si>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</si>
  <si>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</si>
  <si>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</si>
  <si>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</si>
  <si>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</si>
  <si>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</si>
  <si>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</si>
  <si>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</si>
  <si>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</si>
  <si>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</si>
  <si>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</si>
  <si>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</si>
  <si>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</si>
  <si>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</si>
  <si>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</si>
  <si>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</si>
  <si>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</si>
  <si>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</si>
  <si>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</si>
  <si>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</si>
  <si>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</si>
  <si>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</si>
  <si>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</si>
  <si>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</si>
  <si>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</si>
  <si>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</si>
  <si>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</si>
  <si>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</si>
  <si>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</si>
  <si>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</si>
  <si>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</si>
  <si>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</si>
  <si>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</si>
  <si>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</si>
  <si>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</si>
  <si>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</si>
  <si>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</si>
  <si>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</si>
  <si>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</si>
  <si>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</si>
  <si>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</si>
  <si>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</si>
  <si>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</si>
  <si>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</si>
  <si>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</si>
  <si>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</si>
  <si>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</si>
  <si>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</si>
  <si>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</si>
  <si>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</si>
  <si>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</si>
  <si>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</si>
  <si>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</si>
  <si>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</si>
  <si>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</si>
  <si>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</si>
  <si>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</si>
  <si>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</si>
  <si>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</si>
  <si>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</si>
  <si>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</si>
  <si>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</si>
  <si>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</si>
  <si>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</si>
  <si>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</si>
  <si>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</si>
  <si>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</si>
  <si>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</si>
  <si>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</si>
  <si>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</si>
  <si>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</si>
  <si>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</si>
  <si>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</si>
  <si>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</si>
  <si>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</si>
  <si>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</si>
  <si>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</si>
  <si>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</si>
  <si>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</si>
  <si>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</si>
  <si>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</si>
  <si>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</si>
  <si>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</si>
  <si>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</si>
  <si>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</si>
  <si>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</si>
  <si>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</si>
  <si>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</si>
  <si>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</si>
  <si>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</si>
  <si>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</si>
  <si>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</si>
  <si>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</si>
  <si>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</si>
  <si>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</si>
  <si>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</si>
  <si>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</si>
  <si>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</si>
  <si>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</si>
  <si>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</si>
  <si>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</si>
  <si>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</si>
  <si>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</si>
  <si>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</si>
  <si>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</si>
  <si>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</si>
  <si>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</si>
  <si>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</si>
  <si>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</si>
  <si>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</si>
  <si>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</si>
  <si>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</si>
  <si>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</si>
  <si>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</si>
  <si>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</si>
  <si>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</si>
  <si>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</si>
  <si>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</si>
  <si>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</si>
  <si>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</si>
  <si>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</si>
  <si>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</si>
  <si>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</si>
  <si>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</si>
  <si>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</si>
  <si>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</si>
  <si>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</si>
  <si>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</si>
  <si>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</si>
  <si>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</si>
  <si>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</si>
  <si>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</si>
  <si>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</si>
  <si>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</si>
  <si>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</si>
  <si>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</si>
  <si>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</si>
  <si>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</si>
  <si>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</si>
  <si>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</si>
  <si>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</si>
  <si>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</si>
  <si>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</si>
  <si>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</si>
  <si>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</si>
  <si>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</si>
  <si>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</si>
  <si>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</si>
  <si>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</si>
  <si>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</si>
  <si>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</si>
  <si>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</si>
  <si>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</si>
  <si>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</si>
  <si>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</si>
  <si>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</si>
  <si>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</si>
  <si>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</si>
  <si>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</si>
  <si>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</si>
  <si>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</si>
  <si>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</si>
  <si>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</si>
  <si>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</si>
  <si>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</si>
  <si>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</si>
  <si>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</si>
  <si>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</si>
  <si>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</si>
  <si>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</si>
  <si>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</si>
  <si>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</si>
  <si>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</si>
  <si>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</si>
  <si>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</si>
  <si>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</si>
  <si>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</si>
  <si>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</si>
  <si>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</si>
  <si>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</si>
  <si>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</si>
  <si>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</si>
  <si>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</si>
  <si>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</si>
  <si>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</si>
  <si>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</si>
  <si>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</si>
  <si>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</si>
  <si>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</si>
  <si>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</si>
  <si>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</si>
  <si>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</si>
  <si>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</si>
  <si>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</si>
  <si>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</si>
  <si>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</si>
  <si>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</si>
  <si>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</si>
  <si>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</si>
  <si>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</si>
  <si>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</si>
  <si>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</si>
  <si>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</si>
  <si>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</si>
  <si>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</si>
  <si>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</si>
  <si>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</si>
  <si>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</si>
  <si>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</si>
  <si>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</si>
  <si>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</si>
  <si>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</si>
  <si>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</si>
  <si>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</si>
  <si>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</si>
  <si>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</si>
  <si>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</si>
  <si>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</si>
  <si>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</si>
  <si>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</si>
  <si>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</si>
  <si>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</si>
  <si>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</si>
  <si>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</si>
  <si>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</si>
  <si>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</si>
  <si>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</si>
  <si>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</si>
  <si>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</si>
  <si>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</si>
  <si>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</si>
  <si>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</si>
  <si>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</si>
  <si>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</si>
  <si>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</si>
  <si>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</si>
  <si>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</si>
  <si>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</si>
  <si>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</si>
  <si>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</si>
  <si>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</si>
  <si>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</si>
  <si>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</si>
  <si>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</si>
  <si>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</si>
  <si>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</si>
  <si>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</si>
  <si>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</si>
  <si>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</si>
  <si>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</si>
  <si>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</si>
  <si>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</si>
  <si>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</si>
  <si>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</si>
  <si>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</si>
  <si>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</si>
  <si>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</si>
  <si>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</si>
  <si>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</si>
  <si>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</si>
  <si>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</si>
  <si>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</si>
  <si>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</si>
  <si>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</si>
  <si>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</si>
  <si>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</si>
  <si>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</si>
  <si>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</si>
  <si>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</si>
  <si>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</si>
  <si>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</si>
  <si>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</si>
  <si>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</si>
  <si>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</si>
  <si>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</si>
  <si>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</si>
  <si>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</si>
  <si>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</si>
  <si>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</si>
  <si>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</si>
  <si>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</si>
  <si>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</si>
  <si>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</si>
  <si>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</si>
  <si>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</si>
  <si>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</si>
  <si>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</si>
  <si>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</si>
  <si>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</si>
  <si>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</si>
  <si>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</si>
  <si>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</si>
  <si>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</si>
  <si>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</si>
  <si>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</si>
  <si>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</si>
  <si>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</si>
  <si>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</si>
  <si>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</si>
  <si>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</si>
  <si>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</si>
  <si>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</si>
  <si>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</si>
  <si>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</si>
  <si>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</si>
  <si>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</si>
  <si>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</si>
  <si>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</si>
  <si>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</si>
  <si>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</si>
  <si>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</si>
  <si>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</si>
  <si>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</si>
  <si>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</si>
  <si>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</si>
  <si>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</si>
  <si>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</si>
  <si>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</si>
  <si>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</si>
  <si>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</si>
  <si>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</si>
  <si>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</si>
  <si>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</si>
  <si>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</si>
  <si>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</si>
  <si>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</si>
  <si>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</si>
  <si>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</si>
  <si>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</si>
  <si>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</si>
  <si>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</si>
  <si>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</si>
  <si>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</si>
  <si>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</si>
  <si>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</si>
  <si>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</si>
  <si>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</si>
  <si>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</si>
  <si>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</si>
  <si>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</si>
  <si>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</si>
  <si>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</si>
  <si>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</si>
  <si>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</si>
  <si>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</si>
  <si>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</si>
  <si>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</si>
  <si>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</si>
  <si>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</si>
  <si>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</si>
  <si>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</si>
  <si>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</si>
  <si>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</si>
  <si>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</si>
  <si>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</si>
  <si>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</si>
  <si>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</si>
  <si>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</si>
  <si>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</si>
  <si>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</si>
  <si>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</si>
  <si>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</si>
  <si>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</si>
  <si>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</si>
  <si>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</si>
  <si>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</si>
  <si>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</si>
  <si>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</si>
  <si>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</si>
  <si>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</si>
  <si>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</si>
  <si>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</si>
  <si>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</si>
  <si>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</si>
  <si>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</si>
  <si>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</si>
  <si>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</si>
  <si>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</si>
  <si>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</si>
  <si>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</si>
  <si>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</si>
  <si>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</si>
  <si>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</si>
  <si>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</si>
  <si>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</si>
  <si>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</si>
  <si>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</si>
  <si>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</si>
  <si>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</si>
  <si>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</si>
  <si>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</si>
  <si>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</si>
  <si>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</si>
  <si>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</si>
  <si>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</si>
  <si>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</si>
  <si>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</si>
  <si>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</si>
  <si>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</si>
  <si>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</si>
  <si>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</si>
  <si>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</si>
  <si>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</si>
  <si>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</si>
  <si>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</si>
  <si>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</si>
  <si>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</si>
  <si>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</si>
  <si>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</si>
  <si>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</si>
  <si>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</si>
  <si>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</si>
  <si>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</si>
  <si>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</si>
  <si>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</si>
  <si>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</si>
  <si>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</si>
  <si>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</si>
  <si>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</si>
  <si>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</si>
  <si>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</si>
  <si>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</si>
  <si>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</si>
  <si>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</si>
  <si>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</si>
  <si>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</si>
  <si>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</si>
  <si>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</si>
  <si>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</si>
  <si>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</si>
  <si>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</si>
  <si>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</si>
  <si>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</si>
  <si>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</si>
  <si>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</si>
  <si>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</si>
  <si>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</si>
  <si>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</si>
  <si>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</si>
  <si>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</si>
  <si>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</si>
  <si>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</si>
  <si>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</si>
  <si>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</si>
  <si>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</si>
  <si>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</si>
  <si>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</si>
  <si>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</si>
  <si>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</si>
  <si>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</si>
  <si>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</si>
  <si>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</si>
  <si>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</si>
  <si>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</si>
  <si>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</si>
  <si>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</si>
  <si>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</si>
  <si>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</si>
  <si>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</si>
  <si>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</si>
  <si>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</si>
  <si>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</si>
  <si>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</si>
  <si>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</si>
  <si>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</si>
  <si>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</si>
  <si>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</si>
  <si>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</si>
  <si>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</si>
  <si>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</si>
  <si>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</si>
  <si>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</si>
  <si>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</si>
  <si>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</si>
  <si>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</si>
  <si>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</si>
  <si>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</si>
  <si>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</si>
  <si>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</si>
  <si>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</si>
  <si>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</si>
  <si>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</si>
  <si>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</si>
  <si>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</si>
  <si>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</si>
  <si>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</si>
  <si>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</si>
  <si>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</si>
  <si>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</si>
  <si>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</si>
  <si>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</si>
  <si>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</si>
  <si>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</si>
  <si>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</si>
  <si>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</si>
  <si>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</si>
  <si>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</si>
  <si>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</si>
  <si>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</si>
  <si>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</si>
  <si>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</si>
  <si>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</si>
  <si>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</si>
  <si>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</si>
  <si>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</si>
  <si>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</si>
  <si>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</si>
  <si>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</si>
  <si>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</si>
  <si>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</si>
  <si>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</si>
  <si>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</si>
  <si>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</si>
  <si>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</si>
  <si>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</si>
  <si>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</si>
  <si>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</si>
  <si>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</si>
  <si>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</si>
  <si>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</si>
  <si>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</si>
  <si>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</si>
  <si>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</si>
  <si>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</si>
  <si>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</si>
  <si>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</si>
  <si>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</si>
  <si>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</si>
  <si>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</si>
  <si>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</si>
  <si>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</si>
  <si>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</si>
  <si>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</si>
  <si>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</si>
  <si>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</si>
  <si>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</si>
  <si>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</si>
  <si>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</si>
  <si>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</si>
  <si>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</si>
  <si>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</si>
  <si>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</si>
  <si>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</si>
  <si>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</si>
  <si>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</si>
  <si>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</si>
  <si>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</si>
  <si>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</si>
  <si>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</si>
  <si>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</si>
  <si>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</si>
  <si>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</si>
  <si>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</si>
  <si>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</si>
  <si>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</si>
  <si>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</si>
  <si>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</si>
  <si>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</si>
  <si>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</si>
  <si>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</si>
  <si>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</si>
  <si>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</si>
  <si>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</si>
  <si>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</si>
  <si>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</si>
  <si>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</si>
  <si>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</si>
  <si>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</si>
  <si>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</si>
  <si>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</si>
  <si>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</si>
  <si>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</si>
  <si>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</si>
  <si>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</si>
  <si>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</si>
  <si>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</si>
  <si>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</si>
  <si>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</si>
  <si>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</si>
  <si>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</si>
  <si>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</si>
  <si>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</si>
  <si>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</si>
  <si>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</si>
  <si>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</si>
  <si>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</si>
  <si>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</si>
  <si>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</si>
  <si>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</si>
  <si>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</si>
  <si>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</si>
  <si>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</si>
  <si>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</si>
  <si>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</si>
  <si>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</si>
  <si>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</si>
  <si>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</si>
  <si>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</si>
  <si>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</si>
  <si>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</si>
  <si>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</si>
  <si>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</si>
  <si>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</si>
  <si>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</si>
  <si>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</si>
  <si>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</si>
  <si>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</si>
  <si>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</si>
  <si>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</si>
  <si>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</si>
  <si>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</si>
  <si>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</si>
  <si>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</si>
  <si>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</si>
  <si>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</si>
  <si>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</si>
  <si>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</si>
  <si>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</si>
  <si>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</si>
  <si>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</si>
  <si>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</si>
  <si>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</si>
  <si>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</si>
  <si>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</si>
  <si>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</si>
  <si>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</si>
  <si>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</si>
  <si>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</si>
  <si>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</si>
  <si>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</si>
  <si>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</si>
  <si>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</si>
  <si>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</si>
  <si>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</si>
  <si>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</si>
  <si>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</si>
  <si>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</si>
  <si>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</si>
  <si>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</si>
  <si>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</si>
  <si>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</si>
  <si>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</si>
  <si>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</si>
  <si>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</si>
  <si>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</si>
  <si>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</si>
  <si>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</si>
  <si>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</si>
  <si>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</si>
  <si>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</si>
  <si>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</si>
  <si>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</si>
  <si>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</si>
  <si>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</si>
  <si>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</si>
  <si>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</si>
  <si>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</si>
  <si>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</si>
  <si>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</si>
  <si>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</si>
  <si>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</si>
  <si>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</si>
  <si>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</si>
  <si>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</si>
  <si>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</si>
  <si>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</si>
  <si>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</si>
  <si>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</si>
  <si>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</si>
  <si>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</si>
  <si>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</si>
  <si>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</si>
  <si>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</si>
  <si>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</si>
  <si>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</si>
  <si>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</si>
  <si>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</si>
  <si>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</si>
  <si>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</si>
  <si>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</si>
  <si>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</si>
  <si>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</si>
  <si>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</si>
  <si>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</si>
  <si>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</si>
  <si>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</si>
  <si>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</si>
  <si>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</si>
  <si>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</si>
  <si>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</si>
  <si>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</si>
  <si>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</si>
  <si>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</si>
  <si>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</si>
  <si>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</si>
  <si>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</si>
  <si>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</si>
  <si>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</si>
  <si>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</si>
  <si>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</si>
  <si>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</si>
  <si>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</si>
  <si>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</si>
  <si>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</si>
  <si>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</si>
  <si>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</si>
  <si>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</si>
  <si>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</si>
  <si>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</si>
  <si>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</si>
  <si>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</si>
  <si>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</si>
  <si>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</si>
  <si>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</si>
  <si>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</si>
  <si>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</si>
  <si>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</si>
  <si>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</si>
  <si>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</si>
  <si>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</si>
  <si>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</si>
  <si>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</si>
  <si>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</si>
  <si>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</si>
  <si>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</si>
  <si>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</si>
  <si>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</si>
  <si>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</si>
  <si>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</si>
  <si>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</si>
  <si>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</si>
  <si>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</si>
  <si>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</si>
  <si>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</si>
  <si>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</si>
  <si>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</si>
  <si>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</si>
  <si>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</si>
  <si>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</si>
  <si>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</si>
  <si>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</si>
  <si>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</si>
  <si>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</si>
  <si>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</si>
  <si>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</si>
  <si>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</si>
  <si>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</si>
  <si>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</si>
  <si>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</si>
  <si>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</si>
  <si>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</si>
  <si>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</si>
  <si>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</si>
  <si>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</si>
  <si>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</si>
  <si>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</si>
  <si>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</si>
  <si>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</si>
  <si>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</si>
  <si>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</si>
  <si>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</si>
  <si>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</si>
  <si>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</si>
  <si>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</si>
  <si>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</si>
  <si>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</si>
  <si>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</si>
  <si>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</si>
  <si>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</si>
  <si>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</si>
  <si>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</si>
  <si>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</si>
  <si>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</si>
  <si>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</si>
  <si>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</si>
  <si>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</si>
  <si>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</si>
  <si>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</si>
  <si>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</si>
  <si>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</si>
  <si>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</si>
  <si>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</si>
  <si>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</si>
  <si>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</si>
  <si>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</si>
  <si>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</si>
  <si>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</si>
  <si>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</si>
  <si>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</si>
  <si>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</si>
  <si>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</si>
  <si>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</si>
  <si>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</si>
  <si>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</si>
  <si>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</si>
  <si>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</si>
  <si>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</si>
  <si>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</si>
  <si>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</si>
  <si>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</si>
  <si>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</si>
  <si>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</si>
  <si>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</si>
  <si>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</si>
  <si>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</si>
  <si>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</si>
  <si>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</si>
  <si>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</si>
  <si>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</si>
  <si>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</si>
  <si>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</si>
  <si>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</si>
  <si>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</si>
  <si>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</si>
  <si>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</si>
  <si>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</si>
  <si>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</si>
  <si>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</si>
  <si>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</si>
  <si>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</si>
  <si>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</si>
  <si>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</si>
  <si>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</si>
  <si>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</si>
  <si>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</si>
  <si>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</si>
  <si>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</si>
  <si>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</si>
  <si>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</si>
  <si>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</si>
  <si>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</si>
  <si>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</si>
  <si>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</si>
  <si>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</si>
  <si>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</si>
  <si>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</si>
  <si>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</si>
  <si>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</si>
  <si>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</si>
  <si>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</si>
  <si>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</si>
  <si>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</si>
  <si>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</si>
  <si>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</si>
  <si>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</si>
  <si>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</si>
  <si>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</si>
  <si>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</si>
  <si>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</si>
  <si>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</si>
  <si>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</si>
  <si>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</si>
  <si>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</si>
  <si>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</si>
  <si>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</si>
  <si>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</si>
  <si>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</si>
  <si>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</si>
  <si>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</si>
  <si>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</si>
  <si>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</si>
  <si>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</si>
  <si>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</si>
  <si>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</si>
  <si>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</si>
  <si>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</si>
  <si>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</si>
  <si>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</si>
  <si>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</si>
  <si>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</si>
  <si>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</si>
  <si>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</si>
  <si>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</si>
  <si>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</si>
  <si>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</si>
  <si>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</si>
  <si>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</si>
  <si>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</si>
  <si>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</si>
  <si>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</si>
  <si>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</si>
  <si>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</si>
  <si>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</si>
  <si>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</si>
  <si>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</si>
  <si>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</si>
  <si>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</si>
  <si>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</si>
  <si>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</si>
  <si>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</si>
  <si>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</si>
  <si>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</si>
  <si>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</si>
  <si>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</si>
  <si>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</si>
  <si>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</si>
  <si>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</si>
  <si>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</si>
  <si>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</si>
  <si>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</si>
  <si>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</si>
  <si>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</si>
  <si>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</si>
  <si>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</si>
  <si>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</si>
  <si>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</si>
  <si>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</si>
  <si>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</si>
  <si>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</si>
  <si>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</si>
  <si>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</si>
  <si>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</si>
  <si>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</si>
  <si>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</si>
  <si>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</si>
  <si>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</si>
  <si>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</si>
  <si>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</si>
  <si>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</si>
  <si>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</si>
  <si>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</si>
  <si>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</si>
  <si>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</si>
  <si>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</si>
  <si>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</si>
  <si>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</si>
  <si>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</si>
  <si>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</si>
  <si>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</si>
  <si>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</si>
  <si>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</si>
  <si>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</si>
  <si>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</si>
  <si>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</si>
  <si>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</si>
  <si>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</si>
  <si>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</si>
  <si>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</si>
  <si>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</si>
  <si>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</si>
  <si>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</si>
  <si>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</si>
  <si>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</si>
  <si>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</si>
  <si>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</si>
  <si>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</si>
  <si>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</si>
  <si>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</si>
  <si>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</si>
  <si>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</si>
  <si>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</si>
  <si>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</si>
  <si>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</si>
  <si>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</si>
  <si>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</si>
  <si>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</si>
  <si>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</si>
  <si>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</si>
  <si>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</si>
  <si>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</si>
  <si>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</si>
  <si>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</si>
  <si>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</si>
  <si>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</si>
  <si>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</si>
  <si>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</si>
  <si>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</si>
  <si>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</si>
  <si>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</si>
  <si>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</si>
  <si>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</si>
  <si>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</si>
  <si>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</si>
  <si>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</si>
  <si>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</si>
  <si>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</si>
  <si>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</si>
  <si>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</si>
  <si>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</si>
  <si>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</si>
  <si>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</si>
  <si>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</si>
  <si>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</si>
  <si>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</si>
  <si>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</si>
  <si>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</si>
  <si>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</si>
  <si>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</si>
  <si>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</si>
  <si>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</si>
  <si>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</si>
  <si>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</si>
  <si>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</si>
  <si>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</si>
  <si>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</si>
  <si>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</si>
  <si>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</si>
  <si>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</si>
  <si>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</si>
  <si>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</si>
  <si>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</si>
  <si>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</si>
  <si>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</si>
  <si>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</si>
  <si>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</si>
  <si>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</si>
  <si>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</si>
  <si>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</si>
  <si>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</si>
  <si>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</si>
  <si>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</si>
  <si>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</si>
  <si>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</si>
  <si>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</si>
  <si>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</si>
  <si>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</si>
  <si>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</si>
  <si>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</si>
  <si>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</si>
  <si>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</si>
  <si>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</si>
  <si>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</si>
  <si>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</si>
  <si>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</si>
  <si>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</si>
  <si>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</si>
  <si>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</si>
  <si>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</si>
  <si>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</si>
  <si>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</si>
  <si>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</si>
  <si>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</si>
  <si>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</si>
  <si>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</si>
  <si>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</si>
  <si>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</si>
  <si>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</si>
  <si>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</si>
  <si>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</si>
  <si>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</si>
  <si>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</si>
  <si>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</si>
  <si>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</si>
  <si>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</si>
  <si>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</si>
  <si>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</si>
  <si>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</si>
  <si>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</si>
  <si>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</si>
  <si>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</si>
  <si>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</si>
  <si>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</si>
  <si>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</si>
  <si>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</si>
  <si>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</si>
  <si>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</si>
  <si>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</si>
  <si>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</si>
  <si>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</si>
  <si>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</si>
  <si>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</si>
  <si>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</si>
  <si>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</si>
  <si>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</si>
  <si>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</si>
  <si>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</si>
  <si>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</si>
  <si>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</si>
  <si>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</si>
  <si>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</si>
  <si>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</si>
  <si>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</si>
  <si>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</si>
  <si>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</si>
  <si>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</si>
  <si>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</si>
  <si>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</si>
  <si>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</si>
  <si>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</si>
  <si>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</si>
  <si>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</si>
  <si>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</si>
  <si>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</si>
  <si>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</si>
  <si>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</si>
  <si>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</si>
  <si>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</si>
  <si>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</si>
  <si>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</si>
  <si>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</si>
  <si>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</si>
  <si>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</si>
  <si>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</si>
  <si>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</si>
  <si>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</si>
  <si>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</si>
  <si>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</si>
  <si>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</si>
  <si>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</si>
  <si>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</si>
  <si>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</si>
  <si>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</si>
  <si>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</si>
  <si>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</si>
  <si>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</si>
  <si>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</si>
  <si>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</si>
  <si>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</si>
  <si>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</si>
  <si>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</si>
  <si>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</si>
  <si>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</si>
  <si>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</si>
  <si>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</si>
  <si>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</si>
  <si>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</si>
  <si>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</si>
  <si>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</si>
  <si>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</si>
  <si>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</si>
  <si>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</si>
  <si>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</si>
  <si>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</si>
  <si>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</si>
  <si>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</si>
  <si>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</si>
  <si>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</si>
  <si>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</si>
  <si>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</si>
  <si>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</si>
  <si>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</si>
  <si>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</si>
  <si>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</si>
  <si>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</si>
  <si>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</si>
  <si>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</si>
  <si>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</si>
  <si>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</si>
  <si>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</si>
  <si>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</si>
  <si>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</si>
  <si>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</si>
  <si>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</si>
  <si>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</si>
  <si>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</si>
  <si>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</si>
  <si>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</si>
  <si>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</si>
  <si>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</si>
  <si>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</si>
  <si>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</si>
  <si>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</si>
  <si>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</si>
  <si>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</si>
  <si>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</si>
  <si>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</si>
  <si>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</si>
  <si>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</si>
  <si>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</si>
  <si>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</si>
  <si>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</si>
  <si>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</si>
  <si>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</si>
  <si>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</si>
  <si>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</si>
  <si>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</si>
  <si>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</si>
  <si>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</si>
  <si>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</si>
  <si>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</si>
  <si>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</si>
  <si>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</si>
  <si>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</si>
  <si>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</si>
  <si>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</si>
  <si>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</si>
  <si>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</si>
  <si>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</si>
  <si>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</si>
  <si>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</si>
  <si>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</si>
  <si>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</si>
  <si>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</si>
  <si>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</si>
  <si>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</si>
  <si>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</si>
  <si>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</si>
  <si>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</si>
  <si>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</si>
  <si>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</si>
  <si>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</si>
  <si>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</si>
  <si>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</si>
  <si>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</si>
  <si>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</si>
  <si>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</si>
  <si>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</si>
  <si>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</si>
  <si>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</si>
  <si>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</si>
  <si>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</si>
  <si>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</si>
  <si>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</si>
  <si>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</si>
  <si>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</si>
  <si>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</si>
  <si>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</si>
  <si>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</si>
  <si>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</si>
  <si>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</si>
  <si>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</si>
  <si>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</si>
  <si>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</si>
  <si>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</si>
  <si>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</si>
  <si>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</si>
  <si>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</si>
  <si>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</si>
  <si>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</si>
  <si>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</si>
  <si>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</si>
  <si>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</si>
  <si>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</si>
  <si>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</si>
  <si>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</si>
  <si>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</si>
  <si>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</si>
  <si>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</si>
  <si>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</si>
  <si>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</si>
  <si>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</si>
  <si>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</si>
  <si>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</si>
  <si>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</si>
  <si>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</si>
  <si>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</si>
  <si>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</si>
  <si>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</si>
  <si>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</si>
  <si>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</si>
  <si>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</si>
  <si>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</si>
  <si>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</si>
  <si>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</si>
  <si>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</si>
  <si>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</si>
  <si>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</si>
  <si>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</si>
  <si>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</si>
  <si>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</si>
  <si>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</si>
  <si>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</si>
  <si>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</si>
  <si>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</si>
  <si>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</si>
  <si>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</si>
  <si>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</si>
  <si>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</si>
  <si>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</si>
  <si>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</si>
  <si>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</si>
  <si>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</si>
  <si>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</si>
  <si>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</si>
  <si>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</si>
  <si>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</si>
  <si>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</si>
  <si>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</si>
  <si>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</si>
  <si>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</si>
  <si>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</si>
  <si>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</si>
  <si>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</si>
  <si>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</si>
  <si>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</si>
  <si>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</si>
  <si>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</si>
  <si>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</si>
  <si>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</si>
  <si>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</si>
  <si>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</si>
  <si>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</si>
  <si>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</si>
  <si>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</si>
  <si>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</si>
  <si>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</si>
  <si>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</si>
  <si>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</si>
  <si>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</si>
  <si>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</si>
  <si>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</si>
  <si>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</si>
  <si>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</si>
  <si>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</si>
  <si>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</si>
  <si>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</si>
  <si>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</si>
  <si>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</si>
  <si>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</si>
  <si>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</si>
  <si>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</si>
  <si>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</si>
  <si>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</si>
  <si>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</si>
  <si>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</si>
  <si>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</si>
  <si>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</si>
  <si>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</si>
  <si>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</si>
  <si>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</si>
  <si>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</si>
  <si>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</si>
  <si>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</si>
  <si>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</si>
  <si>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</si>
  <si>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</si>
  <si>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</si>
  <si>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</si>
  <si>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</si>
  <si>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</si>
  <si>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</si>
  <si>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</si>
  <si>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</si>
  <si>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</si>
  <si>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</si>
  <si>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</si>
  <si>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</si>
  <si>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</si>
  <si>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</si>
  <si>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</si>
  <si>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</si>
  <si>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</si>
  <si>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</si>
  <si>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</si>
  <si>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</si>
  <si>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</si>
  <si>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</si>
  <si>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</si>
  <si>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</si>
  <si>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</si>
  <si>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</si>
  <si>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</si>
  <si>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</si>
  <si>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</si>
  <si>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</si>
  <si>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</si>
  <si>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</si>
  <si>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</si>
  <si>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</si>
  <si>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</si>
  <si>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</si>
  <si>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</si>
  <si>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</si>
  <si>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</si>
  <si>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</si>
  <si>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</si>
  <si>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</si>
  <si>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</si>
  <si>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</si>
  <si>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</si>
  <si>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</si>
  <si>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</si>
  <si>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</si>
  <si>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</si>
  <si>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</si>
  <si>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</si>
  <si>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</si>
  <si>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</si>
  <si>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</si>
  <si>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</si>
  <si>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</si>
  <si>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</si>
  <si>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</si>
  <si>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</si>
  <si>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</si>
  <si>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</si>
  <si>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</si>
  <si>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</si>
  <si>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</si>
  <si>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</si>
  <si>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</si>
  <si>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</si>
  <si>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</si>
  <si>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</si>
  <si>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</si>
  <si>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</si>
  <si>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</si>
  <si>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</si>
  <si>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</si>
  <si>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</si>
  <si>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</si>
  <si>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</si>
  <si>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</si>
  <si>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</si>
  <si>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</si>
  <si>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</si>
  <si>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</si>
  <si>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</si>
  <si>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</si>
  <si>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</si>
  <si>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</si>
  <si>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</si>
  <si>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</si>
  <si>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</si>
  <si>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</si>
  <si>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</si>
  <si>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</si>
  <si>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</si>
  <si>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</si>
  <si>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</si>
  <si>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</si>
  <si>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</si>
  <si>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</si>
  <si>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</si>
  <si>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</si>
  <si>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</si>
  <si>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</si>
  <si>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</si>
  <si>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</si>
  <si>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</si>
  <si>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</si>
  <si>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</si>
  <si>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</si>
  <si>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</si>
  <si>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</si>
  <si>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</si>
  <si>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</si>
  <si>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</si>
  <si>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</si>
  <si>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</si>
  <si>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</si>
  <si>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</si>
  <si>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</si>
  <si>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</si>
  <si>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</si>
  <si>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</si>
  <si>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</si>
  <si>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</si>
  <si>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</si>
  <si>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</si>
  <si>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</si>
  <si>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</si>
  <si>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</si>
  <si>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</si>
  <si>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</si>
  <si>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</si>
  <si>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</si>
  <si>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</si>
  <si>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</si>
  <si>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</si>
  <si>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</si>
  <si>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</si>
  <si>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</si>
  <si>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</si>
  <si>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</si>
  <si>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</si>
  <si>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</si>
  <si>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</si>
  <si>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</si>
  <si>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</si>
  <si>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</si>
  <si>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</si>
  <si>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</si>
  <si>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</si>
  <si>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</si>
  <si>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</si>
  <si>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</si>
  <si>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</si>
  <si>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</si>
  <si>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</si>
  <si>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</si>
  <si>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</si>
  <si>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</si>
  <si>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</si>
  <si>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</si>
  <si>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</si>
  <si>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</si>
  <si>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</si>
  <si>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</si>
  <si>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</si>
  <si>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</si>
  <si>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</si>
  <si>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</si>
  <si>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</si>
  <si>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</si>
  <si>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</si>
  <si>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</si>
  <si>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</si>
  <si>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</si>
  <si>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</si>
  <si>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</si>
  <si>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</si>
  <si>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</si>
  <si>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</si>
  <si>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</si>
  <si>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</si>
  <si>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</si>
  <si>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</si>
  <si>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</si>
  <si>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</si>
  <si>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</si>
  <si>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</si>
  <si>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</si>
  <si>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</si>
  <si>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</si>
  <si>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</si>
  <si>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</si>
  <si>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</si>
  <si>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</si>
  <si>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</si>
  <si>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</si>
  <si>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</si>
  <si>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</si>
  <si>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</si>
  <si>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</si>
  <si>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</si>
  <si>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</si>
  <si>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</si>
  <si>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</si>
  <si>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</si>
  <si>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</si>
  <si>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</si>
  <si>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</si>
  <si>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</si>
  <si>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</si>
  <si>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</si>
  <si>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</si>
  <si>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</si>
  <si>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</si>
  <si>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</si>
  <si>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</si>
  <si>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</si>
  <si>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</si>
  <si>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</si>
  <si>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</si>
  <si>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</si>
  <si>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</si>
  <si>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</si>
  <si>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</si>
  <si>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</si>
  <si>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</si>
  <si>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</si>
  <si>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</si>
  <si>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</si>
  <si>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</si>
  <si>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</si>
  <si>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</si>
  <si>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</si>
  <si>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</si>
  <si>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</si>
  <si>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</si>
  <si>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</si>
  <si>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</si>
  <si>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</si>
  <si>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</si>
  <si>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</si>
  <si>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</si>
  <si>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</si>
  <si>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</si>
  <si>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</si>
  <si>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</si>
  <si>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</si>
  <si>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</si>
  <si>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</si>
  <si>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</si>
  <si>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</si>
  <si>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</si>
  <si>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</si>
  <si>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</si>
  <si>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</si>
  <si>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</si>
  <si>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</si>
  <si>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</si>
  <si>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</si>
  <si>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</si>
  <si>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</si>
  <si>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</si>
  <si>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</si>
  <si>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</si>
  <si>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</si>
  <si>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</si>
  <si>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</si>
  <si>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</si>
  <si>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</si>
  <si>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</si>
  <si>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</si>
  <si>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</si>
  <si>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</si>
  <si>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</si>
  <si>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</si>
  <si>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</si>
  <si>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</si>
  <si>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</si>
  <si>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</si>
  <si>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</si>
  <si>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</si>
  <si>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</si>
  <si>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</si>
  <si>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</si>
  <si>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</si>
  <si>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</si>
  <si>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</si>
  <si>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</si>
  <si>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</si>
  <si>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</si>
  <si>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</si>
  <si>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</si>
  <si>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</si>
  <si>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</si>
  <si>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</si>
  <si>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</si>
  <si>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</si>
  <si>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</si>
  <si>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</si>
  <si>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</si>
  <si>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</si>
  <si>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</si>
  <si>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</si>
  <si>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</si>
  <si>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</si>
  <si>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</si>
  <si>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</si>
  <si>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</si>
  <si>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</si>
  <si>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</si>
  <si>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</si>
  <si>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</si>
  <si>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</si>
  <si>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</si>
  <si>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</si>
  <si>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</si>
  <si>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</si>
  <si>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</si>
  <si>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</si>
  <si>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</si>
  <si>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</si>
  <si>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</si>
  <si>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</si>
  <si>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</si>
  <si>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</si>
  <si>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</si>
  <si>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</si>
  <si>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</si>
  <si>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</si>
  <si>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</si>
  <si>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</si>
  <si>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</si>
  <si>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</si>
  <si>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</si>
  <si>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</si>
  <si>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</si>
  <si>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</si>
  <si>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</si>
  <si>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</si>
  <si>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</si>
  <si>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</si>
  <si>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</si>
  <si>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</si>
  <si>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</si>
  <si>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</si>
  <si>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</si>
  <si>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</si>
  <si>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</si>
  <si>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</si>
  <si>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</si>
  <si>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</si>
  <si>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</si>
  <si>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</si>
  <si>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</si>
  <si>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</si>
  <si>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</si>
  <si>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</si>
  <si>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</si>
  <si>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</si>
  <si>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</si>
  <si>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</si>
  <si>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</si>
  <si>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</si>
  <si>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</si>
  <si>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</si>
  <si>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</si>
  <si>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</si>
  <si>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</si>
  <si>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</si>
  <si>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</si>
  <si>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</si>
  <si>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</si>
  <si>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</si>
  <si>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</si>
  <si>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</si>
  <si>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</si>
  <si>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</si>
  <si>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</si>
  <si>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</si>
  <si>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</si>
  <si>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</si>
  <si>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</si>
  <si>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</si>
  <si>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</si>
  <si>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</si>
  <si>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</si>
  <si>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</si>
  <si>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</si>
  <si>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</si>
  <si>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</si>
  <si>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</si>
  <si>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</si>
  <si>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</si>
  <si>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</si>
  <si>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</si>
  <si>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</si>
  <si>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</si>
  <si>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</si>
  <si>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</si>
  <si>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</si>
  <si>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</si>
  <si>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</si>
  <si>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</si>
  <si>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</si>
  <si>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</si>
  <si>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</si>
  <si>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</si>
  <si>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</si>
  <si>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</si>
  <si>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</si>
  <si>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</si>
  <si>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</si>
  <si>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</si>
  <si>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</si>
  <si>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</si>
  <si>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</si>
  <si>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</si>
  <si>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</si>
  <si>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</si>
  <si>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</si>
  <si>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</si>
  <si>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</si>
  <si>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</si>
  <si>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</si>
  <si>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</si>
  <si>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</si>
  <si>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</si>
  <si>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</si>
  <si>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</si>
  <si>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</si>
  <si>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</si>
  <si>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</si>
  <si>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</si>
  <si>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</si>
  <si>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</si>
  <si>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</si>
  <si>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</si>
  <si>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</si>
  <si>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</si>
  <si>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</si>
  <si>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</si>
  <si>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</si>
  <si>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</si>
  <si>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</si>
  <si>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</si>
  <si>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</si>
  <si>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</si>
  <si>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</si>
  <si>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</si>
  <si>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</si>
  <si>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</si>
  <si>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</si>
  <si>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</si>
  <si>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</si>
  <si>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</si>
  <si>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</si>
  <si>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</si>
  <si>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</si>
  <si>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</si>
  <si>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</si>
  <si>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</si>
  <si>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</si>
  <si>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</si>
  <si>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</si>
  <si>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</si>
  <si>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</si>
  <si>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</si>
  <si>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</si>
  <si>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</si>
  <si>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</si>
  <si>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</si>
  <si>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</si>
  <si>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</si>
  <si>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</si>
  <si>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</si>
  <si>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</si>
  <si>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</si>
  <si>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</si>
  <si>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</si>
  <si>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</si>
  <si>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</si>
  <si>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</si>
  <si>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</si>
  <si>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</si>
  <si>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</si>
  <si>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</si>
  <si>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</si>
  <si>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</si>
  <si>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</si>
  <si>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</si>
  <si>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</si>
  <si>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</si>
  <si>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</si>
  <si>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</si>
  <si>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</si>
  <si>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</si>
  <si>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</si>
  <si>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</si>
  <si>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</si>
  <si>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</si>
  <si>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</si>
  <si>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</si>
  <si>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</si>
  <si>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</si>
  <si>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</si>
  <si>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</si>
  <si>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</si>
  <si>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</si>
  <si>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</si>
  <si>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</si>
  <si>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</si>
  <si>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</si>
  <si>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</si>
  <si>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</si>
  <si>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</si>
  <si>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</si>
  <si>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</si>
  <si>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</si>
  <si>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</si>
  <si>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</si>
  <si>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</si>
  <si>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</si>
  <si>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</si>
  <si>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</si>
  <si>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</si>
  <si>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</si>
  <si>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</si>
  <si>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</si>
  <si>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</si>
  <si>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</si>
  <si>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</si>
  <si>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</si>
  <si>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</si>
  <si>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</si>
  <si>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</si>
  <si>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</si>
  <si>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</si>
  <si>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</si>
  <si>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</si>
  <si>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</si>
  <si>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</si>
  <si>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</si>
  <si>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</si>
  <si>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</si>
  <si>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</si>
  <si>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</si>
  <si>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</si>
  <si>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</si>
  <si>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</si>
  <si>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</si>
  <si>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</si>
  <si>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</si>
  <si>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</si>
  <si>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</si>
  <si>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</si>
  <si>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</si>
  <si>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</si>
  <si>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</si>
  <si>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</si>
  <si>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</si>
  <si>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</si>
  <si>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</si>
  <si>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</si>
  <si>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</si>
  <si>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</si>
  <si>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</si>
  <si>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</si>
  <si>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</si>
  <si>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</si>
  <si>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</si>
  <si>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</si>
  <si>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</si>
  <si>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</si>
  <si>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</si>
  <si>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</si>
  <si>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 xml:space="preserve">Gavetas Vacías + Gavetas Fallando </t>
  </si>
  <si>
    <t>Hold</t>
  </si>
  <si>
    <t>Triinet</t>
  </si>
  <si>
    <t>In Progress</t>
  </si>
  <si>
    <t xml:space="preserve">Perez Almonte, Franklin </t>
  </si>
  <si>
    <t>SIN EFECITVO</t>
  </si>
  <si>
    <t>27 Febrero de 2021</t>
  </si>
  <si>
    <t>1 Gaveta Vacia y 2 Fallando</t>
  </si>
  <si>
    <t>2 Gaveta Vacia y 1 Fallando</t>
  </si>
  <si>
    <t>En Servicio</t>
  </si>
  <si>
    <t>335805808</t>
  </si>
  <si>
    <t>335805801</t>
  </si>
  <si>
    <t>335805800</t>
  </si>
  <si>
    <t>335805758</t>
  </si>
  <si>
    <t>335805757</t>
  </si>
  <si>
    <t>335805756</t>
  </si>
  <si>
    <t>335805755</t>
  </si>
  <si>
    <t>335805754</t>
  </si>
  <si>
    <t>335805752</t>
  </si>
  <si>
    <t>335805746</t>
  </si>
  <si>
    <t>335805744</t>
  </si>
  <si>
    <t>335805733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</si>
</sst>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7"/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zoomScale="85" zoomScaleNormal="85" workbookViewId="0">
      <pane ySplit="4" topLeftCell="A5" activePane="bottomLeft" state="frozen"/>
      <selection pane="bottomLeft" activeCell="O110" sqref="A110:O114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17" style="47" bestFit="1" customWidth="1"/>
    <col min="4" max="4" width="29.28515625" style="96" bestFit="1" customWidth="1"/>
    <col min="5" max="5" width="12.140625" style="92" bestFit="1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bestFit="1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ESTE</v>
      </c>
      <c r="B5" s="111">
        <v>335805743</v>
      </c>
      <c r="C5" s="122">
        <v>44254.333333333336</v>
      </c>
      <c r="D5" s="98" t="s">
        <v>2189</v>
      </c>
      <c r="E5" s="103">
        <v>912</v>
      </c>
      <c r="F5" s="98" t="str">
        <f>VLOOKUP(E5,VIP!$A$2:$O11499,2,0)</f>
        <v>DRBR973</v>
      </c>
      <c r="G5" s="98" t="str">
        <f>VLOOKUP(E5,'LISTADO ATM'!$A$2:$B$898,2,0)</f>
        <v xml:space="preserve">ATM Oficina San Pedro II </v>
      </c>
      <c r="H5" s="98" t="str">
        <f>VLOOKUP(E5,VIP!$A$2:$O16375,7,FALSE)</f>
        <v>Si</v>
      </c>
      <c r="I5" s="98" t="str">
        <f>VLOOKUP(E5,VIP!$A$2:$O8340,8,FALSE)</f>
        <v>Si</v>
      </c>
      <c r="J5" s="98" t="str">
        <f>VLOOKUP(E5,VIP!$A$2:$O8290,8,FALSE)</f>
        <v>Si</v>
      </c>
      <c r="K5" s="98" t="str">
        <f>VLOOKUP(E5,VIP!$A$2:$O11864,6,0)</f>
        <v>SI</v>
      </c>
      <c r="L5" s="123" t="s">
        <v>2228</v>
      </c>
      <c r="M5" s="124" t="s">
        <v>2469</v>
      </c>
      <c r="N5" s="125" t="s">
        <v>2476</v>
      </c>
      <c r="O5" s="98" t="s">
        <v>2478</v>
      </c>
      <c r="P5" s="126"/>
      <c r="Q5" s="87" t="s">
        <v>2228</v>
      </c>
    </row>
    <row r="6" spans="1:17" s="99" customFormat="1" ht="18" x14ac:dyDescent="0.25">
      <c r="A6" s="98" t="str">
        <f>VLOOKUP(E6,'LISTADO ATM'!$A$2:$C$899,3,0)</f>
        <v>DISTRITO NACIONAL</v>
      </c>
      <c r="B6" s="111">
        <v>335805731</v>
      </c>
      <c r="C6" s="122">
        <v>44254.070856481485</v>
      </c>
      <c r="D6" s="98" t="s">
        <v>2472</v>
      </c>
      <c r="E6" s="103">
        <v>192</v>
      </c>
      <c r="F6" s="98" t="str">
        <f>VLOOKUP(E6,VIP!$A$2:$O11519,2,0)</f>
        <v>DRBR192</v>
      </c>
      <c r="G6" s="98" t="str">
        <f>VLOOKUP(E6,'LISTADO ATM'!$A$2:$B$898,2,0)</f>
        <v xml:space="preserve">ATM Autobanco Luperón II </v>
      </c>
      <c r="H6" s="98" t="str">
        <f>VLOOKUP(E6,VIP!$A$2:$O16440,7,FALSE)</f>
        <v>Si</v>
      </c>
      <c r="I6" s="98" t="str">
        <f>VLOOKUP(E6,VIP!$A$2:$O8405,8,FALSE)</f>
        <v>Si</v>
      </c>
      <c r="J6" s="98" t="str">
        <f>VLOOKUP(E6,VIP!$A$2:$O8355,8,FALSE)</f>
        <v>Si</v>
      </c>
      <c r="K6" s="98" t="str">
        <f>VLOOKUP(E6,VIP!$A$2:$O11929,6,0)</f>
        <v>NO</v>
      </c>
      <c r="L6" s="123" t="s">
        <v>2430</v>
      </c>
      <c r="M6" s="126" t="s">
        <v>2510</v>
      </c>
      <c r="N6" s="125" t="s">
        <v>2476</v>
      </c>
      <c r="O6" s="98" t="s">
        <v>2477</v>
      </c>
      <c r="P6" s="126"/>
      <c r="Q6" s="170">
        <v>44253.452546296299</v>
      </c>
    </row>
    <row r="7" spans="1:17" s="99" customFormat="1" ht="18" x14ac:dyDescent="0.25">
      <c r="A7" s="98" t="str">
        <f>VLOOKUP(E7,'LISTADO ATM'!$A$2:$C$899,3,0)</f>
        <v>SUR</v>
      </c>
      <c r="B7" s="111">
        <v>335805729</v>
      </c>
      <c r="C7" s="122">
        <v>44254.027731481481</v>
      </c>
      <c r="D7" s="98" t="s">
        <v>2472</v>
      </c>
      <c r="E7" s="103">
        <v>592</v>
      </c>
      <c r="F7" s="98" t="str">
        <f>VLOOKUP(E7,VIP!$A$2:$O11520,2,0)</f>
        <v>DRBR081</v>
      </c>
      <c r="G7" s="98" t="str">
        <f>VLOOKUP(E7,'LISTADO ATM'!$A$2:$B$898,2,0)</f>
        <v xml:space="preserve">ATM Centro de Caja San Cristóbal I </v>
      </c>
      <c r="H7" s="98" t="str">
        <f>VLOOKUP(E7,VIP!$A$2:$O16441,7,FALSE)</f>
        <v>Si</v>
      </c>
      <c r="I7" s="98" t="str">
        <f>VLOOKUP(E7,VIP!$A$2:$O8406,8,FALSE)</f>
        <v>Si</v>
      </c>
      <c r="J7" s="98" t="str">
        <f>VLOOKUP(E7,VIP!$A$2:$O8356,8,FALSE)</f>
        <v>Si</v>
      </c>
      <c r="K7" s="98" t="str">
        <f>VLOOKUP(E7,VIP!$A$2:$O11930,6,0)</f>
        <v>SI</v>
      </c>
      <c r="L7" s="123" t="s">
        <v>2462</v>
      </c>
      <c r="M7" s="124" t="s">
        <v>2469</v>
      </c>
      <c r="N7" s="125" t="s">
        <v>2476</v>
      </c>
      <c r="O7" s="98" t="s">
        <v>2477</v>
      </c>
      <c r="P7" s="126"/>
      <c r="Q7" s="87" t="s">
        <v>2462</v>
      </c>
    </row>
    <row r="8" spans="1:17" s="99" customFormat="1" ht="18" x14ac:dyDescent="0.25">
      <c r="A8" s="98" t="str">
        <f>VLOOKUP(E8,'LISTADO ATM'!$A$2:$C$899,3,0)</f>
        <v>ESTE</v>
      </c>
      <c r="B8" s="111">
        <v>335805727</v>
      </c>
      <c r="C8" s="122">
        <v>44253.989872685182</v>
      </c>
      <c r="D8" s="98" t="s">
        <v>2189</v>
      </c>
      <c r="E8" s="103">
        <v>631</v>
      </c>
      <c r="F8" s="98" t="str">
        <f>VLOOKUP(E8,VIP!$A$2:$O11521,2,0)</f>
        <v>DRBR417</v>
      </c>
      <c r="G8" s="98" t="str">
        <f>VLOOKUP(E8,'LISTADO ATM'!$A$2:$B$898,2,0)</f>
        <v xml:space="preserve">ATM ASOCODEQUI (San Pedro) </v>
      </c>
      <c r="H8" s="98" t="str">
        <f>VLOOKUP(E8,VIP!$A$2:$O16442,7,FALSE)</f>
        <v>Si</v>
      </c>
      <c r="I8" s="98" t="str">
        <f>VLOOKUP(E8,VIP!$A$2:$O8407,8,FALSE)</f>
        <v>Si</v>
      </c>
      <c r="J8" s="98" t="str">
        <f>VLOOKUP(E8,VIP!$A$2:$O8357,8,FALSE)</f>
        <v>Si</v>
      </c>
      <c r="K8" s="98" t="str">
        <f>VLOOKUP(E8,VIP!$A$2:$O11931,6,0)</f>
        <v>NO</v>
      </c>
      <c r="L8" s="123" t="s">
        <v>2228</v>
      </c>
      <c r="M8" s="126" t="s">
        <v>2510</v>
      </c>
      <c r="N8" s="125" t="s">
        <v>2476</v>
      </c>
      <c r="O8" s="98" t="s">
        <v>2478</v>
      </c>
      <c r="P8" s="126"/>
      <c r="Q8" s="171">
        <v>44253.311574074076</v>
      </c>
    </row>
    <row r="9" spans="1:17" s="99" customFormat="1" ht="18" x14ac:dyDescent="0.25">
      <c r="A9" s="98" t="str">
        <f>VLOOKUP(E9,'LISTADO ATM'!$A$2:$C$899,3,0)</f>
        <v>DISTRITO NACIONAL</v>
      </c>
      <c r="B9" s="111">
        <v>335805726</v>
      </c>
      <c r="C9" s="122">
        <v>44253.989525462966</v>
      </c>
      <c r="D9" s="98" t="s">
        <v>2189</v>
      </c>
      <c r="E9" s="103">
        <v>648</v>
      </c>
      <c r="F9" s="98" t="str">
        <f>VLOOKUP(E9,VIP!$A$2:$O11522,2,0)</f>
        <v>DRBR190</v>
      </c>
      <c r="G9" s="98" t="str">
        <f>VLOOKUP(E9,'LISTADO ATM'!$A$2:$B$898,2,0)</f>
        <v xml:space="preserve">ATM Hermandad de Pensionados </v>
      </c>
      <c r="H9" s="98" t="str">
        <f>VLOOKUP(E9,VIP!$A$2:$O16443,7,FALSE)</f>
        <v>Si</v>
      </c>
      <c r="I9" s="98" t="str">
        <f>VLOOKUP(E9,VIP!$A$2:$O8408,8,FALSE)</f>
        <v>No</v>
      </c>
      <c r="J9" s="98" t="str">
        <f>VLOOKUP(E9,VIP!$A$2:$O8358,8,FALSE)</f>
        <v>No</v>
      </c>
      <c r="K9" s="98" t="str">
        <f>VLOOKUP(E9,VIP!$A$2:$O11932,6,0)</f>
        <v>NO</v>
      </c>
      <c r="L9" s="123" t="s">
        <v>2228</v>
      </c>
      <c r="M9" s="124" t="s">
        <v>2469</v>
      </c>
      <c r="N9" s="125" t="s">
        <v>2476</v>
      </c>
      <c r="O9" s="98" t="s">
        <v>2478</v>
      </c>
      <c r="P9" s="126"/>
      <c r="Q9" s="124" t="s">
        <v>2228</v>
      </c>
    </row>
    <row r="10" spans="1:17" s="99" customFormat="1" ht="18" x14ac:dyDescent="0.25">
      <c r="A10" s="98" t="str">
        <f>VLOOKUP(E10,'LISTADO ATM'!$A$2:$C$899,3,0)</f>
        <v>DISTRITO NACIONAL</v>
      </c>
      <c r="B10" s="111">
        <v>335805717</v>
      </c>
      <c r="C10" s="122">
        <v>44253.923738425925</v>
      </c>
      <c r="D10" s="98" t="s">
        <v>2189</v>
      </c>
      <c r="E10" s="103">
        <v>490</v>
      </c>
      <c r="F10" s="98" t="str">
        <f>VLOOKUP(E10,VIP!$A$2:$O11518,2,0)</f>
        <v>DRBR490</v>
      </c>
      <c r="G10" s="98" t="str">
        <f>VLOOKUP(E10,'LISTADO ATM'!$A$2:$B$898,2,0)</f>
        <v xml:space="preserve">ATM Hospital Ney Arias Lora </v>
      </c>
      <c r="H10" s="98" t="str">
        <f>VLOOKUP(E10,VIP!$A$2:$O16439,7,FALSE)</f>
        <v>Si</v>
      </c>
      <c r="I10" s="98" t="str">
        <f>VLOOKUP(E10,VIP!$A$2:$O8404,8,FALSE)</f>
        <v>Si</v>
      </c>
      <c r="J10" s="98" t="str">
        <f>VLOOKUP(E10,VIP!$A$2:$O8354,8,FALSE)</f>
        <v>Si</v>
      </c>
      <c r="K10" s="98" t="str">
        <f>VLOOKUP(E10,VIP!$A$2:$O11928,6,0)</f>
        <v>NO</v>
      </c>
      <c r="L10" s="123" t="s">
        <v>2228</v>
      </c>
      <c r="M10" s="124" t="s">
        <v>2469</v>
      </c>
      <c r="N10" s="125" t="s">
        <v>2476</v>
      </c>
      <c r="O10" s="98" t="s">
        <v>2478</v>
      </c>
      <c r="P10" s="126"/>
      <c r="Q10" s="124" t="s">
        <v>2228</v>
      </c>
    </row>
    <row r="11" spans="1:17" s="99" customFormat="1" ht="18" x14ac:dyDescent="0.25">
      <c r="A11" s="98" t="str">
        <f>VLOOKUP(E11,'LISTADO ATM'!$A$2:$C$899,3,0)</f>
        <v>NORTE</v>
      </c>
      <c r="B11" s="111">
        <v>335805716</v>
      </c>
      <c r="C11" s="122">
        <v>44253.922997685186</v>
      </c>
      <c r="D11" s="98" t="s">
        <v>2190</v>
      </c>
      <c r="E11" s="103">
        <v>73</v>
      </c>
      <c r="F11" s="98" t="str">
        <f>VLOOKUP(E11,VIP!$A$2:$O11519,2,0)</f>
        <v>DRBR073</v>
      </c>
      <c r="G11" s="98" t="str">
        <f>VLOOKUP(E11,'LISTADO ATM'!$A$2:$B$898,2,0)</f>
        <v xml:space="preserve">ATM Oficina Playa Dorada </v>
      </c>
      <c r="H11" s="98" t="str">
        <f>VLOOKUP(E11,VIP!$A$2:$O16440,7,FALSE)</f>
        <v>Si</v>
      </c>
      <c r="I11" s="98" t="str">
        <f>VLOOKUP(E11,VIP!$A$2:$O8405,8,FALSE)</f>
        <v>Si</v>
      </c>
      <c r="J11" s="98" t="str">
        <f>VLOOKUP(E11,VIP!$A$2:$O8355,8,FALSE)</f>
        <v>Si</v>
      </c>
      <c r="K11" s="98" t="str">
        <f>VLOOKUP(E11,VIP!$A$2:$O11929,6,0)</f>
        <v>NO</v>
      </c>
      <c r="L11" s="123" t="s">
        <v>2228</v>
      </c>
      <c r="M11" s="126" t="s">
        <v>2510</v>
      </c>
      <c r="N11" s="125" t="s">
        <v>2476</v>
      </c>
      <c r="O11" s="98" t="s">
        <v>2497</v>
      </c>
      <c r="P11" s="126"/>
      <c r="Q11" s="171">
        <v>44253.451111111113</v>
      </c>
    </row>
    <row r="12" spans="1:17" s="99" customFormat="1" ht="18" x14ac:dyDescent="0.25">
      <c r="A12" s="98" t="str">
        <f>VLOOKUP(E12,'LISTADO ATM'!$A$2:$C$899,3,0)</f>
        <v>DISTRITO NACIONAL</v>
      </c>
      <c r="B12" s="111">
        <v>335805715</v>
      </c>
      <c r="C12" s="122">
        <v>44253.916261574072</v>
      </c>
      <c r="D12" s="98" t="s">
        <v>2472</v>
      </c>
      <c r="E12" s="103">
        <v>596</v>
      </c>
      <c r="F12" s="98" t="str">
        <f>VLOOKUP(E12,VIP!$A$2:$O11520,2,0)</f>
        <v>DRBR274</v>
      </c>
      <c r="G12" s="98" t="str">
        <f>VLOOKUP(E12,'LISTADO ATM'!$A$2:$B$898,2,0)</f>
        <v xml:space="preserve">ATM Autobanco Malecón Center </v>
      </c>
      <c r="H12" s="98" t="str">
        <f>VLOOKUP(E12,VIP!$A$2:$O16441,7,FALSE)</f>
        <v>Si</v>
      </c>
      <c r="I12" s="98" t="str">
        <f>VLOOKUP(E12,VIP!$A$2:$O8406,8,FALSE)</f>
        <v>Si</v>
      </c>
      <c r="J12" s="98" t="str">
        <f>VLOOKUP(E12,VIP!$A$2:$O8356,8,FALSE)</f>
        <v>Si</v>
      </c>
      <c r="K12" s="98" t="str">
        <f>VLOOKUP(E12,VIP!$A$2:$O11930,6,0)</f>
        <v>NO</v>
      </c>
      <c r="L12" s="123" t="s">
        <v>2430</v>
      </c>
      <c r="M12" s="126" t="s">
        <v>2510</v>
      </c>
      <c r="N12" s="125" t="s">
        <v>2476</v>
      </c>
      <c r="O12" s="98" t="s">
        <v>2477</v>
      </c>
      <c r="P12" s="126"/>
      <c r="Q12" s="171">
        <v>44253.443784722222</v>
      </c>
    </row>
    <row r="13" spans="1:17" s="99" customFormat="1" ht="18" x14ac:dyDescent="0.25">
      <c r="A13" s="98" t="str">
        <f>VLOOKUP(E13,'LISTADO ATM'!$A$2:$C$899,3,0)</f>
        <v>SUR</v>
      </c>
      <c r="B13" s="111">
        <v>335805714</v>
      </c>
      <c r="C13" s="122">
        <v>44253.907962962963</v>
      </c>
      <c r="D13" s="98" t="s">
        <v>2189</v>
      </c>
      <c r="E13" s="103">
        <v>885</v>
      </c>
      <c r="F13" s="98" t="str">
        <f>VLOOKUP(E13,VIP!$A$2:$O11521,2,0)</f>
        <v>DRBR885</v>
      </c>
      <c r="G13" s="98" t="str">
        <f>VLOOKUP(E13,'LISTADO ATM'!$A$2:$B$898,2,0)</f>
        <v xml:space="preserve">ATM UNP Rancho Arriba </v>
      </c>
      <c r="H13" s="98" t="str">
        <f>VLOOKUP(E13,VIP!$A$2:$O16442,7,FALSE)</f>
        <v>Si</v>
      </c>
      <c r="I13" s="98" t="str">
        <f>VLOOKUP(E13,VIP!$A$2:$O8407,8,FALSE)</f>
        <v>Si</v>
      </c>
      <c r="J13" s="98" t="str">
        <f>VLOOKUP(E13,VIP!$A$2:$O8357,8,FALSE)</f>
        <v>Si</v>
      </c>
      <c r="K13" s="98" t="str">
        <f>VLOOKUP(E13,VIP!$A$2:$O11931,6,0)</f>
        <v>NO</v>
      </c>
      <c r="L13" s="123" t="s">
        <v>2254</v>
      </c>
      <c r="M13" s="126" t="s">
        <v>2510</v>
      </c>
      <c r="N13" s="125" t="s">
        <v>2476</v>
      </c>
      <c r="O13" s="98" t="s">
        <v>2478</v>
      </c>
      <c r="P13" s="126"/>
      <c r="Q13" s="171">
        <v>44253.451342592591</v>
      </c>
    </row>
    <row r="14" spans="1:17" s="99" customFormat="1" ht="18" x14ac:dyDescent="0.25">
      <c r="A14" s="98" t="str">
        <f>VLOOKUP(E14,'LISTADO ATM'!$A$2:$C$899,3,0)</f>
        <v>DISTRITO NACIONAL</v>
      </c>
      <c r="B14" s="111">
        <v>335805712</v>
      </c>
      <c r="C14" s="122">
        <v>44253.903912037036</v>
      </c>
      <c r="D14" s="98" t="s">
        <v>2189</v>
      </c>
      <c r="E14" s="103">
        <v>717</v>
      </c>
      <c r="F14" s="98" t="str">
        <f>VLOOKUP(E14,VIP!$A$2:$O11522,2,0)</f>
        <v>DRBR24K</v>
      </c>
      <c r="G14" s="98" t="str">
        <f>VLOOKUP(E14,'LISTADO ATM'!$A$2:$B$898,2,0)</f>
        <v xml:space="preserve">ATM Oficina Los Alcarrizos </v>
      </c>
      <c r="H14" s="98" t="str">
        <f>VLOOKUP(E14,VIP!$A$2:$O16443,7,FALSE)</f>
        <v>Si</v>
      </c>
      <c r="I14" s="98" t="str">
        <f>VLOOKUP(E14,VIP!$A$2:$O8408,8,FALSE)</f>
        <v>Si</v>
      </c>
      <c r="J14" s="98" t="str">
        <f>VLOOKUP(E14,VIP!$A$2:$O8358,8,FALSE)</f>
        <v>Si</v>
      </c>
      <c r="K14" s="98" t="str">
        <f>VLOOKUP(E14,VIP!$A$2:$O11932,6,0)</f>
        <v>SI</v>
      </c>
      <c r="L14" s="123" t="s">
        <v>2228</v>
      </c>
      <c r="M14" s="124" t="s">
        <v>2469</v>
      </c>
      <c r="N14" s="125" t="s">
        <v>2476</v>
      </c>
      <c r="O14" s="98" t="s">
        <v>2478</v>
      </c>
      <c r="P14" s="126"/>
      <c r="Q14" s="124" t="s">
        <v>2228</v>
      </c>
    </row>
    <row r="15" spans="1:17" s="99" customFormat="1" ht="18" x14ac:dyDescent="0.25">
      <c r="A15" s="98" t="str">
        <f>VLOOKUP(E15,'LISTADO ATM'!$A$2:$C$899,3,0)</f>
        <v>DISTRITO NACIONAL</v>
      </c>
      <c r="B15" s="111">
        <v>335805711</v>
      </c>
      <c r="C15" s="122">
        <v>44253.900648148148</v>
      </c>
      <c r="D15" s="98" t="s">
        <v>2189</v>
      </c>
      <c r="E15" s="103">
        <v>85</v>
      </c>
      <c r="F15" s="98" t="str">
        <f>VLOOKUP(E15,VIP!$A$2:$O11523,2,0)</f>
        <v>DRBR085</v>
      </c>
      <c r="G15" s="98" t="str">
        <f>VLOOKUP(E15,'LISTADO ATM'!$A$2:$B$898,2,0)</f>
        <v xml:space="preserve">ATM Oficina San Isidro (Fuerza Aérea) </v>
      </c>
      <c r="H15" s="98" t="str">
        <f>VLOOKUP(E15,VIP!$A$2:$O16444,7,FALSE)</f>
        <v>Si</v>
      </c>
      <c r="I15" s="98" t="str">
        <f>VLOOKUP(E15,VIP!$A$2:$O8409,8,FALSE)</f>
        <v>Si</v>
      </c>
      <c r="J15" s="98" t="str">
        <f>VLOOKUP(E15,VIP!$A$2:$O8359,8,FALSE)</f>
        <v>Si</v>
      </c>
      <c r="K15" s="98" t="str">
        <f>VLOOKUP(E15,VIP!$A$2:$O11933,6,0)</f>
        <v>NO</v>
      </c>
      <c r="L15" s="123" t="s">
        <v>2496</v>
      </c>
      <c r="M15" s="124" t="s">
        <v>2469</v>
      </c>
      <c r="N15" s="125" t="s">
        <v>2476</v>
      </c>
      <c r="O15" s="98" t="s">
        <v>2478</v>
      </c>
      <c r="P15" s="126"/>
      <c r="Q15" s="87" t="s">
        <v>2496</v>
      </c>
    </row>
    <row r="16" spans="1:17" s="99" customFormat="1" ht="18" x14ac:dyDescent="0.25">
      <c r="A16" s="98" t="str">
        <f>VLOOKUP(E16,'LISTADO ATM'!$A$2:$C$899,3,0)</f>
        <v>ESTE</v>
      </c>
      <c r="B16" s="111">
        <v>335805710</v>
      </c>
      <c r="C16" s="122">
        <v>44253.900208333333</v>
      </c>
      <c r="D16" s="98" t="s">
        <v>2189</v>
      </c>
      <c r="E16" s="103">
        <v>480</v>
      </c>
      <c r="F16" s="98" t="str">
        <f>VLOOKUP(E16,VIP!$A$2:$O11524,2,0)</f>
        <v>DRBR480</v>
      </c>
      <c r="G16" s="98" t="str">
        <f>VLOOKUP(E16,'LISTADO ATM'!$A$2:$B$898,2,0)</f>
        <v>ATM UNP Farmaconal Higuey</v>
      </c>
      <c r="H16" s="98" t="str">
        <f>VLOOKUP(E16,VIP!$A$2:$O16445,7,FALSE)</f>
        <v>N/A</v>
      </c>
      <c r="I16" s="98" t="str">
        <f>VLOOKUP(E16,VIP!$A$2:$O8410,8,FALSE)</f>
        <v>N/A</v>
      </c>
      <c r="J16" s="98" t="str">
        <f>VLOOKUP(E16,VIP!$A$2:$O8360,8,FALSE)</f>
        <v>N/A</v>
      </c>
      <c r="K16" s="98" t="str">
        <f>VLOOKUP(E16,VIP!$A$2:$O11934,6,0)</f>
        <v>N/A</v>
      </c>
      <c r="L16" s="123" t="s">
        <v>2496</v>
      </c>
      <c r="M16" s="124" t="s">
        <v>2469</v>
      </c>
      <c r="N16" s="125" t="s">
        <v>2476</v>
      </c>
      <c r="O16" s="98" t="s">
        <v>2478</v>
      </c>
      <c r="P16" s="126"/>
      <c r="Q16" s="124" t="s">
        <v>2496</v>
      </c>
    </row>
    <row r="17" spans="1:17" s="99" customFormat="1" ht="18" x14ac:dyDescent="0.25">
      <c r="A17" s="98" t="str">
        <f>VLOOKUP(E17,'LISTADO ATM'!$A$2:$C$899,3,0)</f>
        <v>ESTE</v>
      </c>
      <c r="B17" s="111">
        <v>335805709</v>
      </c>
      <c r="C17" s="122">
        <v>44253.899456018517</v>
      </c>
      <c r="D17" s="98" t="s">
        <v>2189</v>
      </c>
      <c r="E17" s="103">
        <v>211</v>
      </c>
      <c r="F17" s="98" t="str">
        <f>VLOOKUP(E17,VIP!$A$2:$O11525,2,0)</f>
        <v>DRBR211</v>
      </c>
      <c r="G17" s="98" t="str">
        <f>VLOOKUP(E17,'LISTADO ATM'!$A$2:$B$898,2,0)</f>
        <v xml:space="preserve">ATM Oficina La Romana I </v>
      </c>
      <c r="H17" s="98" t="str">
        <f>VLOOKUP(E17,VIP!$A$2:$O16446,7,FALSE)</f>
        <v>Si</v>
      </c>
      <c r="I17" s="98" t="str">
        <f>VLOOKUP(E17,VIP!$A$2:$O8411,8,FALSE)</f>
        <v>Si</v>
      </c>
      <c r="J17" s="98" t="str">
        <f>VLOOKUP(E17,VIP!$A$2:$O8361,8,FALSE)</f>
        <v>Si</v>
      </c>
      <c r="K17" s="98" t="str">
        <f>VLOOKUP(E17,VIP!$A$2:$O11935,6,0)</f>
        <v>NO</v>
      </c>
      <c r="L17" s="123" t="s">
        <v>2228</v>
      </c>
      <c r="M17" s="124" t="s">
        <v>2469</v>
      </c>
      <c r="N17" s="125" t="s">
        <v>2476</v>
      </c>
      <c r="O17" s="98" t="s">
        <v>2478</v>
      </c>
      <c r="P17" s="126"/>
      <c r="Q17" s="124" t="s">
        <v>2228</v>
      </c>
    </row>
    <row r="18" spans="1:17" s="99" customFormat="1" ht="18" x14ac:dyDescent="0.25">
      <c r="A18" s="98" t="str">
        <f>VLOOKUP(E18,'LISTADO ATM'!$A$2:$C$899,3,0)</f>
        <v>NORTE</v>
      </c>
      <c r="B18" s="111">
        <v>335805708</v>
      </c>
      <c r="C18" s="122">
        <v>44253.883449074077</v>
      </c>
      <c r="D18" s="98" t="s">
        <v>2190</v>
      </c>
      <c r="E18" s="103">
        <v>262</v>
      </c>
      <c r="F18" s="98" t="str">
        <f>VLOOKUP(E18,VIP!$A$2:$O11526,2,0)</f>
        <v>DRBR262</v>
      </c>
      <c r="G18" s="98" t="str">
        <f>VLOOKUP(E18,'LISTADO ATM'!$A$2:$B$898,2,0)</f>
        <v xml:space="preserve">ATM Oficina Obras Públicas (Santiago) </v>
      </c>
      <c r="H18" s="98" t="str">
        <f>VLOOKUP(E18,VIP!$A$2:$O16447,7,FALSE)</f>
        <v>Si</v>
      </c>
      <c r="I18" s="98" t="str">
        <f>VLOOKUP(E18,VIP!$A$2:$O8412,8,FALSE)</f>
        <v>Si</v>
      </c>
      <c r="J18" s="98" t="str">
        <f>VLOOKUP(E18,VIP!$A$2:$O8362,8,FALSE)</f>
        <v>Si</v>
      </c>
      <c r="K18" s="98" t="str">
        <f>VLOOKUP(E18,VIP!$A$2:$O11936,6,0)</f>
        <v>SI</v>
      </c>
      <c r="L18" s="123" t="s">
        <v>2228</v>
      </c>
      <c r="M18" s="126" t="s">
        <v>2510</v>
      </c>
      <c r="N18" s="125" t="s">
        <v>2476</v>
      </c>
      <c r="O18" s="98" t="s">
        <v>2497</v>
      </c>
      <c r="P18" s="126"/>
      <c r="Q18" s="170">
        <v>44253.449780092589</v>
      </c>
    </row>
    <row r="19" spans="1:17" s="99" customFormat="1" ht="18" x14ac:dyDescent="0.25">
      <c r="A19" s="98" t="str">
        <f>VLOOKUP(E19,'LISTADO ATM'!$A$2:$C$899,3,0)</f>
        <v>DISTRITO NACIONAL</v>
      </c>
      <c r="B19" s="111">
        <v>335805705</v>
      </c>
      <c r="C19" s="122">
        <v>44253.853726851848</v>
      </c>
      <c r="D19" s="98" t="s">
        <v>2472</v>
      </c>
      <c r="E19" s="103">
        <v>931</v>
      </c>
      <c r="F19" s="98" t="str">
        <f>VLOOKUP(E19,VIP!$A$2:$O11527,2,0)</f>
        <v>DRBR24N</v>
      </c>
      <c r="G19" s="98" t="str">
        <f>VLOOKUP(E19,'LISTADO ATM'!$A$2:$B$898,2,0)</f>
        <v xml:space="preserve">ATM Autobanco Luperón I </v>
      </c>
      <c r="H19" s="98" t="str">
        <f>VLOOKUP(E19,VIP!$A$2:$O16448,7,FALSE)</f>
        <v>Si</v>
      </c>
      <c r="I19" s="98" t="str">
        <f>VLOOKUP(E19,VIP!$A$2:$O8413,8,FALSE)</f>
        <v>Si</v>
      </c>
      <c r="J19" s="98" t="str">
        <f>VLOOKUP(E19,VIP!$A$2:$O8363,8,FALSE)</f>
        <v>Si</v>
      </c>
      <c r="K19" s="98" t="str">
        <f>VLOOKUP(E19,VIP!$A$2:$O11937,6,0)</f>
        <v>NO</v>
      </c>
      <c r="L19" s="123" t="s">
        <v>2462</v>
      </c>
      <c r="M19" s="126" t="s">
        <v>2510</v>
      </c>
      <c r="N19" s="125" t="s">
        <v>2476</v>
      </c>
      <c r="O19" s="98" t="s">
        <v>2477</v>
      </c>
      <c r="P19" s="126"/>
      <c r="Q19" s="171">
        <v>44253.44935185185</v>
      </c>
    </row>
    <row r="20" spans="1:17" ht="18" x14ac:dyDescent="0.25">
      <c r="A20" s="98" t="str">
        <f>VLOOKUP(E20,'LISTADO ATM'!$A$2:$C$899,3,0)</f>
        <v>DISTRITO NACIONAL</v>
      </c>
      <c r="B20" s="111">
        <v>335805703</v>
      </c>
      <c r="C20" s="122">
        <v>44253.838460648149</v>
      </c>
      <c r="D20" s="98" t="s">
        <v>2472</v>
      </c>
      <c r="E20" s="103">
        <v>709</v>
      </c>
      <c r="F20" s="98" t="str">
        <f>VLOOKUP(E20,VIP!$A$2:$O11528,2,0)</f>
        <v>DRBR01N</v>
      </c>
      <c r="G20" s="98" t="str">
        <f>VLOOKUP(E20,'LISTADO ATM'!$A$2:$B$898,2,0)</f>
        <v xml:space="preserve">ATM Seguros Maestro SEMMA  </v>
      </c>
      <c r="H20" s="98" t="str">
        <f>VLOOKUP(E20,VIP!$A$2:$O16449,7,FALSE)</f>
        <v>Si</v>
      </c>
      <c r="I20" s="98" t="str">
        <f>VLOOKUP(E20,VIP!$A$2:$O8414,8,FALSE)</f>
        <v>Si</v>
      </c>
      <c r="J20" s="98" t="str">
        <f>VLOOKUP(E20,VIP!$A$2:$O8364,8,FALSE)</f>
        <v>Si</v>
      </c>
      <c r="K20" s="98" t="str">
        <f>VLOOKUP(E20,VIP!$A$2:$O11938,6,0)</f>
        <v>NO</v>
      </c>
      <c r="L20" s="123" t="s">
        <v>2462</v>
      </c>
      <c r="M20" s="126" t="s">
        <v>2510</v>
      </c>
      <c r="N20" s="125" t="s">
        <v>2476</v>
      </c>
      <c r="O20" s="98" t="s">
        <v>2477</v>
      </c>
      <c r="P20" s="126"/>
      <c r="Q20" s="171">
        <v>44253.44872685185</v>
      </c>
    </row>
    <row r="21" spans="1:17" ht="18" x14ac:dyDescent="0.25">
      <c r="A21" s="98" t="str">
        <f>VLOOKUP(E21,'LISTADO ATM'!$A$2:$C$899,3,0)</f>
        <v>DISTRITO NACIONAL</v>
      </c>
      <c r="B21" s="111">
        <v>335805697</v>
      </c>
      <c r="C21" s="122">
        <v>44253.820567129631</v>
      </c>
      <c r="D21" s="98" t="s">
        <v>2472</v>
      </c>
      <c r="E21" s="103">
        <v>441</v>
      </c>
      <c r="F21" s="98" t="str">
        <f>VLOOKUP(E21,VIP!$A$2:$O11529,2,0)</f>
        <v>DRBR441</v>
      </c>
      <c r="G21" s="98" t="str">
        <f>VLOOKUP(E21,'LISTADO ATM'!$A$2:$B$898,2,0)</f>
        <v>ATM Estacion de Servicio Romulo Betancour</v>
      </c>
      <c r="H21" s="98" t="str">
        <f>VLOOKUP(E21,VIP!$A$2:$O16450,7,FALSE)</f>
        <v>NO</v>
      </c>
      <c r="I21" s="98" t="str">
        <f>VLOOKUP(E21,VIP!$A$2:$O8415,8,FALSE)</f>
        <v>NO</v>
      </c>
      <c r="J21" s="98" t="str">
        <f>VLOOKUP(E21,VIP!$A$2:$O8365,8,FALSE)</f>
        <v>NO</v>
      </c>
      <c r="K21" s="98" t="str">
        <f>VLOOKUP(E21,VIP!$A$2:$O11939,6,0)</f>
        <v>NO</v>
      </c>
      <c r="L21" s="123" t="s">
        <v>2430</v>
      </c>
      <c r="M21" s="124" t="s">
        <v>2469</v>
      </c>
      <c r="N21" s="125" t="s">
        <v>2476</v>
      </c>
      <c r="O21" s="98" t="s">
        <v>2477</v>
      </c>
      <c r="P21" s="126"/>
      <c r="Q21" s="87" t="s">
        <v>2430</v>
      </c>
    </row>
    <row r="22" spans="1:17" ht="18" x14ac:dyDescent="0.25">
      <c r="A22" s="98" t="str">
        <f>VLOOKUP(E22,'LISTADO ATM'!$A$2:$C$899,3,0)</f>
        <v>DISTRITO NACIONAL</v>
      </c>
      <c r="B22" s="111">
        <v>335805696</v>
      </c>
      <c r="C22" s="122">
        <v>44253.818194444444</v>
      </c>
      <c r="D22" s="98" t="s">
        <v>2472</v>
      </c>
      <c r="E22" s="103">
        <v>32</v>
      </c>
      <c r="F22" s="98" t="str">
        <f>VLOOKUP(E22,VIP!$A$2:$O11530,2,0)</f>
        <v>DRBR032</v>
      </c>
      <c r="G22" s="98" t="str">
        <f>VLOOKUP(E22,'LISTADO ATM'!$A$2:$B$898,2,0)</f>
        <v xml:space="preserve">ATM Oficina San Martín II </v>
      </c>
      <c r="H22" s="98" t="str">
        <f>VLOOKUP(E22,VIP!$A$2:$O16451,7,FALSE)</f>
        <v>Si</v>
      </c>
      <c r="I22" s="98" t="str">
        <f>VLOOKUP(E22,VIP!$A$2:$O8416,8,FALSE)</f>
        <v>Si</v>
      </c>
      <c r="J22" s="98" t="str">
        <f>VLOOKUP(E22,VIP!$A$2:$O8366,8,FALSE)</f>
        <v>Si</v>
      </c>
      <c r="K22" s="98" t="str">
        <f>VLOOKUP(E22,VIP!$A$2:$O11940,6,0)</f>
        <v>NO</v>
      </c>
      <c r="L22" s="123" t="s">
        <v>2430</v>
      </c>
      <c r="M22" s="126" t="s">
        <v>2510</v>
      </c>
      <c r="N22" s="125" t="s">
        <v>2476</v>
      </c>
      <c r="O22" s="98" t="s">
        <v>2477</v>
      </c>
      <c r="P22" s="126"/>
      <c r="Q22" s="171">
        <v>44253.448761574073</v>
      </c>
    </row>
    <row r="23" spans="1:17" ht="18" x14ac:dyDescent="0.25">
      <c r="A23" s="98" t="str">
        <f>VLOOKUP(E23,'LISTADO ATM'!$A$2:$C$899,3,0)</f>
        <v>DISTRITO NACIONAL</v>
      </c>
      <c r="B23" s="111">
        <v>335805695</v>
      </c>
      <c r="C23" s="122">
        <v>44253.816064814811</v>
      </c>
      <c r="D23" s="98" t="s">
        <v>2189</v>
      </c>
      <c r="E23" s="103">
        <v>989</v>
      </c>
      <c r="F23" s="98" t="str">
        <f>VLOOKUP(E23,VIP!$A$2:$O11531,2,0)</f>
        <v>DRBR989</v>
      </c>
      <c r="G23" s="98" t="str">
        <f>VLOOKUP(E23,'LISTADO ATM'!$A$2:$B$898,2,0)</f>
        <v xml:space="preserve">ATM Ministerio de Deportes </v>
      </c>
      <c r="H23" s="98" t="str">
        <f>VLOOKUP(E23,VIP!$A$2:$O16452,7,FALSE)</f>
        <v>Si</v>
      </c>
      <c r="I23" s="98" t="str">
        <f>VLOOKUP(E23,VIP!$A$2:$O8417,8,FALSE)</f>
        <v>Si</v>
      </c>
      <c r="J23" s="98" t="str">
        <f>VLOOKUP(E23,VIP!$A$2:$O8367,8,FALSE)</f>
        <v>Si</v>
      </c>
      <c r="K23" s="98" t="str">
        <f>VLOOKUP(E23,VIP!$A$2:$O11941,6,0)</f>
        <v>NO</v>
      </c>
      <c r="L23" s="123" t="s">
        <v>2228</v>
      </c>
      <c r="M23" s="124" t="s">
        <v>2469</v>
      </c>
      <c r="N23" s="125" t="s">
        <v>2476</v>
      </c>
      <c r="O23" s="98" t="s">
        <v>2478</v>
      </c>
      <c r="P23" s="126"/>
      <c r="Q23" s="124" t="s">
        <v>2228</v>
      </c>
    </row>
    <row r="24" spans="1:17" ht="18" x14ac:dyDescent="0.25">
      <c r="A24" s="98" t="str">
        <f>VLOOKUP(E24,'LISTADO ATM'!$A$2:$C$899,3,0)</f>
        <v>DISTRITO NACIONAL</v>
      </c>
      <c r="B24" s="111">
        <v>335805690</v>
      </c>
      <c r="C24" s="122">
        <v>44253.802430555559</v>
      </c>
      <c r="D24" s="98" t="s">
        <v>2472</v>
      </c>
      <c r="E24" s="103">
        <v>624</v>
      </c>
      <c r="F24" s="98" t="str">
        <f>VLOOKUP(E24,VIP!$A$2:$O11532,2,0)</f>
        <v>DRBR624</v>
      </c>
      <c r="G24" s="98" t="str">
        <f>VLOOKUP(E24,'LISTADO ATM'!$A$2:$B$898,2,0)</f>
        <v xml:space="preserve">ATM Policía Nacional I </v>
      </c>
      <c r="H24" s="98" t="str">
        <f>VLOOKUP(E24,VIP!$A$2:$O16453,7,FALSE)</f>
        <v>Si</v>
      </c>
      <c r="I24" s="98" t="str">
        <f>VLOOKUP(E24,VIP!$A$2:$O8418,8,FALSE)</f>
        <v>Si</v>
      </c>
      <c r="J24" s="98" t="str">
        <f>VLOOKUP(E24,VIP!$A$2:$O8368,8,FALSE)</f>
        <v>Si</v>
      </c>
      <c r="K24" s="98" t="str">
        <f>VLOOKUP(E24,VIP!$A$2:$O11942,6,0)</f>
        <v>NO</v>
      </c>
      <c r="L24" s="123" t="s">
        <v>2462</v>
      </c>
      <c r="M24" s="126" t="s">
        <v>2510</v>
      </c>
      <c r="N24" s="125" t="s">
        <v>2476</v>
      </c>
      <c r="O24" s="98" t="s">
        <v>2477</v>
      </c>
      <c r="P24" s="126"/>
      <c r="Q24" s="171">
        <v>44253.443993055553</v>
      </c>
    </row>
    <row r="25" spans="1:17" ht="18" x14ac:dyDescent="0.25">
      <c r="A25" s="98" t="str">
        <f>VLOOKUP(E25,'LISTADO ATM'!$A$2:$C$899,3,0)</f>
        <v>DISTRITO NACIONAL</v>
      </c>
      <c r="B25" s="111">
        <v>335805688</v>
      </c>
      <c r="C25" s="122">
        <v>44253.790497685186</v>
      </c>
      <c r="D25" s="98" t="s">
        <v>2472</v>
      </c>
      <c r="E25" s="103">
        <v>14</v>
      </c>
      <c r="F25" s="98" t="str">
        <f>VLOOKUP(E25,VIP!$A$2:$O11517,2,0)</f>
        <v>DRBR014</v>
      </c>
      <c r="G25" s="98" t="str">
        <f>VLOOKUP(E25,'LISTADO ATM'!$A$2:$B$898,2,0)</f>
        <v xml:space="preserve">ATM Oficina Aeropuerto Las Américas I </v>
      </c>
      <c r="H25" s="98" t="str">
        <f>VLOOKUP(E25,VIP!$A$2:$O16438,7,FALSE)</f>
        <v>Si</v>
      </c>
      <c r="I25" s="98" t="str">
        <f>VLOOKUP(E25,VIP!$A$2:$O8403,8,FALSE)</f>
        <v>Si</v>
      </c>
      <c r="J25" s="98" t="str">
        <f>VLOOKUP(E25,VIP!$A$2:$O8353,8,FALSE)</f>
        <v>Si</v>
      </c>
      <c r="K25" s="98" t="str">
        <f>VLOOKUP(E25,VIP!$A$2:$O11927,6,0)</f>
        <v>NO</v>
      </c>
      <c r="L25" s="123" t="s">
        <v>2430</v>
      </c>
      <c r="M25" s="124" t="s">
        <v>2469</v>
      </c>
      <c r="N25" s="125" t="s">
        <v>2476</v>
      </c>
      <c r="O25" s="98" t="s">
        <v>2477</v>
      </c>
      <c r="P25" s="126"/>
      <c r="Q25" s="124" t="s">
        <v>2430</v>
      </c>
    </row>
    <row r="26" spans="1:17" ht="18" x14ac:dyDescent="0.25">
      <c r="A26" s="98" t="str">
        <f>VLOOKUP(E26,'LISTADO ATM'!$A$2:$C$899,3,0)</f>
        <v>DISTRITO NACIONAL</v>
      </c>
      <c r="B26" s="111">
        <v>335805687</v>
      </c>
      <c r="C26" s="122">
        <v>44253.789872685185</v>
      </c>
      <c r="D26" s="98" t="s">
        <v>2472</v>
      </c>
      <c r="E26" s="103">
        <v>875</v>
      </c>
      <c r="F26" s="98" t="str">
        <f>VLOOKUP(E26,VIP!$A$2:$O11518,2,0)</f>
        <v>DRBR875</v>
      </c>
      <c r="G26" s="98" t="str">
        <f>VLOOKUP(E26,'LISTADO ATM'!$A$2:$B$898,2,0)</f>
        <v xml:space="preserve">ATM Texaco Aut. Duarte KM 14 1/2 (Los Alcarrizos) </v>
      </c>
      <c r="H26" s="98" t="str">
        <f>VLOOKUP(E26,VIP!$A$2:$O16439,7,FALSE)</f>
        <v>Si</v>
      </c>
      <c r="I26" s="98" t="str">
        <f>VLOOKUP(E26,VIP!$A$2:$O8404,8,FALSE)</f>
        <v>Si</v>
      </c>
      <c r="J26" s="98" t="str">
        <f>VLOOKUP(E26,VIP!$A$2:$O8354,8,FALSE)</f>
        <v>Si</v>
      </c>
      <c r="K26" s="98" t="str">
        <f>VLOOKUP(E26,VIP!$A$2:$O11928,6,0)</f>
        <v>NO</v>
      </c>
      <c r="L26" s="123" t="s">
        <v>2430</v>
      </c>
      <c r="M26" s="124" t="s">
        <v>2469</v>
      </c>
      <c r="N26" s="125" t="s">
        <v>2476</v>
      </c>
      <c r="O26" s="98" t="s">
        <v>2477</v>
      </c>
      <c r="P26" s="126"/>
      <c r="Q26" s="87" t="s">
        <v>2430</v>
      </c>
    </row>
    <row r="27" spans="1:17" ht="18" x14ac:dyDescent="0.25">
      <c r="A27" s="98" t="str">
        <f>VLOOKUP(E27,'LISTADO ATM'!$A$2:$C$899,3,0)</f>
        <v>DISTRITO NACIONAL</v>
      </c>
      <c r="B27" s="111">
        <v>335805686</v>
      </c>
      <c r="C27" s="122">
        <v>44253.78833333333</v>
      </c>
      <c r="D27" s="98" t="s">
        <v>2472</v>
      </c>
      <c r="E27" s="103">
        <v>672</v>
      </c>
      <c r="F27" s="98" t="str">
        <f>VLOOKUP(E27,VIP!$A$2:$O11519,2,0)</f>
        <v>DRBR672</v>
      </c>
      <c r="G27" s="98" t="str">
        <f>VLOOKUP(E27,'LISTADO ATM'!$A$2:$B$898,2,0)</f>
        <v>ATM Destacamento Policía Nacional La Victoria</v>
      </c>
      <c r="H27" s="98" t="str">
        <f>VLOOKUP(E27,VIP!$A$2:$O16440,7,FALSE)</f>
        <v>Si</v>
      </c>
      <c r="I27" s="98" t="str">
        <f>VLOOKUP(E27,VIP!$A$2:$O8405,8,FALSE)</f>
        <v>Si</v>
      </c>
      <c r="J27" s="98" t="str">
        <f>VLOOKUP(E27,VIP!$A$2:$O8355,8,FALSE)</f>
        <v>Si</v>
      </c>
      <c r="K27" s="98" t="str">
        <f>VLOOKUP(E27,VIP!$A$2:$O11929,6,0)</f>
        <v>SI</v>
      </c>
      <c r="L27" s="123" t="s">
        <v>2430</v>
      </c>
      <c r="M27" s="124" t="s">
        <v>2469</v>
      </c>
      <c r="N27" s="125" t="s">
        <v>2476</v>
      </c>
      <c r="O27" s="98" t="s">
        <v>2477</v>
      </c>
      <c r="P27" s="126"/>
      <c r="Q27" s="87" t="s">
        <v>2430</v>
      </c>
    </row>
    <row r="28" spans="1:17" ht="18" x14ac:dyDescent="0.25">
      <c r="A28" s="98" t="str">
        <f>VLOOKUP(E28,'LISTADO ATM'!$A$2:$C$899,3,0)</f>
        <v>ESTE</v>
      </c>
      <c r="B28" s="111">
        <v>335805684</v>
      </c>
      <c r="C28" s="122">
        <v>44253.785300925927</v>
      </c>
      <c r="D28" s="98" t="s">
        <v>2487</v>
      </c>
      <c r="E28" s="103">
        <v>429</v>
      </c>
      <c r="F28" s="98" t="str">
        <f>VLOOKUP(E28,VIP!$A$2:$O11520,2,0)</f>
        <v>DRBR429</v>
      </c>
      <c r="G28" s="98" t="str">
        <f>VLOOKUP(E28,'LISTADO ATM'!$A$2:$B$898,2,0)</f>
        <v xml:space="preserve">ATM Oficina Jumbo La Romana </v>
      </c>
      <c r="H28" s="98" t="str">
        <f>VLOOKUP(E28,VIP!$A$2:$O16441,7,FALSE)</f>
        <v>Si</v>
      </c>
      <c r="I28" s="98" t="str">
        <f>VLOOKUP(E28,VIP!$A$2:$O8406,8,FALSE)</f>
        <v>Si</v>
      </c>
      <c r="J28" s="98" t="str">
        <f>VLOOKUP(E28,VIP!$A$2:$O8356,8,FALSE)</f>
        <v>Si</v>
      </c>
      <c r="K28" s="98" t="str">
        <f>VLOOKUP(E28,VIP!$A$2:$O11930,6,0)</f>
        <v>NO</v>
      </c>
      <c r="L28" s="123" t="s">
        <v>2430</v>
      </c>
      <c r="M28" s="124" t="s">
        <v>2469</v>
      </c>
      <c r="N28" s="125" t="s">
        <v>2476</v>
      </c>
      <c r="O28" s="98" t="s">
        <v>2490</v>
      </c>
      <c r="P28" s="126"/>
      <c r="Q28" s="87" t="s">
        <v>2430</v>
      </c>
    </row>
    <row r="29" spans="1:17" ht="18" x14ac:dyDescent="0.25">
      <c r="A29" s="98" t="str">
        <f>VLOOKUP(E29,'LISTADO ATM'!$A$2:$C$899,3,0)</f>
        <v>DISTRITO NACIONAL</v>
      </c>
      <c r="B29" s="111">
        <v>335805683</v>
      </c>
      <c r="C29" s="122">
        <v>44253.783726851849</v>
      </c>
      <c r="D29" s="98" t="s">
        <v>2472</v>
      </c>
      <c r="E29" s="103">
        <v>125</v>
      </c>
      <c r="F29" s="98" t="str">
        <f>VLOOKUP(E29,VIP!$A$2:$O11521,2,0)</f>
        <v>DRBR125</v>
      </c>
      <c r="G29" s="98" t="str">
        <f>VLOOKUP(E29,'LISTADO ATM'!$A$2:$B$898,2,0)</f>
        <v xml:space="preserve">ATM Dirección General de Aduanas II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23" t="s">
        <v>2462</v>
      </c>
      <c r="M29" s="124" t="s">
        <v>2469</v>
      </c>
      <c r="N29" s="125" t="s">
        <v>2476</v>
      </c>
      <c r="O29" s="98" t="s">
        <v>2477</v>
      </c>
      <c r="P29" s="126"/>
      <c r="Q29" s="87" t="s">
        <v>2462</v>
      </c>
    </row>
    <row r="30" spans="1:17" ht="18" x14ac:dyDescent="0.25">
      <c r="A30" s="98" t="str">
        <f>VLOOKUP(E30,'LISTADO ATM'!$A$2:$C$899,3,0)</f>
        <v>SUR</v>
      </c>
      <c r="B30" s="111">
        <v>335805682</v>
      </c>
      <c r="C30" s="122">
        <v>44253.781608796293</v>
      </c>
      <c r="D30" s="98" t="s">
        <v>2472</v>
      </c>
      <c r="E30" s="103">
        <v>582</v>
      </c>
      <c r="F30" s="98" t="e">
        <f>VLOOKUP(E30,VIP!$A$2:$O11522,2,0)</f>
        <v>#N/A</v>
      </c>
      <c r="G30" s="98" t="str">
        <f>VLOOKUP(E30,'LISTADO ATM'!$A$2:$B$898,2,0)</f>
        <v>ATM Estación Sabana Yegua</v>
      </c>
      <c r="H30" s="98" t="e">
        <f>VLOOKUP(E30,VIP!$A$2:$O16443,7,FALSE)</f>
        <v>#N/A</v>
      </c>
      <c r="I30" s="98" t="e">
        <f>VLOOKUP(E30,VIP!$A$2:$O8408,8,FALSE)</f>
        <v>#N/A</v>
      </c>
      <c r="J30" s="98" t="e">
        <f>VLOOKUP(E30,VIP!$A$2:$O8358,8,FALSE)</f>
        <v>#N/A</v>
      </c>
      <c r="K30" s="98" t="e">
        <f>VLOOKUP(E30,VIP!$A$2:$O11932,6,0)</f>
        <v>#N/A</v>
      </c>
      <c r="L30" s="123" t="s">
        <v>2430</v>
      </c>
      <c r="M30" s="124" t="s">
        <v>2469</v>
      </c>
      <c r="N30" s="125" t="s">
        <v>2476</v>
      </c>
      <c r="O30" s="98" t="s">
        <v>2477</v>
      </c>
      <c r="P30" s="126"/>
      <c r="Q30" s="124" t="s">
        <v>2430</v>
      </c>
    </row>
    <row r="31" spans="1:17" ht="18" x14ac:dyDescent="0.25">
      <c r="A31" s="98" t="str">
        <f>VLOOKUP(E31,'LISTADO ATM'!$A$2:$C$899,3,0)</f>
        <v>ESTE</v>
      </c>
      <c r="B31" s="111">
        <v>335805679</v>
      </c>
      <c r="C31" s="122">
        <v>44253.776921296296</v>
      </c>
      <c r="D31" s="98" t="s">
        <v>2189</v>
      </c>
      <c r="E31" s="103">
        <v>268</v>
      </c>
      <c r="F31" s="98" t="str">
        <f>VLOOKUP(E31,VIP!$A$2:$O11523,2,0)</f>
        <v>DRBR268</v>
      </c>
      <c r="G31" s="98" t="str">
        <f>VLOOKUP(E31,'LISTADO ATM'!$A$2:$B$898,2,0)</f>
        <v xml:space="preserve">ATM Autobanco La Altagracia (Higuey) </v>
      </c>
      <c r="H31" s="98" t="str">
        <f>VLOOKUP(E31,VIP!$A$2:$O16444,7,FALSE)</f>
        <v>Si</v>
      </c>
      <c r="I31" s="98" t="str">
        <f>VLOOKUP(E31,VIP!$A$2:$O8409,8,FALSE)</f>
        <v>Si</v>
      </c>
      <c r="J31" s="98" t="str">
        <f>VLOOKUP(E31,VIP!$A$2:$O8359,8,FALSE)</f>
        <v>Si</v>
      </c>
      <c r="K31" s="98" t="str">
        <f>VLOOKUP(E31,VIP!$A$2:$O11933,6,0)</f>
        <v>NO</v>
      </c>
      <c r="L31" s="123" t="s">
        <v>2228</v>
      </c>
      <c r="M31" s="124" t="s">
        <v>2469</v>
      </c>
      <c r="N31" s="125" t="s">
        <v>2476</v>
      </c>
      <c r="O31" s="98" t="s">
        <v>2478</v>
      </c>
      <c r="P31" s="126"/>
      <c r="Q31" s="124" t="s">
        <v>2228</v>
      </c>
    </row>
    <row r="32" spans="1:17" ht="18" x14ac:dyDescent="0.25">
      <c r="A32" s="98" t="str">
        <f>VLOOKUP(E32,'LISTADO ATM'!$A$2:$C$899,3,0)</f>
        <v>DISTRITO NACIONAL</v>
      </c>
      <c r="B32" s="111">
        <v>335805678</v>
      </c>
      <c r="C32" s="122">
        <v>44253.776597222219</v>
      </c>
      <c r="D32" s="98" t="s">
        <v>2189</v>
      </c>
      <c r="E32" s="103">
        <v>670</v>
      </c>
      <c r="F32" s="98" t="str">
        <f>VLOOKUP(E32,VIP!$A$2:$O11524,2,0)</f>
        <v>DRBR670</v>
      </c>
      <c r="G32" s="98" t="str">
        <f>VLOOKUP(E32,'LISTADO ATM'!$A$2:$B$898,2,0)</f>
        <v>ATM Estación Texaco Algodón</v>
      </c>
      <c r="H32" s="98" t="str">
        <f>VLOOKUP(E32,VIP!$A$2:$O16445,7,FALSE)</f>
        <v>Si</v>
      </c>
      <c r="I32" s="98" t="str">
        <f>VLOOKUP(E32,VIP!$A$2:$O8410,8,FALSE)</f>
        <v>Si</v>
      </c>
      <c r="J32" s="98" t="str">
        <f>VLOOKUP(E32,VIP!$A$2:$O8360,8,FALSE)</f>
        <v>Si</v>
      </c>
      <c r="K32" s="98" t="str">
        <f>VLOOKUP(E32,VIP!$A$2:$O11934,6,0)</f>
        <v>NO</v>
      </c>
      <c r="L32" s="123" t="s">
        <v>2496</v>
      </c>
      <c r="M32" s="126" t="s">
        <v>2510</v>
      </c>
      <c r="N32" s="125" t="s">
        <v>2476</v>
      </c>
      <c r="O32" s="98" t="s">
        <v>2478</v>
      </c>
      <c r="P32" s="126"/>
      <c r="Q32" s="170">
        <v>44253.306539351855</v>
      </c>
    </row>
    <row r="33" spans="1:17" ht="18" x14ac:dyDescent="0.25">
      <c r="A33" s="98" t="str">
        <f>VLOOKUP(E33,'LISTADO ATM'!$A$2:$C$899,3,0)</f>
        <v>SUR</v>
      </c>
      <c r="B33" s="111">
        <v>335805677</v>
      </c>
      <c r="C33" s="122">
        <v>44253.775613425925</v>
      </c>
      <c r="D33" s="98" t="s">
        <v>2189</v>
      </c>
      <c r="E33" s="103">
        <v>984</v>
      </c>
      <c r="F33" s="98" t="str">
        <f>VLOOKUP(E33,VIP!$A$2:$O11525,2,0)</f>
        <v>DRBR984</v>
      </c>
      <c r="G33" s="98" t="str">
        <f>VLOOKUP(E33,'LISTADO ATM'!$A$2:$B$898,2,0)</f>
        <v xml:space="preserve">ATM Oficina Neiba II </v>
      </c>
      <c r="H33" s="98" t="str">
        <f>VLOOKUP(E33,VIP!$A$2:$O16446,7,FALSE)</f>
        <v>Si</v>
      </c>
      <c r="I33" s="98" t="str">
        <f>VLOOKUP(E33,VIP!$A$2:$O8411,8,FALSE)</f>
        <v>Si</v>
      </c>
      <c r="J33" s="98" t="str">
        <f>VLOOKUP(E33,VIP!$A$2:$O8361,8,FALSE)</f>
        <v>Si</v>
      </c>
      <c r="K33" s="98" t="str">
        <f>VLOOKUP(E33,VIP!$A$2:$O11935,6,0)</f>
        <v>NO</v>
      </c>
      <c r="L33" s="123" t="s">
        <v>2228</v>
      </c>
      <c r="M33" s="124" t="s">
        <v>2469</v>
      </c>
      <c r="N33" s="125" t="s">
        <v>2476</v>
      </c>
      <c r="O33" s="98" t="s">
        <v>2478</v>
      </c>
      <c r="P33" s="126"/>
      <c r="Q33" s="124" t="s">
        <v>2228</v>
      </c>
    </row>
    <row r="34" spans="1:17" ht="18" x14ac:dyDescent="0.25">
      <c r="A34" s="98" t="str">
        <f>VLOOKUP(E34,'LISTADO ATM'!$A$2:$C$899,3,0)</f>
        <v>DISTRITO NACIONAL</v>
      </c>
      <c r="B34" s="111">
        <v>335805675</v>
      </c>
      <c r="C34" s="122">
        <v>44253.775069444448</v>
      </c>
      <c r="D34" s="98" t="s">
        <v>2189</v>
      </c>
      <c r="E34" s="103">
        <v>929</v>
      </c>
      <c r="F34" s="98" t="str">
        <f>VLOOKUP(E34,VIP!$A$2:$O11526,2,0)</f>
        <v>DRBR929</v>
      </c>
      <c r="G34" s="98" t="str">
        <f>VLOOKUP(E34,'LISTADO ATM'!$A$2:$B$898,2,0)</f>
        <v>ATM Autoservicio Nacional El Conde</v>
      </c>
      <c r="H34" s="98" t="str">
        <f>VLOOKUP(E34,VIP!$A$2:$O16447,7,FALSE)</f>
        <v>Si</v>
      </c>
      <c r="I34" s="98" t="str">
        <f>VLOOKUP(E34,VIP!$A$2:$O8412,8,FALSE)</f>
        <v>Si</v>
      </c>
      <c r="J34" s="98" t="str">
        <f>VLOOKUP(E34,VIP!$A$2:$O8362,8,FALSE)</f>
        <v>Si</v>
      </c>
      <c r="K34" s="98" t="str">
        <f>VLOOKUP(E34,VIP!$A$2:$O11936,6,0)</f>
        <v>NO</v>
      </c>
      <c r="L34" s="123" t="s">
        <v>2228</v>
      </c>
      <c r="M34" s="124" t="s">
        <v>2469</v>
      </c>
      <c r="N34" s="125" t="s">
        <v>2476</v>
      </c>
      <c r="O34" s="98" t="s">
        <v>2478</v>
      </c>
      <c r="P34" s="126"/>
      <c r="Q34" s="124" t="s">
        <v>2228</v>
      </c>
    </row>
    <row r="35" spans="1:17" ht="18" x14ac:dyDescent="0.25">
      <c r="A35" s="98" t="str">
        <f>VLOOKUP(E35,'LISTADO ATM'!$A$2:$C$899,3,0)</f>
        <v>DISTRITO NACIONAL</v>
      </c>
      <c r="B35" s="111">
        <v>335805674</v>
      </c>
      <c r="C35" s="122">
        <v>44253.774618055555</v>
      </c>
      <c r="D35" s="98" t="s">
        <v>2189</v>
      </c>
      <c r="E35" s="103">
        <v>686</v>
      </c>
      <c r="F35" s="98" t="str">
        <f>VLOOKUP(E35,VIP!$A$2:$O11527,2,0)</f>
        <v>DRBR686</v>
      </c>
      <c r="G35" s="98" t="str">
        <f>VLOOKUP(E35,'LISTADO ATM'!$A$2:$B$898,2,0)</f>
        <v>ATM Autoservicio Oficina Máximo Gómez</v>
      </c>
      <c r="H35" s="98" t="str">
        <f>VLOOKUP(E35,VIP!$A$2:$O16448,7,FALSE)</f>
        <v>Si</v>
      </c>
      <c r="I35" s="98" t="str">
        <f>VLOOKUP(E35,VIP!$A$2:$O8413,8,FALSE)</f>
        <v>Si</v>
      </c>
      <c r="J35" s="98" t="str">
        <f>VLOOKUP(E35,VIP!$A$2:$O8363,8,FALSE)</f>
        <v>Si</v>
      </c>
      <c r="K35" s="98" t="str">
        <f>VLOOKUP(E35,VIP!$A$2:$O11937,6,0)</f>
        <v>NO</v>
      </c>
      <c r="L35" s="123" t="s">
        <v>2228</v>
      </c>
      <c r="M35" s="124" t="s">
        <v>2469</v>
      </c>
      <c r="N35" s="125" t="s">
        <v>2476</v>
      </c>
      <c r="O35" s="98" t="s">
        <v>2478</v>
      </c>
      <c r="P35" s="126"/>
      <c r="Q35" s="124" t="s">
        <v>2228</v>
      </c>
    </row>
    <row r="36" spans="1:17" ht="18" x14ac:dyDescent="0.25">
      <c r="A36" s="98" t="str">
        <f>VLOOKUP(E36,'LISTADO ATM'!$A$2:$C$899,3,0)</f>
        <v>DISTRITO NACIONAL</v>
      </c>
      <c r="B36" s="111">
        <v>335805673</v>
      </c>
      <c r="C36" s="122">
        <v>44253.774131944447</v>
      </c>
      <c r="D36" s="98" t="s">
        <v>2189</v>
      </c>
      <c r="E36" s="103">
        <v>517</v>
      </c>
      <c r="F36" s="98" t="str">
        <f>VLOOKUP(E36,VIP!$A$2:$O11528,2,0)</f>
        <v>DRBR517</v>
      </c>
      <c r="G36" s="98" t="str">
        <f>VLOOKUP(E36,'LISTADO ATM'!$A$2:$B$898,2,0)</f>
        <v xml:space="preserve">ATM Autobanco Oficina Sans Soucí </v>
      </c>
      <c r="H36" s="98" t="str">
        <f>VLOOKUP(E36,VIP!$A$2:$O16449,7,FALSE)</f>
        <v>Si</v>
      </c>
      <c r="I36" s="98" t="str">
        <f>VLOOKUP(E36,VIP!$A$2:$O8414,8,FALSE)</f>
        <v>Si</v>
      </c>
      <c r="J36" s="98" t="str">
        <f>VLOOKUP(E36,VIP!$A$2:$O8364,8,FALSE)</f>
        <v>Si</v>
      </c>
      <c r="K36" s="98" t="str">
        <f>VLOOKUP(E36,VIP!$A$2:$O11938,6,0)</f>
        <v>SI</v>
      </c>
      <c r="L36" s="123" t="s">
        <v>2228</v>
      </c>
      <c r="M36" s="124" t="s">
        <v>2469</v>
      </c>
      <c r="N36" s="125" t="s">
        <v>2476</v>
      </c>
      <c r="O36" s="98" t="s">
        <v>2478</v>
      </c>
      <c r="P36" s="126"/>
      <c r="Q36" s="124" t="s">
        <v>2228</v>
      </c>
    </row>
    <row r="37" spans="1:17" ht="18" x14ac:dyDescent="0.25">
      <c r="A37" s="98" t="str">
        <f>VLOOKUP(E37,'LISTADO ATM'!$A$2:$C$899,3,0)</f>
        <v>DISTRITO NACIONAL</v>
      </c>
      <c r="B37" s="111">
        <v>335805672</v>
      </c>
      <c r="C37" s="122">
        <v>44253.773518518516</v>
      </c>
      <c r="D37" s="98" t="s">
        <v>2189</v>
      </c>
      <c r="E37" s="103">
        <v>239</v>
      </c>
      <c r="F37" s="98" t="str">
        <f>VLOOKUP(E37,VIP!$A$2:$O11529,2,0)</f>
        <v>DRBR239</v>
      </c>
      <c r="G37" s="98" t="str">
        <f>VLOOKUP(E37,'LISTADO ATM'!$A$2:$B$898,2,0)</f>
        <v xml:space="preserve">ATM Autobanco Charles de Gaulle </v>
      </c>
      <c r="H37" s="98" t="str">
        <f>VLOOKUP(E37,VIP!$A$2:$O16450,7,FALSE)</f>
        <v>Si</v>
      </c>
      <c r="I37" s="98" t="str">
        <f>VLOOKUP(E37,VIP!$A$2:$O8415,8,FALSE)</f>
        <v>Si</v>
      </c>
      <c r="J37" s="98" t="str">
        <f>VLOOKUP(E37,VIP!$A$2:$O8365,8,FALSE)</f>
        <v>Si</v>
      </c>
      <c r="K37" s="98" t="str">
        <f>VLOOKUP(E37,VIP!$A$2:$O11939,6,0)</f>
        <v>SI</v>
      </c>
      <c r="L37" s="123" t="s">
        <v>2228</v>
      </c>
      <c r="M37" s="124" t="s">
        <v>2469</v>
      </c>
      <c r="N37" s="125" t="s">
        <v>2476</v>
      </c>
      <c r="O37" s="98" t="s">
        <v>2478</v>
      </c>
      <c r="P37" s="126"/>
      <c r="Q37" s="124" t="s">
        <v>2228</v>
      </c>
    </row>
    <row r="38" spans="1:17" ht="18" x14ac:dyDescent="0.25">
      <c r="A38" s="98" t="str">
        <f>VLOOKUP(E38,'LISTADO ATM'!$A$2:$C$899,3,0)</f>
        <v>DISTRITO NACIONAL</v>
      </c>
      <c r="B38" s="111">
        <v>335805671</v>
      </c>
      <c r="C38" s="122">
        <v>44253.773495370369</v>
      </c>
      <c r="D38" s="98" t="s">
        <v>2472</v>
      </c>
      <c r="E38" s="103">
        <v>600</v>
      </c>
      <c r="F38" s="98" t="str">
        <f>VLOOKUP(E38,VIP!$A$2:$O11530,2,0)</f>
        <v>DRBR600</v>
      </c>
      <c r="G38" s="98" t="str">
        <f>VLOOKUP(E38,'LISTADO ATM'!$A$2:$B$898,2,0)</f>
        <v>ATM S/M Bravo Hipica</v>
      </c>
      <c r="H38" s="98" t="str">
        <f>VLOOKUP(E38,VIP!$A$2:$O16451,7,FALSE)</f>
        <v>N/A</v>
      </c>
      <c r="I38" s="98" t="str">
        <f>VLOOKUP(E38,VIP!$A$2:$O8416,8,FALSE)</f>
        <v>N/A</v>
      </c>
      <c r="J38" s="98" t="str">
        <f>VLOOKUP(E38,VIP!$A$2:$O8366,8,FALSE)</f>
        <v>N/A</v>
      </c>
      <c r="K38" s="98" t="str">
        <f>VLOOKUP(E38,VIP!$A$2:$O11940,6,0)</f>
        <v>N/A</v>
      </c>
      <c r="L38" s="123" t="s">
        <v>2462</v>
      </c>
      <c r="M38" s="124" t="s">
        <v>2469</v>
      </c>
      <c r="N38" s="125" t="s">
        <v>2476</v>
      </c>
      <c r="O38" s="98" t="s">
        <v>2477</v>
      </c>
      <c r="P38" s="126"/>
      <c r="Q38" s="124" t="s">
        <v>2462</v>
      </c>
    </row>
    <row r="39" spans="1:17" ht="18" x14ac:dyDescent="0.25">
      <c r="A39" s="98" t="str">
        <f>VLOOKUP(E39,'LISTADO ATM'!$A$2:$C$899,3,0)</f>
        <v>DISTRITO NACIONAL</v>
      </c>
      <c r="B39" s="111">
        <v>335805669</v>
      </c>
      <c r="C39" s="122">
        <v>44253.772916666669</v>
      </c>
      <c r="D39" s="98" t="s">
        <v>2189</v>
      </c>
      <c r="E39" s="103">
        <v>149</v>
      </c>
      <c r="F39" s="98" t="str">
        <f>VLOOKUP(E39,VIP!$A$2:$O11531,2,0)</f>
        <v>DRBR149</v>
      </c>
      <c r="G39" s="98" t="str">
        <f>VLOOKUP(E39,'LISTADO ATM'!$A$2:$B$898,2,0)</f>
        <v>ATM Estación Metro Concepción</v>
      </c>
      <c r="H39" s="98" t="str">
        <f>VLOOKUP(E39,VIP!$A$2:$O16452,7,FALSE)</f>
        <v>N/A</v>
      </c>
      <c r="I39" s="98" t="str">
        <f>VLOOKUP(E39,VIP!$A$2:$O8417,8,FALSE)</f>
        <v>N/A</v>
      </c>
      <c r="J39" s="98" t="str">
        <f>VLOOKUP(E39,VIP!$A$2:$O8367,8,FALSE)</f>
        <v>N/A</v>
      </c>
      <c r="K39" s="98" t="str">
        <f>VLOOKUP(E39,VIP!$A$2:$O11941,6,0)</f>
        <v>N/A</v>
      </c>
      <c r="L39" s="123" t="s">
        <v>2228</v>
      </c>
      <c r="M39" s="124" t="s">
        <v>2469</v>
      </c>
      <c r="N39" s="125" t="s">
        <v>2476</v>
      </c>
      <c r="O39" s="98" t="s">
        <v>2478</v>
      </c>
      <c r="P39" s="126"/>
      <c r="Q39" s="124" t="s">
        <v>2228</v>
      </c>
    </row>
    <row r="40" spans="1:17" ht="18" x14ac:dyDescent="0.25">
      <c r="A40" s="98" t="str">
        <f>VLOOKUP(E40,'LISTADO ATM'!$A$2:$C$899,3,0)</f>
        <v>SUR</v>
      </c>
      <c r="B40" s="111">
        <v>335805668</v>
      </c>
      <c r="C40" s="122">
        <v>44253.77239583333</v>
      </c>
      <c r="D40" s="98" t="s">
        <v>2189</v>
      </c>
      <c r="E40" s="103">
        <v>134</v>
      </c>
      <c r="F40" s="98" t="str">
        <f>VLOOKUP(E40,VIP!$A$2:$O11532,2,0)</f>
        <v>DRBR134</v>
      </c>
      <c r="G40" s="98" t="str">
        <f>VLOOKUP(E40,'LISTADO ATM'!$A$2:$B$898,2,0)</f>
        <v xml:space="preserve">ATM Oficina San José de Ocoa </v>
      </c>
      <c r="H40" s="98" t="str">
        <f>VLOOKUP(E40,VIP!$A$2:$O16453,7,FALSE)</f>
        <v>Si</v>
      </c>
      <c r="I40" s="98" t="str">
        <f>VLOOKUP(E40,VIP!$A$2:$O8418,8,FALSE)</f>
        <v>Si</v>
      </c>
      <c r="J40" s="98" t="str">
        <f>VLOOKUP(E40,VIP!$A$2:$O8368,8,FALSE)</f>
        <v>Si</v>
      </c>
      <c r="K40" s="98" t="str">
        <f>VLOOKUP(E40,VIP!$A$2:$O11942,6,0)</f>
        <v>SI</v>
      </c>
      <c r="L40" s="123" t="s">
        <v>2228</v>
      </c>
      <c r="M40" s="126" t="s">
        <v>2510</v>
      </c>
      <c r="N40" s="125" t="s">
        <v>2476</v>
      </c>
      <c r="O40" s="98" t="s">
        <v>2478</v>
      </c>
      <c r="P40" s="126"/>
      <c r="Q40" s="170">
        <v>44253.304803240739</v>
      </c>
    </row>
    <row r="41" spans="1:17" ht="18" x14ac:dyDescent="0.25">
      <c r="A41" s="98" t="str">
        <f>VLOOKUP(E41,'LISTADO ATM'!$A$2:$C$899,3,0)</f>
        <v>DISTRITO NACIONAL</v>
      </c>
      <c r="B41" s="111">
        <v>335805667</v>
      </c>
      <c r="C41" s="122">
        <v>44253.772037037037</v>
      </c>
      <c r="D41" s="98" t="s">
        <v>2189</v>
      </c>
      <c r="E41" s="103">
        <v>115</v>
      </c>
      <c r="F41" s="98" t="str">
        <f>VLOOKUP(E41,VIP!$A$2:$O11533,2,0)</f>
        <v>DRBR115</v>
      </c>
      <c r="G41" s="98" t="str">
        <f>VLOOKUP(E41,'LISTADO ATM'!$A$2:$B$898,2,0)</f>
        <v xml:space="preserve">ATM Oficina Megacentro I </v>
      </c>
      <c r="H41" s="98" t="str">
        <f>VLOOKUP(E41,VIP!$A$2:$O16454,7,FALSE)</f>
        <v>Si</v>
      </c>
      <c r="I41" s="98" t="str">
        <f>VLOOKUP(E41,VIP!$A$2:$O8419,8,FALSE)</f>
        <v>Si</v>
      </c>
      <c r="J41" s="98" t="str">
        <f>VLOOKUP(E41,VIP!$A$2:$O8369,8,FALSE)</f>
        <v>Si</v>
      </c>
      <c r="K41" s="98" t="str">
        <f>VLOOKUP(E41,VIP!$A$2:$O11943,6,0)</f>
        <v>SI</v>
      </c>
      <c r="L41" s="123" t="s">
        <v>2228</v>
      </c>
      <c r="M41" s="124" t="s">
        <v>2469</v>
      </c>
      <c r="N41" s="125" t="s">
        <v>2476</v>
      </c>
      <c r="O41" s="98" t="s">
        <v>2478</v>
      </c>
      <c r="P41" s="126"/>
      <c r="Q41" s="87" t="s">
        <v>2228</v>
      </c>
    </row>
    <row r="42" spans="1:17" ht="18" x14ac:dyDescent="0.25">
      <c r="A42" s="98" t="str">
        <f>VLOOKUP(E42,'LISTADO ATM'!$A$2:$C$899,3,0)</f>
        <v>NORTE</v>
      </c>
      <c r="B42" s="111">
        <v>335805666</v>
      </c>
      <c r="C42" s="122">
        <v>44253.771284722221</v>
      </c>
      <c r="D42" s="98" t="s">
        <v>2190</v>
      </c>
      <c r="E42" s="103">
        <v>948</v>
      </c>
      <c r="F42" s="98" t="str">
        <f>VLOOKUP(E42,VIP!$A$2:$O11534,2,0)</f>
        <v>DRBR948</v>
      </c>
      <c r="G42" s="98" t="str">
        <f>VLOOKUP(E42,'LISTADO ATM'!$A$2:$B$898,2,0)</f>
        <v xml:space="preserve">ATM Autobanco El Jaya II (SFM) </v>
      </c>
      <c r="H42" s="98" t="str">
        <f>VLOOKUP(E42,VIP!$A$2:$O16455,7,FALSE)</f>
        <v>Si</v>
      </c>
      <c r="I42" s="98" t="str">
        <f>VLOOKUP(E42,VIP!$A$2:$O8420,8,FALSE)</f>
        <v>Si</v>
      </c>
      <c r="J42" s="98" t="str">
        <f>VLOOKUP(E42,VIP!$A$2:$O8370,8,FALSE)</f>
        <v>Si</v>
      </c>
      <c r="K42" s="98" t="str">
        <f>VLOOKUP(E42,VIP!$A$2:$O11944,6,0)</f>
        <v>NO</v>
      </c>
      <c r="L42" s="123" t="s">
        <v>2228</v>
      </c>
      <c r="M42" s="126" t="s">
        <v>2510</v>
      </c>
      <c r="N42" s="125" t="s">
        <v>2476</v>
      </c>
      <c r="O42" s="98" t="s">
        <v>2497</v>
      </c>
      <c r="P42" s="126"/>
      <c r="Q42" s="171">
        <v>44253.443680555552</v>
      </c>
    </row>
    <row r="43" spans="1:17" ht="18" x14ac:dyDescent="0.25">
      <c r="A43" s="98" t="str">
        <f>VLOOKUP(E43,'LISTADO ATM'!$A$2:$C$899,3,0)</f>
        <v>DISTRITO NACIONAL</v>
      </c>
      <c r="B43" s="111">
        <v>335805665</v>
      </c>
      <c r="C43" s="122">
        <v>44253.770868055559</v>
      </c>
      <c r="D43" s="98" t="s">
        <v>2189</v>
      </c>
      <c r="E43" s="103">
        <v>935</v>
      </c>
      <c r="F43" s="98" t="str">
        <f>VLOOKUP(E43,VIP!$A$2:$O11535,2,0)</f>
        <v>DRBR16J</v>
      </c>
      <c r="G43" s="98" t="str">
        <f>VLOOKUP(E43,'LISTADO ATM'!$A$2:$B$898,2,0)</f>
        <v xml:space="preserve">ATM Oficina John F. Kennedy </v>
      </c>
      <c r="H43" s="98" t="str">
        <f>VLOOKUP(E43,VIP!$A$2:$O16456,7,FALSE)</f>
        <v>Si</v>
      </c>
      <c r="I43" s="98" t="str">
        <f>VLOOKUP(E43,VIP!$A$2:$O8421,8,FALSE)</f>
        <v>Si</v>
      </c>
      <c r="J43" s="98" t="str">
        <f>VLOOKUP(E43,VIP!$A$2:$O8371,8,FALSE)</f>
        <v>Si</v>
      </c>
      <c r="K43" s="98" t="str">
        <f>VLOOKUP(E43,VIP!$A$2:$O11945,6,0)</f>
        <v>SI</v>
      </c>
      <c r="L43" s="123" t="s">
        <v>2228</v>
      </c>
      <c r="M43" s="124" t="s">
        <v>2469</v>
      </c>
      <c r="N43" s="125" t="s">
        <v>2476</v>
      </c>
      <c r="O43" s="98" t="s">
        <v>2478</v>
      </c>
      <c r="P43" s="126"/>
      <c r="Q43" s="87" t="s">
        <v>2228</v>
      </c>
    </row>
    <row r="44" spans="1:17" ht="18" x14ac:dyDescent="0.25">
      <c r="A44" s="98" t="str">
        <f>VLOOKUP(E44,'LISTADO ATM'!$A$2:$C$899,3,0)</f>
        <v>NORTE</v>
      </c>
      <c r="B44" s="111">
        <v>335805664</v>
      </c>
      <c r="C44" s="122">
        <v>44253.77039351852</v>
      </c>
      <c r="D44" s="98" t="s">
        <v>2190</v>
      </c>
      <c r="E44" s="103">
        <v>105</v>
      </c>
      <c r="F44" s="98" t="str">
        <f>VLOOKUP(E44,VIP!$A$2:$O11536,2,0)</f>
        <v>DRBR105</v>
      </c>
      <c r="G44" s="98" t="str">
        <f>VLOOKUP(E44,'LISTADO ATM'!$A$2:$B$898,2,0)</f>
        <v xml:space="preserve">ATM Autobanco Estancia Nueva (Moca) </v>
      </c>
      <c r="H44" s="98" t="str">
        <f>VLOOKUP(E44,VIP!$A$2:$O16457,7,FALSE)</f>
        <v>Si</v>
      </c>
      <c r="I44" s="98" t="str">
        <f>VLOOKUP(E44,VIP!$A$2:$O8422,8,FALSE)</f>
        <v>Si</v>
      </c>
      <c r="J44" s="98" t="str">
        <f>VLOOKUP(E44,VIP!$A$2:$O8372,8,FALSE)</f>
        <v>Si</v>
      </c>
      <c r="K44" s="98" t="str">
        <f>VLOOKUP(E44,VIP!$A$2:$O11946,6,0)</f>
        <v>NO</v>
      </c>
      <c r="L44" s="123" t="s">
        <v>2228</v>
      </c>
      <c r="M44" s="126" t="s">
        <v>2510</v>
      </c>
      <c r="N44" s="125" t="s">
        <v>2476</v>
      </c>
      <c r="O44" s="98" t="s">
        <v>2497</v>
      </c>
      <c r="P44" s="126"/>
      <c r="Q44" s="171">
        <v>44253.436539351853</v>
      </c>
    </row>
    <row r="45" spans="1:17" ht="18" x14ac:dyDescent="0.25">
      <c r="A45" s="98" t="str">
        <f>VLOOKUP(E45,'LISTADO ATM'!$A$2:$C$899,3,0)</f>
        <v>DISTRITO NACIONAL</v>
      </c>
      <c r="B45" s="111">
        <v>335805663</v>
      </c>
      <c r="C45" s="122">
        <v>44253.769988425927</v>
      </c>
      <c r="D45" s="98" t="s">
        <v>2189</v>
      </c>
      <c r="E45" s="103">
        <v>34</v>
      </c>
      <c r="F45" s="98" t="str">
        <f>VLOOKUP(E45,VIP!$A$2:$O11537,2,0)</f>
        <v>DRBR034</v>
      </c>
      <c r="G45" s="98" t="str">
        <f>VLOOKUP(E45,'LISTADO ATM'!$A$2:$B$898,2,0)</f>
        <v xml:space="preserve">ATM Plaza de la Salud </v>
      </c>
      <c r="H45" s="98" t="str">
        <f>VLOOKUP(E45,VIP!$A$2:$O16458,7,FALSE)</f>
        <v>Si</v>
      </c>
      <c r="I45" s="98" t="str">
        <f>VLOOKUP(E45,VIP!$A$2:$O8423,8,FALSE)</f>
        <v>Si</v>
      </c>
      <c r="J45" s="98" t="str">
        <f>VLOOKUP(E45,VIP!$A$2:$O8373,8,FALSE)</f>
        <v>Si</v>
      </c>
      <c r="K45" s="98" t="str">
        <f>VLOOKUP(E45,VIP!$A$2:$O11947,6,0)</f>
        <v>NO</v>
      </c>
      <c r="L45" s="123" t="s">
        <v>2228</v>
      </c>
      <c r="M45" s="126" t="s">
        <v>2510</v>
      </c>
      <c r="N45" s="125" t="s">
        <v>2476</v>
      </c>
      <c r="O45" s="98" t="s">
        <v>2478</v>
      </c>
      <c r="P45" s="126"/>
      <c r="Q45" s="171">
        <v>44253.437881944446</v>
      </c>
    </row>
    <row r="46" spans="1:17" ht="18" x14ac:dyDescent="0.25">
      <c r="A46" s="98" t="str">
        <f>VLOOKUP(E46,'LISTADO ATM'!$A$2:$C$899,3,0)</f>
        <v>DISTRITO NACIONAL</v>
      </c>
      <c r="B46" s="111">
        <v>335805658</v>
      </c>
      <c r="C46" s="122">
        <v>44253.766377314816</v>
      </c>
      <c r="D46" s="98" t="s">
        <v>2189</v>
      </c>
      <c r="E46" s="103">
        <v>973</v>
      </c>
      <c r="F46" s="98" t="str">
        <f>VLOOKUP(E46,VIP!$A$2:$O11538,2,0)</f>
        <v>DRBR912</v>
      </c>
      <c r="G46" s="98" t="str">
        <f>VLOOKUP(E46,'LISTADO ATM'!$A$2:$B$898,2,0)</f>
        <v xml:space="preserve">ATM Oficina Sabana de la Mar </v>
      </c>
      <c r="H46" s="98" t="str">
        <f>VLOOKUP(E46,VIP!$A$2:$O16459,7,FALSE)</f>
        <v>Si</v>
      </c>
      <c r="I46" s="98" t="str">
        <f>VLOOKUP(E46,VIP!$A$2:$O8424,8,FALSE)</f>
        <v>Si</v>
      </c>
      <c r="J46" s="98" t="str">
        <f>VLOOKUP(E46,VIP!$A$2:$O8374,8,FALSE)</f>
        <v>Si</v>
      </c>
      <c r="K46" s="98" t="str">
        <f>VLOOKUP(E46,VIP!$A$2:$O11948,6,0)</f>
        <v>NO</v>
      </c>
      <c r="L46" s="123" t="s">
        <v>2254</v>
      </c>
      <c r="M46" s="124" t="s">
        <v>2469</v>
      </c>
      <c r="N46" s="125" t="s">
        <v>2476</v>
      </c>
      <c r="O46" s="98" t="s">
        <v>2478</v>
      </c>
      <c r="P46" s="126"/>
      <c r="Q46" s="87" t="s">
        <v>2254</v>
      </c>
    </row>
    <row r="47" spans="1:17" ht="18" x14ac:dyDescent="0.25">
      <c r="A47" s="98" t="str">
        <f>VLOOKUP(E47,'LISTADO ATM'!$A$2:$C$899,3,0)</f>
        <v>DISTRITO NACIONAL</v>
      </c>
      <c r="B47" s="111">
        <v>335805657</v>
      </c>
      <c r="C47" s="122">
        <v>44253.765486111108</v>
      </c>
      <c r="D47" s="98" t="s">
        <v>2472</v>
      </c>
      <c r="E47" s="103">
        <v>974</v>
      </c>
      <c r="F47" s="98" t="str">
        <f>VLOOKUP(E47,VIP!$A$2:$O11539,2,0)</f>
        <v>DRBR974</v>
      </c>
      <c r="G47" s="98" t="str">
        <f>VLOOKUP(E47,'LISTADO ATM'!$A$2:$B$898,2,0)</f>
        <v xml:space="preserve">ATM S/M Nacional Ave. Lope de Vega </v>
      </c>
      <c r="H47" s="98" t="str">
        <f>VLOOKUP(E47,VIP!$A$2:$O16460,7,FALSE)</f>
        <v>Si</v>
      </c>
      <c r="I47" s="98" t="str">
        <f>VLOOKUP(E47,VIP!$A$2:$O8425,8,FALSE)</f>
        <v>Si</v>
      </c>
      <c r="J47" s="98" t="str">
        <f>VLOOKUP(E47,VIP!$A$2:$O8375,8,FALSE)</f>
        <v>Si</v>
      </c>
      <c r="K47" s="98" t="str">
        <f>VLOOKUP(E47,VIP!$A$2:$O11949,6,0)</f>
        <v>NO</v>
      </c>
      <c r="L47" s="123" t="s">
        <v>2430</v>
      </c>
      <c r="M47" s="124" t="s">
        <v>2469</v>
      </c>
      <c r="N47" s="125" t="s">
        <v>2476</v>
      </c>
      <c r="O47" s="98" t="s">
        <v>2477</v>
      </c>
      <c r="P47" s="126"/>
      <c r="Q47" s="87" t="s">
        <v>2430</v>
      </c>
    </row>
    <row r="48" spans="1:17" ht="18" x14ac:dyDescent="0.25">
      <c r="A48" s="98" t="str">
        <f>VLOOKUP(E48,'LISTADO ATM'!$A$2:$C$899,3,0)</f>
        <v>DISTRITO NACIONAL</v>
      </c>
      <c r="B48" s="111">
        <v>335805655</v>
      </c>
      <c r="C48" s="122">
        <v>44253.763113425928</v>
      </c>
      <c r="D48" s="98" t="s">
        <v>2472</v>
      </c>
      <c r="E48" s="103">
        <v>958</v>
      </c>
      <c r="F48" s="98" t="str">
        <f>VLOOKUP(E48,VIP!$A$2:$O11540,2,0)</f>
        <v>DRBR958</v>
      </c>
      <c r="G48" s="98" t="str">
        <f>VLOOKUP(E48,'LISTADO ATM'!$A$2:$B$898,2,0)</f>
        <v xml:space="preserve">ATM Olé Aut. San Isidro </v>
      </c>
      <c r="H48" s="98" t="str">
        <f>VLOOKUP(E48,VIP!$A$2:$O16461,7,FALSE)</f>
        <v>Si</v>
      </c>
      <c r="I48" s="98" t="str">
        <f>VLOOKUP(E48,VIP!$A$2:$O8426,8,FALSE)</f>
        <v>Si</v>
      </c>
      <c r="J48" s="98" t="str">
        <f>VLOOKUP(E48,VIP!$A$2:$O8376,8,FALSE)</f>
        <v>Si</v>
      </c>
      <c r="K48" s="98" t="str">
        <f>VLOOKUP(E48,VIP!$A$2:$O11950,6,0)</f>
        <v>NO</v>
      </c>
      <c r="L48" s="123" t="s">
        <v>2506</v>
      </c>
      <c r="M48" s="124" t="s">
        <v>2469</v>
      </c>
      <c r="N48" s="125" t="s">
        <v>2476</v>
      </c>
      <c r="O48" s="98" t="s">
        <v>2477</v>
      </c>
      <c r="P48" s="126"/>
      <c r="Q48" s="87" t="s">
        <v>2506</v>
      </c>
    </row>
    <row r="49" spans="1:17" ht="18" x14ac:dyDescent="0.25">
      <c r="A49" s="98" t="str">
        <f>VLOOKUP(E49,'LISTADO ATM'!$A$2:$C$899,3,0)</f>
        <v>DISTRITO NACIONAL</v>
      </c>
      <c r="B49" s="111">
        <v>335805652</v>
      </c>
      <c r="C49" s="122">
        <v>44253.761006944442</v>
      </c>
      <c r="D49" s="98" t="s">
        <v>2189</v>
      </c>
      <c r="E49" s="103">
        <v>225</v>
      </c>
      <c r="F49" s="98" t="str">
        <f>VLOOKUP(E49,VIP!$A$2:$O11541,2,0)</f>
        <v>DRBR225</v>
      </c>
      <c r="G49" s="98" t="str">
        <f>VLOOKUP(E49,'LISTADO ATM'!$A$2:$B$898,2,0)</f>
        <v xml:space="preserve">ATM S/M Nacional Arroyo Hondo </v>
      </c>
      <c r="H49" s="98" t="str">
        <f>VLOOKUP(E49,VIP!$A$2:$O16462,7,FALSE)</f>
        <v>Si</v>
      </c>
      <c r="I49" s="98" t="str">
        <f>VLOOKUP(E49,VIP!$A$2:$O8427,8,FALSE)</f>
        <v>Si</v>
      </c>
      <c r="J49" s="98" t="str">
        <f>VLOOKUP(E49,VIP!$A$2:$O8377,8,FALSE)</f>
        <v>Si</v>
      </c>
      <c r="K49" s="98" t="str">
        <f>VLOOKUP(E49,VIP!$A$2:$O11951,6,0)</f>
        <v>NO</v>
      </c>
      <c r="L49" s="123" t="s">
        <v>2228</v>
      </c>
      <c r="M49" s="124" t="s">
        <v>2469</v>
      </c>
      <c r="N49" s="125" t="s">
        <v>2476</v>
      </c>
      <c r="O49" s="98" t="s">
        <v>2478</v>
      </c>
      <c r="P49" s="126"/>
      <c r="Q49" s="87" t="s">
        <v>2228</v>
      </c>
    </row>
    <row r="50" spans="1:17" ht="18" x14ac:dyDescent="0.25">
      <c r="A50" s="98" t="str">
        <f>VLOOKUP(E50,'LISTADO ATM'!$A$2:$C$899,3,0)</f>
        <v>SUR</v>
      </c>
      <c r="B50" s="111">
        <v>335805651</v>
      </c>
      <c r="C50" s="122">
        <v>44253.760763888888</v>
      </c>
      <c r="D50" s="98" t="s">
        <v>2189</v>
      </c>
      <c r="E50" s="103">
        <v>296</v>
      </c>
      <c r="F50" s="98" t="str">
        <f>VLOOKUP(E50,VIP!$A$2:$O11542,2,0)</f>
        <v>DRBR296</v>
      </c>
      <c r="G50" s="98" t="str">
        <f>VLOOKUP(E50,'LISTADO ATM'!$A$2:$B$898,2,0)</f>
        <v>ATM Estación BANICOMB (Baní)  ECO Petroleo</v>
      </c>
      <c r="H50" s="98" t="str">
        <f>VLOOKUP(E50,VIP!$A$2:$O16463,7,FALSE)</f>
        <v>Si</v>
      </c>
      <c r="I50" s="98" t="str">
        <f>VLOOKUP(E50,VIP!$A$2:$O8428,8,FALSE)</f>
        <v>Si</v>
      </c>
      <c r="J50" s="98" t="str">
        <f>VLOOKUP(E50,VIP!$A$2:$O8378,8,FALSE)</f>
        <v>Si</v>
      </c>
      <c r="K50" s="98" t="str">
        <f>VLOOKUP(E50,VIP!$A$2:$O11952,6,0)</f>
        <v>NO</v>
      </c>
      <c r="L50" s="123" t="s">
        <v>2228</v>
      </c>
      <c r="M50" s="124" t="s">
        <v>2469</v>
      </c>
      <c r="N50" s="125" t="s">
        <v>2476</v>
      </c>
      <c r="O50" s="98" t="s">
        <v>2478</v>
      </c>
      <c r="P50" s="126"/>
      <c r="Q50" s="87" t="s">
        <v>2228</v>
      </c>
    </row>
    <row r="51" spans="1:17" ht="18" x14ac:dyDescent="0.25">
      <c r="A51" s="98" t="str">
        <f>VLOOKUP(E51,'LISTADO ATM'!$A$2:$C$899,3,0)</f>
        <v>DISTRITO NACIONAL</v>
      </c>
      <c r="B51" s="111">
        <v>335805650</v>
      </c>
      <c r="C51" s="122">
        <v>44253.76021990741</v>
      </c>
      <c r="D51" s="98" t="s">
        <v>2189</v>
      </c>
      <c r="E51" s="103">
        <v>391</v>
      </c>
      <c r="F51" s="98" t="str">
        <f>VLOOKUP(E51,VIP!$A$2:$O11543,2,0)</f>
        <v>DRBR391</v>
      </c>
      <c r="G51" s="98" t="str">
        <f>VLOOKUP(E51,'LISTADO ATM'!$A$2:$B$898,2,0)</f>
        <v xml:space="preserve">ATM S/M Jumbo Luperón </v>
      </c>
      <c r="H51" s="98" t="str">
        <f>VLOOKUP(E51,VIP!$A$2:$O16464,7,FALSE)</f>
        <v>Si</v>
      </c>
      <c r="I51" s="98" t="str">
        <f>VLOOKUP(E51,VIP!$A$2:$O8429,8,FALSE)</f>
        <v>Si</v>
      </c>
      <c r="J51" s="98" t="str">
        <f>VLOOKUP(E51,VIP!$A$2:$O8379,8,FALSE)</f>
        <v>Si</v>
      </c>
      <c r="K51" s="98" t="str">
        <f>VLOOKUP(E51,VIP!$A$2:$O11953,6,0)</f>
        <v>NO</v>
      </c>
      <c r="L51" s="123" t="s">
        <v>2496</v>
      </c>
      <c r="M51" s="124" t="s">
        <v>2469</v>
      </c>
      <c r="N51" s="125" t="s">
        <v>2476</v>
      </c>
      <c r="O51" s="98" t="s">
        <v>2478</v>
      </c>
      <c r="P51" s="126"/>
      <c r="Q51" s="87" t="s">
        <v>2496</v>
      </c>
    </row>
    <row r="52" spans="1:17" ht="18" x14ac:dyDescent="0.25">
      <c r="A52" s="98" t="str">
        <f>VLOOKUP(E52,'LISTADO ATM'!$A$2:$C$899,3,0)</f>
        <v>SUR</v>
      </c>
      <c r="B52" s="111">
        <v>335805649</v>
      </c>
      <c r="C52" s="122">
        <v>44253.758356481485</v>
      </c>
      <c r="D52" s="98" t="s">
        <v>2472</v>
      </c>
      <c r="E52" s="103">
        <v>831</v>
      </c>
      <c r="F52" s="98" t="str">
        <f>VLOOKUP(E52,VIP!$A$2:$O11544,2,0)</f>
        <v>DRBR831</v>
      </c>
      <c r="G52" s="98" t="str">
        <f>VLOOKUP(E52,'LISTADO ATM'!$A$2:$B$898,2,0)</f>
        <v xml:space="preserve">ATM Politécnico Loyola San Cristóbal </v>
      </c>
      <c r="H52" s="98" t="str">
        <f>VLOOKUP(E52,VIP!$A$2:$O16465,7,FALSE)</f>
        <v>Si</v>
      </c>
      <c r="I52" s="98" t="str">
        <f>VLOOKUP(E52,VIP!$A$2:$O8430,8,FALSE)</f>
        <v>Si</v>
      </c>
      <c r="J52" s="98" t="str">
        <f>VLOOKUP(E52,VIP!$A$2:$O8380,8,FALSE)</f>
        <v>Si</v>
      </c>
      <c r="K52" s="98" t="str">
        <f>VLOOKUP(E52,VIP!$A$2:$O11954,6,0)</f>
        <v>NO</v>
      </c>
      <c r="L52" s="123" t="s">
        <v>2430</v>
      </c>
      <c r="M52" s="124" t="s">
        <v>2469</v>
      </c>
      <c r="N52" s="125" t="s">
        <v>2476</v>
      </c>
      <c r="O52" s="98" t="s">
        <v>2477</v>
      </c>
      <c r="P52" s="126"/>
      <c r="Q52" s="87" t="s">
        <v>2430</v>
      </c>
    </row>
    <row r="53" spans="1:17" ht="18" x14ac:dyDescent="0.25">
      <c r="A53" s="98" t="str">
        <f>VLOOKUP(E53,'LISTADO ATM'!$A$2:$C$899,3,0)</f>
        <v>DISTRITO NACIONAL</v>
      </c>
      <c r="B53" s="111">
        <v>335805646</v>
      </c>
      <c r="C53" s="122">
        <v>44253.755347222221</v>
      </c>
      <c r="D53" s="98" t="s">
        <v>2472</v>
      </c>
      <c r="E53" s="103">
        <v>815</v>
      </c>
      <c r="F53" s="98" t="str">
        <f>VLOOKUP(E53,VIP!$A$2:$O11545,2,0)</f>
        <v>DRBR24A</v>
      </c>
      <c r="G53" s="98" t="str">
        <f>VLOOKUP(E53,'LISTADO ATM'!$A$2:$B$898,2,0)</f>
        <v xml:space="preserve">ATM Oficina Atalaya del Mar </v>
      </c>
      <c r="H53" s="98" t="str">
        <f>VLOOKUP(E53,VIP!$A$2:$O16466,7,FALSE)</f>
        <v>Si</v>
      </c>
      <c r="I53" s="98" t="str">
        <f>VLOOKUP(E53,VIP!$A$2:$O8431,8,FALSE)</f>
        <v>Si</v>
      </c>
      <c r="J53" s="98" t="str">
        <f>VLOOKUP(E53,VIP!$A$2:$O8381,8,FALSE)</f>
        <v>Si</v>
      </c>
      <c r="K53" s="98" t="str">
        <f>VLOOKUP(E53,VIP!$A$2:$O11955,6,0)</f>
        <v>SI</v>
      </c>
      <c r="L53" s="123" t="s">
        <v>2462</v>
      </c>
      <c r="M53" s="124" t="s">
        <v>2469</v>
      </c>
      <c r="N53" s="125" t="s">
        <v>2476</v>
      </c>
      <c r="O53" s="98" t="s">
        <v>2477</v>
      </c>
      <c r="P53" s="126"/>
      <c r="Q53" s="124" t="s">
        <v>2462</v>
      </c>
    </row>
    <row r="54" spans="1:17" ht="18" x14ac:dyDescent="0.25">
      <c r="A54" s="98" t="str">
        <f>VLOOKUP(E54,'LISTADO ATM'!$A$2:$C$899,3,0)</f>
        <v>DISTRITO NACIONAL</v>
      </c>
      <c r="B54" s="111">
        <v>335805639</v>
      </c>
      <c r="C54" s="122">
        <v>44253.745011574072</v>
      </c>
      <c r="D54" s="98" t="s">
        <v>2472</v>
      </c>
      <c r="E54" s="103">
        <v>800</v>
      </c>
      <c r="F54" s="98" t="str">
        <f>VLOOKUP(E54,VIP!$A$2:$O11546,2,0)</f>
        <v>DRBR800</v>
      </c>
      <c r="G54" s="98" t="str">
        <f>VLOOKUP(E54,'LISTADO ATM'!$A$2:$B$898,2,0)</f>
        <v xml:space="preserve">ATM Estación Next Dipsa Pedro Livio Cedeño </v>
      </c>
      <c r="H54" s="98" t="str">
        <f>VLOOKUP(E54,VIP!$A$2:$O16467,7,FALSE)</f>
        <v>Si</v>
      </c>
      <c r="I54" s="98" t="str">
        <f>VLOOKUP(E54,VIP!$A$2:$O8432,8,FALSE)</f>
        <v>Si</v>
      </c>
      <c r="J54" s="98" t="str">
        <f>VLOOKUP(E54,VIP!$A$2:$O8382,8,FALSE)</f>
        <v>Si</v>
      </c>
      <c r="K54" s="98" t="str">
        <f>VLOOKUP(E54,VIP!$A$2:$O11956,6,0)</f>
        <v>NO</v>
      </c>
      <c r="L54" s="123" t="s">
        <v>2430</v>
      </c>
      <c r="M54" s="124" t="s">
        <v>2469</v>
      </c>
      <c r="N54" s="125" t="s">
        <v>2476</v>
      </c>
      <c r="O54" s="98" t="s">
        <v>2477</v>
      </c>
      <c r="P54" s="126"/>
      <c r="Q54" s="124" t="s">
        <v>2430</v>
      </c>
    </row>
    <row r="55" spans="1:17" ht="18" x14ac:dyDescent="0.25">
      <c r="A55" s="98" t="str">
        <f>VLOOKUP(E55,'LISTADO ATM'!$A$2:$C$899,3,0)</f>
        <v>DISTRITO NACIONAL</v>
      </c>
      <c r="B55" s="111">
        <v>335805638</v>
      </c>
      <c r="C55" s="122">
        <v>44253.743148148147</v>
      </c>
      <c r="D55" s="98" t="s">
        <v>2472</v>
      </c>
      <c r="E55" s="103">
        <v>627</v>
      </c>
      <c r="F55" s="98" t="str">
        <f>VLOOKUP(E55,VIP!$A$2:$O11547,2,0)</f>
        <v>DRBR163</v>
      </c>
      <c r="G55" s="98" t="str">
        <f>VLOOKUP(E55,'LISTADO ATM'!$A$2:$B$898,2,0)</f>
        <v xml:space="preserve">ATM CAASD </v>
      </c>
      <c r="H55" s="98" t="str">
        <f>VLOOKUP(E55,VIP!$A$2:$O16468,7,FALSE)</f>
        <v>Si</v>
      </c>
      <c r="I55" s="98" t="str">
        <f>VLOOKUP(E55,VIP!$A$2:$O8433,8,FALSE)</f>
        <v>Si</v>
      </c>
      <c r="J55" s="98" t="str">
        <f>VLOOKUP(E55,VIP!$A$2:$O8383,8,FALSE)</f>
        <v>Si</v>
      </c>
      <c r="K55" s="98" t="str">
        <f>VLOOKUP(E55,VIP!$A$2:$O11957,6,0)</f>
        <v>NO</v>
      </c>
      <c r="L55" s="123" t="s">
        <v>2462</v>
      </c>
      <c r="M55" s="124" t="s">
        <v>2469</v>
      </c>
      <c r="N55" s="125" t="s">
        <v>2476</v>
      </c>
      <c r="O55" s="98" t="s">
        <v>2477</v>
      </c>
      <c r="P55" s="126"/>
      <c r="Q55" s="124" t="s">
        <v>2462</v>
      </c>
    </row>
    <row r="56" spans="1:17" ht="18" x14ac:dyDescent="0.25">
      <c r="A56" s="98" t="str">
        <f>VLOOKUP(E56,'LISTADO ATM'!$A$2:$C$899,3,0)</f>
        <v>DISTRITO NACIONAL</v>
      </c>
      <c r="B56" s="111">
        <v>335805633</v>
      </c>
      <c r="C56" s="122">
        <v>44253.73574074074</v>
      </c>
      <c r="D56" s="98" t="s">
        <v>2189</v>
      </c>
      <c r="E56" s="103">
        <v>153</v>
      </c>
      <c r="F56" s="98" t="str">
        <f>VLOOKUP(E56,VIP!$A$2:$O11548,2,0)</f>
        <v>DRBR153</v>
      </c>
      <c r="G56" s="98" t="str">
        <f>VLOOKUP(E56,'LISTADO ATM'!$A$2:$B$898,2,0)</f>
        <v xml:space="preserve">ATM Rehabilitación </v>
      </c>
      <c r="H56" s="98" t="str">
        <f>VLOOKUP(E56,VIP!$A$2:$O16469,7,FALSE)</f>
        <v>No</v>
      </c>
      <c r="I56" s="98" t="str">
        <f>VLOOKUP(E56,VIP!$A$2:$O8434,8,FALSE)</f>
        <v>No</v>
      </c>
      <c r="J56" s="98" t="str">
        <f>VLOOKUP(E56,VIP!$A$2:$O8384,8,FALSE)</f>
        <v>No</v>
      </c>
      <c r="K56" s="98" t="str">
        <f>VLOOKUP(E56,VIP!$A$2:$O11958,6,0)</f>
        <v>NO</v>
      </c>
      <c r="L56" s="123" t="s">
        <v>2496</v>
      </c>
      <c r="M56" s="124" t="s">
        <v>2469</v>
      </c>
      <c r="N56" s="125" t="s">
        <v>2476</v>
      </c>
      <c r="O56" s="98" t="s">
        <v>2478</v>
      </c>
      <c r="P56" s="126"/>
      <c r="Q56" s="124" t="s">
        <v>2496</v>
      </c>
    </row>
    <row r="57" spans="1:17" ht="18" x14ac:dyDescent="0.25">
      <c r="A57" s="98" t="str">
        <f>VLOOKUP(E57,'LISTADO ATM'!$A$2:$C$899,3,0)</f>
        <v>DISTRITO NACIONAL</v>
      </c>
      <c r="B57" s="111">
        <v>335805632</v>
      </c>
      <c r="C57" s="122">
        <v>44253.735347222224</v>
      </c>
      <c r="D57" s="98" t="s">
        <v>2189</v>
      </c>
      <c r="E57" s="103">
        <v>525</v>
      </c>
      <c r="F57" s="98" t="str">
        <f>VLOOKUP(E57,VIP!$A$2:$O11549,2,0)</f>
        <v>DRBR525</v>
      </c>
      <c r="G57" s="98" t="str">
        <f>VLOOKUP(E57,'LISTADO ATM'!$A$2:$B$898,2,0)</f>
        <v>ATM S/M Bravo Las Americas</v>
      </c>
      <c r="H57" s="98" t="str">
        <f>VLOOKUP(E57,VIP!$A$2:$O16470,7,FALSE)</f>
        <v>Si</v>
      </c>
      <c r="I57" s="98" t="str">
        <f>VLOOKUP(E57,VIP!$A$2:$O8435,8,FALSE)</f>
        <v>Si</v>
      </c>
      <c r="J57" s="98" t="str">
        <f>VLOOKUP(E57,VIP!$A$2:$O8385,8,FALSE)</f>
        <v>Si</v>
      </c>
      <c r="K57" s="98" t="str">
        <f>VLOOKUP(E57,VIP!$A$2:$O11959,6,0)</f>
        <v>NO</v>
      </c>
      <c r="L57" s="123" t="s">
        <v>2496</v>
      </c>
      <c r="M57" s="124" t="s">
        <v>2469</v>
      </c>
      <c r="N57" s="125" t="s">
        <v>2476</v>
      </c>
      <c r="O57" s="98" t="s">
        <v>2478</v>
      </c>
      <c r="P57" s="126"/>
      <c r="Q57" s="124" t="s">
        <v>2496</v>
      </c>
    </row>
    <row r="58" spans="1:17" ht="18" x14ac:dyDescent="0.25">
      <c r="A58" s="98" t="str">
        <f>VLOOKUP(E58,'LISTADO ATM'!$A$2:$C$899,3,0)</f>
        <v>NORTE</v>
      </c>
      <c r="B58" s="111">
        <v>335805631</v>
      </c>
      <c r="C58" s="122">
        <v>44253.734965277778</v>
      </c>
      <c r="D58" s="98" t="s">
        <v>2190</v>
      </c>
      <c r="E58" s="103">
        <v>691</v>
      </c>
      <c r="F58" s="98" t="str">
        <f>VLOOKUP(E58,VIP!$A$2:$O11550,2,0)</f>
        <v>DRBR691</v>
      </c>
      <c r="G58" s="98" t="str">
        <f>VLOOKUP(E58,'LISTADO ATM'!$A$2:$B$898,2,0)</f>
        <v>ATM Eco Petroleo Manzanillo</v>
      </c>
      <c r="H58" s="98" t="str">
        <f>VLOOKUP(E58,VIP!$A$2:$O16471,7,FALSE)</f>
        <v>Si</v>
      </c>
      <c r="I58" s="98" t="str">
        <f>VLOOKUP(E58,VIP!$A$2:$O8436,8,FALSE)</f>
        <v>Si</v>
      </c>
      <c r="J58" s="98" t="str">
        <f>VLOOKUP(E58,VIP!$A$2:$O8386,8,FALSE)</f>
        <v>Si</v>
      </c>
      <c r="K58" s="98" t="str">
        <f>VLOOKUP(E58,VIP!$A$2:$O11960,6,0)</f>
        <v>NO</v>
      </c>
      <c r="L58" s="123" t="s">
        <v>2496</v>
      </c>
      <c r="M58" s="124" t="s">
        <v>2469</v>
      </c>
      <c r="N58" s="125" t="s">
        <v>2476</v>
      </c>
      <c r="O58" s="98" t="s">
        <v>2497</v>
      </c>
      <c r="P58" s="126"/>
      <c r="Q58" s="124" t="s">
        <v>2496</v>
      </c>
    </row>
    <row r="59" spans="1:17" ht="18" x14ac:dyDescent="0.25">
      <c r="A59" s="98" t="str">
        <f>VLOOKUP(E59,'LISTADO ATM'!$A$2:$C$899,3,0)</f>
        <v>DISTRITO NACIONAL</v>
      </c>
      <c r="B59" s="111">
        <v>335805630</v>
      </c>
      <c r="C59" s="122">
        <v>44253.734432870369</v>
      </c>
      <c r="D59" s="98" t="s">
        <v>2189</v>
      </c>
      <c r="E59" s="103">
        <v>183</v>
      </c>
      <c r="F59" s="98" t="str">
        <f>VLOOKUP(E59,VIP!$A$2:$O11551,2,0)</f>
        <v>DRBR183</v>
      </c>
      <c r="G59" s="98" t="str">
        <f>VLOOKUP(E59,'LISTADO ATM'!$A$2:$B$898,2,0)</f>
        <v>ATM Estación Nativa Km. 22 Aut. Duarte.</v>
      </c>
      <c r="H59" s="98" t="str">
        <f>VLOOKUP(E59,VIP!$A$2:$O16472,7,FALSE)</f>
        <v>N/A</v>
      </c>
      <c r="I59" s="98" t="str">
        <f>VLOOKUP(E59,VIP!$A$2:$O8437,8,FALSE)</f>
        <v>N/A</v>
      </c>
      <c r="J59" s="98" t="str">
        <f>VLOOKUP(E59,VIP!$A$2:$O8387,8,FALSE)</f>
        <v>N/A</v>
      </c>
      <c r="K59" s="98" t="str">
        <f>VLOOKUP(E59,VIP!$A$2:$O11961,6,0)</f>
        <v>N/A</v>
      </c>
      <c r="L59" s="123" t="s">
        <v>2496</v>
      </c>
      <c r="M59" s="124" t="s">
        <v>2469</v>
      </c>
      <c r="N59" s="125" t="s">
        <v>2476</v>
      </c>
      <c r="O59" s="98" t="s">
        <v>2478</v>
      </c>
      <c r="P59" s="126"/>
      <c r="Q59" s="124" t="s">
        <v>2496</v>
      </c>
    </row>
    <row r="60" spans="1:17" ht="18" x14ac:dyDescent="0.25">
      <c r="A60" s="98" t="str">
        <f>VLOOKUP(E60,'LISTADO ATM'!$A$2:$C$899,3,0)</f>
        <v>DISTRITO NACIONAL</v>
      </c>
      <c r="B60" s="111">
        <v>335805629</v>
      </c>
      <c r="C60" s="122">
        <v>44253.734050925923</v>
      </c>
      <c r="D60" s="98" t="s">
        <v>2189</v>
      </c>
      <c r="E60" s="103">
        <v>900</v>
      </c>
      <c r="F60" s="98" t="str">
        <f>VLOOKUP(E60,VIP!$A$2:$O11552,2,0)</f>
        <v>DRBR900</v>
      </c>
      <c r="G60" s="98" t="str">
        <f>VLOOKUP(E60,'LISTADO ATM'!$A$2:$B$898,2,0)</f>
        <v xml:space="preserve">ATM UNP Merca Santo Domingo </v>
      </c>
      <c r="H60" s="98" t="str">
        <f>VLOOKUP(E60,VIP!$A$2:$O16473,7,FALSE)</f>
        <v>Si</v>
      </c>
      <c r="I60" s="98" t="str">
        <f>VLOOKUP(E60,VIP!$A$2:$O8438,8,FALSE)</f>
        <v>Si</v>
      </c>
      <c r="J60" s="98" t="str">
        <f>VLOOKUP(E60,VIP!$A$2:$O8388,8,FALSE)</f>
        <v>Si</v>
      </c>
      <c r="K60" s="98" t="str">
        <f>VLOOKUP(E60,VIP!$A$2:$O11962,6,0)</f>
        <v>NO</v>
      </c>
      <c r="L60" s="123" t="s">
        <v>2496</v>
      </c>
      <c r="M60" s="124" t="s">
        <v>2469</v>
      </c>
      <c r="N60" s="125" t="s">
        <v>2476</v>
      </c>
      <c r="O60" s="98" t="s">
        <v>2478</v>
      </c>
      <c r="P60" s="126"/>
      <c r="Q60" s="124" t="s">
        <v>2496</v>
      </c>
    </row>
    <row r="61" spans="1:17" ht="18" x14ac:dyDescent="0.25">
      <c r="A61" s="98" t="str">
        <f>VLOOKUP(E61,'LISTADO ATM'!$A$2:$C$899,3,0)</f>
        <v>DISTRITO NACIONAL</v>
      </c>
      <c r="B61" s="111">
        <v>335805627</v>
      </c>
      <c r="C61" s="122">
        <v>44253.733680555553</v>
      </c>
      <c r="D61" s="98" t="s">
        <v>2189</v>
      </c>
      <c r="E61" s="103">
        <v>622</v>
      </c>
      <c r="F61" s="98" t="str">
        <f>VLOOKUP(E61,VIP!$A$2:$O11553,2,0)</f>
        <v>DRBR622</v>
      </c>
      <c r="G61" s="98" t="str">
        <f>VLOOKUP(E61,'LISTADO ATM'!$A$2:$B$898,2,0)</f>
        <v xml:space="preserve">ATM Ayuntamiento D.N. </v>
      </c>
      <c r="H61" s="98" t="str">
        <f>VLOOKUP(E61,VIP!$A$2:$O16474,7,FALSE)</f>
        <v>Si</v>
      </c>
      <c r="I61" s="98" t="str">
        <f>VLOOKUP(E61,VIP!$A$2:$O8439,8,FALSE)</f>
        <v>Si</v>
      </c>
      <c r="J61" s="98" t="str">
        <f>VLOOKUP(E61,VIP!$A$2:$O8389,8,FALSE)</f>
        <v>Si</v>
      </c>
      <c r="K61" s="98" t="str">
        <f>VLOOKUP(E61,VIP!$A$2:$O11963,6,0)</f>
        <v>NO</v>
      </c>
      <c r="L61" s="123" t="s">
        <v>2496</v>
      </c>
      <c r="M61" s="124" t="s">
        <v>2469</v>
      </c>
      <c r="N61" s="125" t="s">
        <v>2476</v>
      </c>
      <c r="O61" s="98" t="s">
        <v>2478</v>
      </c>
      <c r="P61" s="126"/>
      <c r="Q61" s="87" t="s">
        <v>2496</v>
      </c>
    </row>
    <row r="62" spans="1:17" ht="18" x14ac:dyDescent="0.25">
      <c r="A62" s="98" t="str">
        <f>VLOOKUP(E62,'LISTADO ATM'!$A$2:$C$899,3,0)</f>
        <v>DISTRITO NACIONAL</v>
      </c>
      <c r="B62" s="111">
        <v>335805626</v>
      </c>
      <c r="C62" s="122">
        <v>44253.733206018522</v>
      </c>
      <c r="D62" s="98" t="s">
        <v>2189</v>
      </c>
      <c r="E62" s="103">
        <v>967</v>
      </c>
      <c r="F62" s="98" t="str">
        <f>VLOOKUP(E62,VIP!$A$2:$O11554,2,0)</f>
        <v>DRBR967</v>
      </c>
      <c r="G62" s="98" t="str">
        <f>VLOOKUP(E62,'LISTADO ATM'!$A$2:$B$898,2,0)</f>
        <v xml:space="preserve">ATM UNP Hiper Olé Autopista Duarte </v>
      </c>
      <c r="H62" s="98" t="str">
        <f>VLOOKUP(E62,VIP!$A$2:$O16475,7,FALSE)</f>
        <v>Si</v>
      </c>
      <c r="I62" s="98" t="str">
        <f>VLOOKUP(E62,VIP!$A$2:$O8440,8,FALSE)</f>
        <v>Si</v>
      </c>
      <c r="J62" s="98" t="str">
        <f>VLOOKUP(E62,VIP!$A$2:$O8390,8,FALSE)</f>
        <v>Si</v>
      </c>
      <c r="K62" s="98" t="str">
        <f>VLOOKUP(E62,VIP!$A$2:$O11964,6,0)</f>
        <v>NO</v>
      </c>
      <c r="L62" s="123" t="s">
        <v>2496</v>
      </c>
      <c r="M62" s="124" t="s">
        <v>2469</v>
      </c>
      <c r="N62" s="125" t="s">
        <v>2476</v>
      </c>
      <c r="O62" s="98" t="s">
        <v>2478</v>
      </c>
      <c r="P62" s="126"/>
      <c r="Q62" s="87" t="s">
        <v>2496</v>
      </c>
    </row>
    <row r="63" spans="1:17" ht="18" x14ac:dyDescent="0.25">
      <c r="A63" s="98" t="str">
        <f>VLOOKUP(E63,'LISTADO ATM'!$A$2:$C$899,3,0)</f>
        <v>DISTRITO NACIONAL</v>
      </c>
      <c r="B63" s="111">
        <v>335805625</v>
      </c>
      <c r="C63" s="122">
        <v>44253.732673611114</v>
      </c>
      <c r="D63" s="98" t="s">
        <v>2189</v>
      </c>
      <c r="E63" s="103">
        <v>696</v>
      </c>
      <c r="F63" s="98" t="str">
        <f>VLOOKUP(E63,VIP!$A$2:$O11555,2,0)</f>
        <v>DRBR696</v>
      </c>
      <c r="G63" s="98" t="str">
        <f>VLOOKUP(E63,'LISTADO ATM'!$A$2:$B$898,2,0)</f>
        <v>ATM Olé Jacobo Majluta</v>
      </c>
      <c r="H63" s="98" t="str">
        <f>VLOOKUP(E63,VIP!$A$2:$O16476,7,FALSE)</f>
        <v>Si</v>
      </c>
      <c r="I63" s="98" t="str">
        <f>VLOOKUP(E63,VIP!$A$2:$O8441,8,FALSE)</f>
        <v>Si</v>
      </c>
      <c r="J63" s="98" t="str">
        <f>VLOOKUP(E63,VIP!$A$2:$O8391,8,FALSE)</f>
        <v>Si</v>
      </c>
      <c r="K63" s="98" t="str">
        <f>VLOOKUP(E63,VIP!$A$2:$O11965,6,0)</f>
        <v>NO</v>
      </c>
      <c r="L63" s="123" t="s">
        <v>2496</v>
      </c>
      <c r="M63" s="124" t="s">
        <v>2469</v>
      </c>
      <c r="N63" s="125" t="s">
        <v>2476</v>
      </c>
      <c r="O63" s="98" t="s">
        <v>2478</v>
      </c>
      <c r="P63" s="126"/>
      <c r="Q63" s="87" t="s">
        <v>2496</v>
      </c>
    </row>
    <row r="64" spans="1:17" ht="18" x14ac:dyDescent="0.25">
      <c r="A64" s="98" t="str">
        <f>VLOOKUP(E64,'LISTADO ATM'!$A$2:$C$899,3,0)</f>
        <v>SUR</v>
      </c>
      <c r="B64" s="111">
        <v>335805624</v>
      </c>
      <c r="C64" s="122">
        <v>44253.73228009259</v>
      </c>
      <c r="D64" s="98" t="s">
        <v>2472</v>
      </c>
      <c r="E64" s="103">
        <v>750</v>
      </c>
      <c r="F64" s="98" t="str">
        <f>VLOOKUP(E64,VIP!$A$2:$O11556,2,0)</f>
        <v>DRBR265</v>
      </c>
      <c r="G64" s="98" t="str">
        <f>VLOOKUP(E64,'LISTADO ATM'!$A$2:$B$898,2,0)</f>
        <v xml:space="preserve">ATM UNP Duvergé </v>
      </c>
      <c r="H64" s="98" t="str">
        <f>VLOOKUP(E64,VIP!$A$2:$O16477,7,FALSE)</f>
        <v>Si</v>
      </c>
      <c r="I64" s="98" t="str">
        <f>VLOOKUP(E64,VIP!$A$2:$O8442,8,FALSE)</f>
        <v>Si</v>
      </c>
      <c r="J64" s="98" t="str">
        <f>VLOOKUP(E64,VIP!$A$2:$O8392,8,FALSE)</f>
        <v>Si</v>
      </c>
      <c r="K64" s="98" t="str">
        <f>VLOOKUP(E64,VIP!$A$2:$O11966,6,0)</f>
        <v>SI</v>
      </c>
      <c r="L64" s="123" t="s">
        <v>2430</v>
      </c>
      <c r="M64" s="124" t="s">
        <v>2469</v>
      </c>
      <c r="N64" s="125" t="s">
        <v>2476</v>
      </c>
      <c r="O64" s="98" t="s">
        <v>2477</v>
      </c>
      <c r="P64" s="126"/>
      <c r="Q64" s="87" t="s">
        <v>2430</v>
      </c>
    </row>
    <row r="65" spans="1:17" ht="18" x14ac:dyDescent="0.25">
      <c r="A65" s="98" t="str">
        <f>VLOOKUP(E65,'LISTADO ATM'!$A$2:$C$899,3,0)</f>
        <v>DISTRITO NACIONAL</v>
      </c>
      <c r="B65" s="111">
        <v>335805621</v>
      </c>
      <c r="C65" s="122">
        <v>44253.727673611109</v>
      </c>
      <c r="D65" s="98" t="s">
        <v>2472</v>
      </c>
      <c r="E65" s="103">
        <v>640</v>
      </c>
      <c r="F65" s="98" t="str">
        <f>VLOOKUP(E65,VIP!$A$2:$O11557,2,0)</f>
        <v>DRBR640</v>
      </c>
      <c r="G65" s="98" t="str">
        <f>VLOOKUP(E65,'LISTADO ATM'!$A$2:$B$898,2,0)</f>
        <v xml:space="preserve">ATM Ministerio Obras Públicas </v>
      </c>
      <c r="H65" s="98" t="str">
        <f>VLOOKUP(E65,VIP!$A$2:$O16478,7,FALSE)</f>
        <v>Si</v>
      </c>
      <c r="I65" s="98" t="str">
        <f>VLOOKUP(E65,VIP!$A$2:$O8443,8,FALSE)</f>
        <v>Si</v>
      </c>
      <c r="J65" s="98" t="str">
        <f>VLOOKUP(E65,VIP!$A$2:$O8393,8,FALSE)</f>
        <v>Si</v>
      </c>
      <c r="K65" s="98" t="str">
        <f>VLOOKUP(E65,VIP!$A$2:$O11967,6,0)</f>
        <v>NO</v>
      </c>
      <c r="L65" s="123" t="s">
        <v>2462</v>
      </c>
      <c r="M65" s="124" t="s">
        <v>2469</v>
      </c>
      <c r="N65" s="125" t="s">
        <v>2476</v>
      </c>
      <c r="O65" s="98" t="s">
        <v>2477</v>
      </c>
      <c r="P65" s="126"/>
      <c r="Q65" s="87" t="s">
        <v>2462</v>
      </c>
    </row>
    <row r="66" spans="1:17" ht="18" x14ac:dyDescent="0.25">
      <c r="A66" s="98" t="str">
        <f>VLOOKUP(E66,'LISTADO ATM'!$A$2:$C$899,3,0)</f>
        <v>DISTRITO NACIONAL</v>
      </c>
      <c r="B66" s="111">
        <v>335805614</v>
      </c>
      <c r="C66" s="122">
        <v>44253.724178240744</v>
      </c>
      <c r="D66" s="98" t="s">
        <v>2189</v>
      </c>
      <c r="E66" s="103">
        <v>821</v>
      </c>
      <c r="F66" s="98" t="str">
        <f>VLOOKUP(E66,VIP!$A$2:$O11558,2,0)</f>
        <v>DRBR821</v>
      </c>
      <c r="G66" s="98" t="str">
        <f>VLOOKUP(E66,'LISTADO ATM'!$A$2:$B$898,2,0)</f>
        <v xml:space="preserve">ATM S/M Bravo Churchill </v>
      </c>
      <c r="H66" s="98" t="str">
        <f>VLOOKUP(E66,VIP!$A$2:$O16479,7,FALSE)</f>
        <v>Si</v>
      </c>
      <c r="I66" s="98" t="str">
        <f>VLOOKUP(E66,VIP!$A$2:$O8444,8,FALSE)</f>
        <v>No</v>
      </c>
      <c r="J66" s="98" t="str">
        <f>VLOOKUP(E66,VIP!$A$2:$O8394,8,FALSE)</f>
        <v>No</v>
      </c>
      <c r="K66" s="98" t="str">
        <f>VLOOKUP(E66,VIP!$A$2:$O11968,6,0)</f>
        <v>SI</v>
      </c>
      <c r="L66" s="123" t="s">
        <v>2228</v>
      </c>
      <c r="M66" s="124" t="s">
        <v>2469</v>
      </c>
      <c r="N66" s="125" t="s">
        <v>2476</v>
      </c>
      <c r="O66" s="98" t="s">
        <v>2478</v>
      </c>
      <c r="P66" s="126"/>
      <c r="Q66" s="87" t="s">
        <v>2228</v>
      </c>
    </row>
    <row r="67" spans="1:17" ht="18" x14ac:dyDescent="0.25">
      <c r="A67" s="98" t="str">
        <f>VLOOKUP(E67,'LISTADO ATM'!$A$2:$C$899,3,0)</f>
        <v>DISTRITO NACIONAL</v>
      </c>
      <c r="B67" s="111">
        <v>335805613</v>
      </c>
      <c r="C67" s="122">
        <v>44253.724050925928</v>
      </c>
      <c r="D67" s="98" t="s">
        <v>2472</v>
      </c>
      <c r="E67" s="103">
        <v>580</v>
      </c>
      <c r="F67" s="98" t="str">
        <f>VLOOKUP(E67,VIP!$A$2:$O11559,2,0)</f>
        <v>DRBR523</v>
      </c>
      <c r="G67" s="98" t="str">
        <f>VLOOKUP(E67,'LISTADO ATM'!$A$2:$B$898,2,0)</f>
        <v xml:space="preserve">ATM Edificio Propagas </v>
      </c>
      <c r="H67" s="98" t="str">
        <f>VLOOKUP(E67,VIP!$A$2:$O16480,7,FALSE)</f>
        <v>Si</v>
      </c>
      <c r="I67" s="98" t="str">
        <f>VLOOKUP(E67,VIP!$A$2:$O8445,8,FALSE)</f>
        <v>Si</v>
      </c>
      <c r="J67" s="98" t="str">
        <f>VLOOKUP(E67,VIP!$A$2:$O8395,8,FALSE)</f>
        <v>Si</v>
      </c>
      <c r="K67" s="98" t="str">
        <f>VLOOKUP(E67,VIP!$A$2:$O11969,6,0)</f>
        <v>NO</v>
      </c>
      <c r="L67" s="123" t="s">
        <v>2462</v>
      </c>
      <c r="M67" s="124" t="s">
        <v>2469</v>
      </c>
      <c r="N67" s="125" t="s">
        <v>2476</v>
      </c>
      <c r="O67" s="98" t="s">
        <v>2477</v>
      </c>
      <c r="P67" s="126"/>
      <c r="Q67" s="124" t="s">
        <v>2462</v>
      </c>
    </row>
    <row r="68" spans="1:17" ht="18" x14ac:dyDescent="0.25">
      <c r="A68" s="98" t="str">
        <f>VLOOKUP(E68,'LISTADO ATM'!$A$2:$C$899,3,0)</f>
        <v>SUR</v>
      </c>
      <c r="B68" s="111">
        <v>335805612</v>
      </c>
      <c r="C68" s="122">
        <v>44253.723935185182</v>
      </c>
      <c r="D68" s="98" t="s">
        <v>2189</v>
      </c>
      <c r="E68" s="103">
        <v>297</v>
      </c>
      <c r="F68" s="98" t="str">
        <f>VLOOKUP(E68,VIP!$A$2:$O11560,2,0)</f>
        <v>DRBR297</v>
      </c>
      <c r="G68" s="98" t="str">
        <f>VLOOKUP(E68,'LISTADO ATM'!$A$2:$B$898,2,0)</f>
        <v xml:space="preserve">ATM S/M Cadena Ocoa </v>
      </c>
      <c r="H68" s="98" t="str">
        <f>VLOOKUP(E68,VIP!$A$2:$O16481,7,FALSE)</f>
        <v>Si</v>
      </c>
      <c r="I68" s="98" t="str">
        <f>VLOOKUP(E68,VIP!$A$2:$O8446,8,FALSE)</f>
        <v>Si</v>
      </c>
      <c r="J68" s="98" t="str">
        <f>VLOOKUP(E68,VIP!$A$2:$O8396,8,FALSE)</f>
        <v>Si</v>
      </c>
      <c r="K68" s="98" t="str">
        <f>VLOOKUP(E68,VIP!$A$2:$O11970,6,0)</f>
        <v>NO</v>
      </c>
      <c r="L68" s="123" t="s">
        <v>2228</v>
      </c>
      <c r="M68" s="126" t="s">
        <v>2510</v>
      </c>
      <c r="N68" s="125" t="s">
        <v>2476</v>
      </c>
      <c r="O68" s="98" t="s">
        <v>2478</v>
      </c>
      <c r="P68" s="126"/>
      <c r="Q68" s="171">
        <v>44253.426087962966</v>
      </c>
    </row>
    <row r="69" spans="1:17" ht="18" x14ac:dyDescent="0.25">
      <c r="A69" s="98" t="str">
        <f>VLOOKUP(E69,'LISTADO ATM'!$A$2:$C$899,3,0)</f>
        <v>NORTE</v>
      </c>
      <c r="B69" s="111">
        <v>335805610</v>
      </c>
      <c r="C69" s="122">
        <v>44253.723368055558</v>
      </c>
      <c r="D69" s="98" t="s">
        <v>2190</v>
      </c>
      <c r="E69" s="103">
        <v>538</v>
      </c>
      <c r="F69" s="98" t="str">
        <f>VLOOKUP(E69,VIP!$A$2:$O11561,2,0)</f>
        <v>DRBR538</v>
      </c>
      <c r="G69" s="98" t="str">
        <f>VLOOKUP(E69,'LISTADO ATM'!$A$2:$B$898,2,0)</f>
        <v>ATM  Autoservicio San Fco. Macorís</v>
      </c>
      <c r="H69" s="98" t="str">
        <f>VLOOKUP(E69,VIP!$A$2:$O16482,7,FALSE)</f>
        <v>Si</v>
      </c>
      <c r="I69" s="98" t="str">
        <f>VLOOKUP(E69,VIP!$A$2:$O8447,8,FALSE)</f>
        <v>Si</v>
      </c>
      <c r="J69" s="98" t="str">
        <f>VLOOKUP(E69,VIP!$A$2:$O8397,8,FALSE)</f>
        <v>Si</v>
      </c>
      <c r="K69" s="98" t="str">
        <f>VLOOKUP(E69,VIP!$A$2:$O11971,6,0)</f>
        <v>NO</v>
      </c>
      <c r="L69" s="123" t="s">
        <v>2228</v>
      </c>
      <c r="M69" s="126" t="s">
        <v>2510</v>
      </c>
      <c r="N69" s="125" t="s">
        <v>2476</v>
      </c>
      <c r="O69" s="98" t="s">
        <v>2497</v>
      </c>
      <c r="P69" s="126"/>
      <c r="Q69" s="171">
        <v>44253.29791666667</v>
      </c>
    </row>
    <row r="70" spans="1:17" ht="18" x14ac:dyDescent="0.25">
      <c r="A70" s="98" t="str">
        <f>VLOOKUP(E70,'LISTADO ATM'!$A$2:$C$899,3,0)</f>
        <v>ESTE</v>
      </c>
      <c r="B70" s="111">
        <v>335805609</v>
      </c>
      <c r="C70" s="122">
        <v>44253.723078703704</v>
      </c>
      <c r="D70" s="98" t="s">
        <v>2189</v>
      </c>
      <c r="E70" s="103">
        <v>427</v>
      </c>
      <c r="F70" s="98" t="str">
        <f>VLOOKUP(E70,VIP!$A$2:$O11562,2,0)</f>
        <v>DRBR427</v>
      </c>
      <c r="G70" s="98" t="str">
        <f>VLOOKUP(E70,'LISTADO ATM'!$A$2:$B$898,2,0)</f>
        <v xml:space="preserve">ATM Almacenes Iberia (Hato Mayor) </v>
      </c>
      <c r="H70" s="98" t="str">
        <f>VLOOKUP(E70,VIP!$A$2:$O16483,7,FALSE)</f>
        <v>Si</v>
      </c>
      <c r="I70" s="98" t="str">
        <f>VLOOKUP(E70,VIP!$A$2:$O8448,8,FALSE)</f>
        <v>Si</v>
      </c>
      <c r="J70" s="98" t="str">
        <f>VLOOKUP(E70,VIP!$A$2:$O8398,8,FALSE)</f>
        <v>Si</v>
      </c>
      <c r="K70" s="98" t="str">
        <f>VLOOKUP(E70,VIP!$A$2:$O11972,6,0)</f>
        <v>NO</v>
      </c>
      <c r="L70" s="123" t="s">
        <v>2228</v>
      </c>
      <c r="M70" s="124" t="s">
        <v>2469</v>
      </c>
      <c r="N70" s="125" t="s">
        <v>2476</v>
      </c>
      <c r="O70" s="98" t="s">
        <v>2478</v>
      </c>
      <c r="P70" s="126"/>
      <c r="Q70" s="87" t="s">
        <v>2228</v>
      </c>
    </row>
    <row r="71" spans="1:17" ht="18" x14ac:dyDescent="0.25">
      <c r="A71" s="98" t="str">
        <f>VLOOKUP(E71,'LISTADO ATM'!$A$2:$C$899,3,0)</f>
        <v>DISTRITO NACIONAL</v>
      </c>
      <c r="B71" s="111">
        <v>335805607</v>
      </c>
      <c r="C71" s="122">
        <v>44253.722766203704</v>
      </c>
      <c r="D71" s="98" t="s">
        <v>2189</v>
      </c>
      <c r="E71" s="103">
        <v>39</v>
      </c>
      <c r="F71" s="98" t="str">
        <f>VLOOKUP(E71,VIP!$A$2:$O11563,2,0)</f>
        <v>DRBR039</v>
      </c>
      <c r="G71" s="98" t="str">
        <f>VLOOKUP(E71,'LISTADO ATM'!$A$2:$B$898,2,0)</f>
        <v xml:space="preserve">ATM Oficina Ovando </v>
      </c>
      <c r="H71" s="98" t="str">
        <f>VLOOKUP(E71,VIP!$A$2:$O16484,7,FALSE)</f>
        <v>Si</v>
      </c>
      <c r="I71" s="98" t="str">
        <f>VLOOKUP(E71,VIP!$A$2:$O8449,8,FALSE)</f>
        <v>No</v>
      </c>
      <c r="J71" s="98" t="str">
        <f>VLOOKUP(E71,VIP!$A$2:$O8399,8,FALSE)</f>
        <v>No</v>
      </c>
      <c r="K71" s="98" t="str">
        <f>VLOOKUP(E71,VIP!$A$2:$O11973,6,0)</f>
        <v>NO</v>
      </c>
      <c r="L71" s="123" t="s">
        <v>2228</v>
      </c>
      <c r="M71" s="124" t="s">
        <v>2469</v>
      </c>
      <c r="N71" s="125" t="s">
        <v>2476</v>
      </c>
      <c r="O71" s="98" t="s">
        <v>2478</v>
      </c>
      <c r="P71" s="126"/>
      <c r="Q71" s="87" t="s">
        <v>2228</v>
      </c>
    </row>
    <row r="72" spans="1:17" ht="18" x14ac:dyDescent="0.25">
      <c r="A72" s="98" t="str">
        <f>VLOOKUP(E72,'LISTADO ATM'!$A$2:$C$899,3,0)</f>
        <v>SUR</v>
      </c>
      <c r="B72" s="111">
        <v>335805578</v>
      </c>
      <c r="C72" s="122">
        <v>44253.702523148146</v>
      </c>
      <c r="D72" s="98" t="s">
        <v>2472</v>
      </c>
      <c r="E72" s="103">
        <v>249</v>
      </c>
      <c r="F72" s="98" t="str">
        <f>VLOOKUP(E72,VIP!$A$2:$O11564,2,0)</f>
        <v>DRBR249</v>
      </c>
      <c r="G72" s="98" t="str">
        <f>VLOOKUP(E72,'LISTADO ATM'!$A$2:$B$898,2,0)</f>
        <v xml:space="preserve">ATM Banco Agrícola Neiba </v>
      </c>
      <c r="H72" s="98" t="str">
        <f>VLOOKUP(E72,VIP!$A$2:$O16485,7,FALSE)</f>
        <v>Si</v>
      </c>
      <c r="I72" s="98" t="str">
        <f>VLOOKUP(E72,VIP!$A$2:$O8450,8,FALSE)</f>
        <v>Si</v>
      </c>
      <c r="J72" s="98" t="str">
        <f>VLOOKUP(E72,VIP!$A$2:$O8400,8,FALSE)</f>
        <v>Si</v>
      </c>
      <c r="K72" s="98" t="str">
        <f>VLOOKUP(E72,VIP!$A$2:$O11974,6,0)</f>
        <v>NO</v>
      </c>
      <c r="L72" s="123" t="s">
        <v>2430</v>
      </c>
      <c r="M72" s="124" t="s">
        <v>2469</v>
      </c>
      <c r="N72" s="125" t="s">
        <v>2476</v>
      </c>
      <c r="O72" s="98" t="s">
        <v>2477</v>
      </c>
      <c r="P72" s="126"/>
      <c r="Q72" s="87" t="s">
        <v>2430</v>
      </c>
    </row>
    <row r="73" spans="1:17" ht="18" x14ac:dyDescent="0.25">
      <c r="A73" s="98" t="str">
        <f>VLOOKUP(E73,'LISTADO ATM'!$A$2:$C$899,3,0)</f>
        <v>ESTE</v>
      </c>
      <c r="B73" s="111">
        <v>335805576</v>
      </c>
      <c r="C73" s="122">
        <v>44253.702337962961</v>
      </c>
      <c r="D73" s="98" t="s">
        <v>2189</v>
      </c>
      <c r="E73" s="103">
        <v>293</v>
      </c>
      <c r="F73" s="98" t="str">
        <f>VLOOKUP(E73,VIP!$A$2:$O11565,2,0)</f>
        <v>DRBR293</v>
      </c>
      <c r="G73" s="98" t="str">
        <f>VLOOKUP(E73,'LISTADO ATM'!$A$2:$B$898,2,0)</f>
        <v xml:space="preserve">ATM S/M Nueva Visión (San Pedro) </v>
      </c>
      <c r="H73" s="98" t="str">
        <f>VLOOKUP(E73,VIP!$A$2:$O16486,7,FALSE)</f>
        <v>Si</v>
      </c>
      <c r="I73" s="98" t="str">
        <f>VLOOKUP(E73,VIP!$A$2:$O8451,8,FALSE)</f>
        <v>Si</v>
      </c>
      <c r="J73" s="98" t="str">
        <f>VLOOKUP(E73,VIP!$A$2:$O8401,8,FALSE)</f>
        <v>Si</v>
      </c>
      <c r="K73" s="98" t="str">
        <f>VLOOKUP(E73,VIP!$A$2:$O11975,6,0)</f>
        <v>NO</v>
      </c>
      <c r="L73" s="123" t="s">
        <v>2228</v>
      </c>
      <c r="M73" s="124" t="s">
        <v>2469</v>
      </c>
      <c r="N73" s="125" t="s">
        <v>2476</v>
      </c>
      <c r="O73" s="98" t="s">
        <v>2478</v>
      </c>
      <c r="P73" s="126"/>
      <c r="Q73" s="87" t="s">
        <v>2228</v>
      </c>
    </row>
    <row r="74" spans="1:17" ht="18" x14ac:dyDescent="0.25">
      <c r="A74" s="98" t="str">
        <f>VLOOKUP(E74,'LISTADO ATM'!$A$2:$C$899,3,0)</f>
        <v>DISTRITO NACIONAL</v>
      </c>
      <c r="B74" s="111">
        <v>335805566</v>
      </c>
      <c r="C74" s="122">
        <v>44253.699502314812</v>
      </c>
      <c r="D74" s="98" t="s">
        <v>2472</v>
      </c>
      <c r="E74" s="103">
        <v>43</v>
      </c>
      <c r="F74" s="98" t="str">
        <f>VLOOKUP(E74,VIP!$A$2:$O11566,2,0)</f>
        <v>DRBR043</v>
      </c>
      <c r="G74" s="98" t="str">
        <f>VLOOKUP(E74,'LISTADO ATM'!$A$2:$B$898,2,0)</f>
        <v xml:space="preserve">ATM Zona Franca San Isidro </v>
      </c>
      <c r="H74" s="98" t="str">
        <f>VLOOKUP(E74,VIP!$A$2:$O16487,7,FALSE)</f>
        <v>Si</v>
      </c>
      <c r="I74" s="98" t="str">
        <f>VLOOKUP(E74,VIP!$A$2:$O8452,8,FALSE)</f>
        <v>No</v>
      </c>
      <c r="J74" s="98" t="str">
        <f>VLOOKUP(E74,VIP!$A$2:$O8402,8,FALSE)</f>
        <v>No</v>
      </c>
      <c r="K74" s="98" t="str">
        <f>VLOOKUP(E74,VIP!$A$2:$O11976,6,0)</f>
        <v>NO</v>
      </c>
      <c r="L74" s="123" t="s">
        <v>2430</v>
      </c>
      <c r="M74" s="124" t="s">
        <v>2469</v>
      </c>
      <c r="N74" s="125" t="s">
        <v>2476</v>
      </c>
      <c r="O74" s="98" t="s">
        <v>2477</v>
      </c>
      <c r="P74" s="126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1">
        <v>335805565</v>
      </c>
      <c r="C75" s="122">
        <v>44253.699317129627</v>
      </c>
      <c r="D75" s="98" t="s">
        <v>2189</v>
      </c>
      <c r="E75" s="103">
        <v>902</v>
      </c>
      <c r="F75" s="98" t="str">
        <f>VLOOKUP(E75,VIP!$A$2:$O11567,2,0)</f>
        <v>DRBR16A</v>
      </c>
      <c r="G75" s="98" t="str">
        <f>VLOOKUP(E75,'LISTADO ATM'!$A$2:$B$898,2,0)</f>
        <v xml:space="preserve">ATM Oficina Plaza Florida </v>
      </c>
      <c r="H75" s="98" t="str">
        <f>VLOOKUP(E75,VIP!$A$2:$O16488,7,FALSE)</f>
        <v>Si</v>
      </c>
      <c r="I75" s="98" t="str">
        <f>VLOOKUP(E75,VIP!$A$2:$O8453,8,FALSE)</f>
        <v>Si</v>
      </c>
      <c r="J75" s="98" t="str">
        <f>VLOOKUP(E75,VIP!$A$2:$O8403,8,FALSE)</f>
        <v>Si</v>
      </c>
      <c r="K75" s="98" t="str">
        <f>VLOOKUP(E75,VIP!$A$2:$O11977,6,0)</f>
        <v>NO</v>
      </c>
      <c r="L75" s="123" t="s">
        <v>2228</v>
      </c>
      <c r="M75" s="124" t="s">
        <v>2469</v>
      </c>
      <c r="N75" s="125" t="s">
        <v>2476</v>
      </c>
      <c r="O75" s="98" t="s">
        <v>2478</v>
      </c>
      <c r="P75" s="126"/>
      <c r="Q75" s="124" t="s">
        <v>2228</v>
      </c>
    </row>
    <row r="76" spans="1:17" ht="18" x14ac:dyDescent="0.25">
      <c r="A76" s="98" t="str">
        <f>VLOOKUP(E76,'LISTADO ATM'!$A$2:$C$899,3,0)</f>
        <v>DISTRITO NACIONAL</v>
      </c>
      <c r="B76" s="111">
        <v>335805542</v>
      </c>
      <c r="C76" s="122">
        <v>44253.692719907405</v>
      </c>
      <c r="D76" s="98" t="s">
        <v>2189</v>
      </c>
      <c r="E76" s="103">
        <v>946</v>
      </c>
      <c r="F76" s="98" t="str">
        <f>VLOOKUP(E76,VIP!$A$2:$O11568,2,0)</f>
        <v>DRBR24R</v>
      </c>
      <c r="G76" s="98" t="str">
        <f>VLOOKUP(E76,'LISTADO ATM'!$A$2:$B$898,2,0)</f>
        <v xml:space="preserve">ATM Oficina Núñez de Cáceres I </v>
      </c>
      <c r="H76" s="98" t="str">
        <f>VLOOKUP(E76,VIP!$A$2:$O16489,7,FALSE)</f>
        <v>Si</v>
      </c>
      <c r="I76" s="98" t="str">
        <f>VLOOKUP(E76,VIP!$A$2:$O8454,8,FALSE)</f>
        <v>Si</v>
      </c>
      <c r="J76" s="98" t="str">
        <f>VLOOKUP(E76,VIP!$A$2:$O8404,8,FALSE)</f>
        <v>Si</v>
      </c>
      <c r="K76" s="98" t="str">
        <f>VLOOKUP(E76,VIP!$A$2:$O11978,6,0)</f>
        <v>NO</v>
      </c>
      <c r="L76" s="123" t="s">
        <v>2496</v>
      </c>
      <c r="M76" s="126" t="s">
        <v>2510</v>
      </c>
      <c r="N76" s="125" t="s">
        <v>2476</v>
      </c>
      <c r="O76" s="98" t="s">
        <v>2478</v>
      </c>
      <c r="P76" s="126"/>
      <c r="Q76" s="171">
        <v>44253.425474537034</v>
      </c>
    </row>
    <row r="77" spans="1:17" ht="18" x14ac:dyDescent="0.25">
      <c r="A77" s="98" t="str">
        <f>VLOOKUP(E77,'LISTADO ATM'!$A$2:$C$899,3,0)</f>
        <v>DISTRITO NACIONAL</v>
      </c>
      <c r="B77" s="111">
        <v>335805534</v>
      </c>
      <c r="C77" s="122">
        <v>44253.688067129631</v>
      </c>
      <c r="D77" s="98" t="s">
        <v>2472</v>
      </c>
      <c r="E77" s="103">
        <v>678</v>
      </c>
      <c r="F77" s="98" t="str">
        <f>VLOOKUP(E77,VIP!$A$2:$O11569,2,0)</f>
        <v>DRBR678</v>
      </c>
      <c r="G77" s="98" t="str">
        <f>VLOOKUP(E77,'LISTADO ATM'!$A$2:$B$898,2,0)</f>
        <v>ATM Eco Petroleo San Isidro</v>
      </c>
      <c r="H77" s="98" t="str">
        <f>VLOOKUP(E77,VIP!$A$2:$O16490,7,FALSE)</f>
        <v>Si</v>
      </c>
      <c r="I77" s="98" t="str">
        <f>VLOOKUP(E77,VIP!$A$2:$O8455,8,FALSE)</f>
        <v>Si</v>
      </c>
      <c r="J77" s="98" t="str">
        <f>VLOOKUP(E77,VIP!$A$2:$O8405,8,FALSE)</f>
        <v>Si</v>
      </c>
      <c r="K77" s="98" t="str">
        <f>VLOOKUP(E77,VIP!$A$2:$O11979,6,0)</f>
        <v>NO</v>
      </c>
      <c r="L77" s="123" t="s">
        <v>2430</v>
      </c>
      <c r="M77" s="124" t="s">
        <v>2469</v>
      </c>
      <c r="N77" s="125" t="s">
        <v>2476</v>
      </c>
      <c r="O77" s="98" t="s">
        <v>2477</v>
      </c>
      <c r="P77" s="126"/>
      <c r="Q77" s="124" t="s">
        <v>2430</v>
      </c>
    </row>
    <row r="78" spans="1:17" ht="18" x14ac:dyDescent="0.25">
      <c r="A78" s="98" t="str">
        <f>VLOOKUP(E78,'LISTADO ATM'!$A$2:$C$899,3,0)</f>
        <v>DISTRITO NACIONAL</v>
      </c>
      <c r="B78" s="111">
        <v>335805531</v>
      </c>
      <c r="C78" s="122">
        <v>44253.685949074075</v>
      </c>
      <c r="D78" s="98" t="s">
        <v>2487</v>
      </c>
      <c r="E78" s="103">
        <v>701</v>
      </c>
      <c r="F78" s="98" t="str">
        <f>VLOOKUP(E78,VIP!$A$2:$O11570,2,0)</f>
        <v>DRBR701</v>
      </c>
      <c r="G78" s="98" t="str">
        <f>VLOOKUP(E78,'LISTADO ATM'!$A$2:$B$898,2,0)</f>
        <v>ATM Autoservicio Los Alcarrizos</v>
      </c>
      <c r="H78" s="98" t="str">
        <f>VLOOKUP(E78,VIP!$A$2:$O16491,7,FALSE)</f>
        <v>Si</v>
      </c>
      <c r="I78" s="98" t="str">
        <f>VLOOKUP(E78,VIP!$A$2:$O8456,8,FALSE)</f>
        <v>Si</v>
      </c>
      <c r="J78" s="98" t="str">
        <f>VLOOKUP(E78,VIP!$A$2:$O8406,8,FALSE)</f>
        <v>Si</v>
      </c>
      <c r="K78" s="98" t="str">
        <f>VLOOKUP(E78,VIP!$A$2:$O11980,6,0)</f>
        <v>NO</v>
      </c>
      <c r="L78" s="123" t="s">
        <v>2430</v>
      </c>
      <c r="M78" s="124" t="s">
        <v>2469</v>
      </c>
      <c r="N78" s="125" t="s">
        <v>2476</v>
      </c>
      <c r="O78" s="98" t="s">
        <v>2490</v>
      </c>
      <c r="P78" s="126"/>
      <c r="Q78" s="87" t="s">
        <v>2430</v>
      </c>
    </row>
    <row r="79" spans="1:17" ht="18" x14ac:dyDescent="0.25">
      <c r="A79" s="98" t="str">
        <f>VLOOKUP(E79,'LISTADO ATM'!$A$2:$C$899,3,0)</f>
        <v>DISTRITO NACIONAL</v>
      </c>
      <c r="B79" s="111">
        <v>335805465</v>
      </c>
      <c r="C79" s="122">
        <v>44253.656851851854</v>
      </c>
      <c r="D79" s="98" t="s">
        <v>2189</v>
      </c>
      <c r="E79" s="103">
        <v>224</v>
      </c>
      <c r="F79" s="98" t="str">
        <f>VLOOKUP(E79,VIP!$A$2:$O11518,2,0)</f>
        <v>DRBR224</v>
      </c>
      <c r="G79" s="98" t="str">
        <f>VLOOKUP(E79,'LISTADO ATM'!$A$2:$B$898,2,0)</f>
        <v xml:space="preserve">ATM S/M Nacional El Millón (Núñez de Cáceres) </v>
      </c>
      <c r="H79" s="98" t="str">
        <f>VLOOKUP(E79,VIP!$A$2:$O16439,7,FALSE)</f>
        <v>Si</v>
      </c>
      <c r="I79" s="98" t="str">
        <f>VLOOKUP(E79,VIP!$A$2:$O8404,8,FALSE)</f>
        <v>Si</v>
      </c>
      <c r="J79" s="98" t="str">
        <f>VLOOKUP(E79,VIP!$A$2:$O8354,8,FALSE)</f>
        <v>Si</v>
      </c>
      <c r="K79" s="98" t="str">
        <f>VLOOKUP(E79,VIP!$A$2:$O11928,6,0)</f>
        <v>SI</v>
      </c>
      <c r="L79" s="123" t="s">
        <v>2228</v>
      </c>
      <c r="M79" s="124" t="s">
        <v>2469</v>
      </c>
      <c r="N79" s="125" t="s">
        <v>2476</v>
      </c>
      <c r="O79" s="98" t="s">
        <v>2478</v>
      </c>
      <c r="P79" s="126"/>
      <c r="Q79" s="124" t="s">
        <v>2228</v>
      </c>
    </row>
    <row r="80" spans="1:17" ht="18" x14ac:dyDescent="0.25">
      <c r="A80" s="98" t="str">
        <f>VLOOKUP(E80,'LISTADO ATM'!$A$2:$C$899,3,0)</f>
        <v>DISTRITO NACIONAL</v>
      </c>
      <c r="B80" s="111">
        <v>335805437</v>
      </c>
      <c r="C80" s="122">
        <v>44253.644675925927</v>
      </c>
      <c r="D80" s="98" t="s">
        <v>2189</v>
      </c>
      <c r="E80" s="103">
        <v>57</v>
      </c>
      <c r="F80" s="98" t="str">
        <f>VLOOKUP(E80,VIP!$A$2:$O11523,2,0)</f>
        <v>DRBR057</v>
      </c>
      <c r="G80" s="98" t="str">
        <f>VLOOKUP(E80,'LISTADO ATM'!$A$2:$B$898,2,0)</f>
        <v xml:space="preserve">ATM Oficina Malecon Center </v>
      </c>
      <c r="H80" s="98" t="str">
        <f>VLOOKUP(E80,VIP!$A$2:$O16444,7,FALSE)</f>
        <v>Si</v>
      </c>
      <c r="I80" s="98" t="str">
        <f>VLOOKUP(E80,VIP!$A$2:$O8409,8,FALSE)</f>
        <v>Si</v>
      </c>
      <c r="J80" s="98" t="str">
        <f>VLOOKUP(E80,VIP!$A$2:$O8359,8,FALSE)</f>
        <v>Si</v>
      </c>
      <c r="K80" s="98" t="str">
        <f>VLOOKUP(E80,VIP!$A$2:$O11933,6,0)</f>
        <v>NO</v>
      </c>
      <c r="L80" s="123" t="s">
        <v>2228</v>
      </c>
      <c r="M80" s="124" t="s">
        <v>2469</v>
      </c>
      <c r="N80" s="125" t="s">
        <v>2476</v>
      </c>
      <c r="O80" s="98" t="s">
        <v>2478</v>
      </c>
      <c r="P80" s="126"/>
      <c r="Q80" s="124" t="s">
        <v>2228</v>
      </c>
    </row>
    <row r="81" spans="1:17" ht="18" x14ac:dyDescent="0.25">
      <c r="A81" s="98" t="str">
        <f>VLOOKUP(E81,'LISTADO ATM'!$A$2:$C$899,3,0)</f>
        <v>DISTRITO NACIONAL</v>
      </c>
      <c r="B81" s="111">
        <v>335805422</v>
      </c>
      <c r="C81" s="122">
        <v>44253.633032407408</v>
      </c>
      <c r="D81" s="98" t="s">
        <v>2503</v>
      </c>
      <c r="E81" s="103">
        <v>35</v>
      </c>
      <c r="F81" s="98" t="str">
        <f>VLOOKUP(E81,VIP!$A$2:$O11525,2,0)</f>
        <v>DRBR035</v>
      </c>
      <c r="G81" s="98" t="str">
        <f>VLOOKUP(E81,'LISTADO ATM'!$A$2:$B$898,2,0)</f>
        <v xml:space="preserve">ATM Dirección General de Aduanas I </v>
      </c>
      <c r="H81" s="98" t="str">
        <f>VLOOKUP(E81,VIP!$A$2:$O16446,7,FALSE)</f>
        <v>Si</v>
      </c>
      <c r="I81" s="98" t="str">
        <f>VLOOKUP(E81,VIP!$A$2:$O8411,8,FALSE)</f>
        <v>Si</v>
      </c>
      <c r="J81" s="98" t="str">
        <f>VLOOKUP(E81,VIP!$A$2:$O8361,8,FALSE)</f>
        <v>Si</v>
      </c>
      <c r="K81" s="98" t="str">
        <f>VLOOKUP(E81,VIP!$A$2:$O11935,6,0)</f>
        <v>NO</v>
      </c>
      <c r="L81" s="123" t="s">
        <v>2228</v>
      </c>
      <c r="M81" s="126" t="s">
        <v>2510</v>
      </c>
      <c r="N81" s="125" t="s">
        <v>2504</v>
      </c>
      <c r="O81" s="98" t="s">
        <v>2505</v>
      </c>
      <c r="P81" s="126"/>
      <c r="Q81" s="170">
        <v>44253.417430555557</v>
      </c>
    </row>
    <row r="82" spans="1:17" ht="18" x14ac:dyDescent="0.25">
      <c r="A82" s="98" t="str">
        <f>VLOOKUP(E82,'LISTADO ATM'!$A$2:$C$899,3,0)</f>
        <v>DISTRITO NACIONAL</v>
      </c>
      <c r="B82" s="111">
        <v>335805349</v>
      </c>
      <c r="C82" s="122">
        <v>44253.604837962965</v>
      </c>
      <c r="D82" s="98" t="s">
        <v>2189</v>
      </c>
      <c r="E82" s="103">
        <v>919</v>
      </c>
      <c r="F82" s="98" t="str">
        <f>VLOOKUP(E82,VIP!$A$2:$O11521,2,0)</f>
        <v>DRBR16F</v>
      </c>
      <c r="G82" s="98" t="str">
        <f>VLOOKUP(E82,'LISTADO ATM'!$A$2:$B$898,2,0)</f>
        <v xml:space="preserve">ATM S/M La Cadena Sarasota </v>
      </c>
      <c r="H82" s="98" t="str">
        <f>VLOOKUP(E82,VIP!$A$2:$O16442,7,FALSE)</f>
        <v>Si</v>
      </c>
      <c r="I82" s="98" t="str">
        <f>VLOOKUP(E82,VIP!$A$2:$O8407,8,FALSE)</f>
        <v>Si</v>
      </c>
      <c r="J82" s="98" t="str">
        <f>VLOOKUP(E82,VIP!$A$2:$O8357,8,FALSE)</f>
        <v>Si</v>
      </c>
      <c r="K82" s="98" t="str">
        <f>VLOOKUP(E82,VIP!$A$2:$O11931,6,0)</f>
        <v>SI</v>
      </c>
      <c r="L82" s="123" t="s">
        <v>2228</v>
      </c>
      <c r="M82" s="124" t="s">
        <v>2469</v>
      </c>
      <c r="N82" s="125" t="s">
        <v>2502</v>
      </c>
      <c r="O82" s="98" t="s">
        <v>2478</v>
      </c>
      <c r="P82" s="126"/>
      <c r="Q82" s="87" t="s">
        <v>2228</v>
      </c>
    </row>
    <row r="83" spans="1:17" ht="18" x14ac:dyDescent="0.25">
      <c r="A83" s="98" t="str">
        <f>VLOOKUP(E83,'LISTADO ATM'!$A$2:$C$899,3,0)</f>
        <v>NORTE</v>
      </c>
      <c r="B83" s="111">
        <v>335805336</v>
      </c>
      <c r="C83" s="122">
        <v>44253.600740740738</v>
      </c>
      <c r="D83" s="98" t="s">
        <v>2189</v>
      </c>
      <c r="E83" s="103">
        <v>304</v>
      </c>
      <c r="F83" s="98" t="str">
        <f>VLOOKUP(E83,VIP!$A$2:$O11525,2,0)</f>
        <v>DRBR304</v>
      </c>
      <c r="G83" s="98" t="str">
        <f>VLOOKUP(E83,'LISTADO ATM'!$A$2:$B$898,2,0)</f>
        <v xml:space="preserve">ATM Multicentro La Sirena Estrella Sadhala </v>
      </c>
      <c r="H83" s="98" t="str">
        <f>VLOOKUP(E83,VIP!$A$2:$O16446,7,FALSE)</f>
        <v>Si</v>
      </c>
      <c r="I83" s="98" t="str">
        <f>VLOOKUP(E83,VIP!$A$2:$O8411,8,FALSE)</f>
        <v>Si</v>
      </c>
      <c r="J83" s="98" t="str">
        <f>VLOOKUP(E83,VIP!$A$2:$O8361,8,FALSE)</f>
        <v>Si</v>
      </c>
      <c r="K83" s="98" t="str">
        <f>VLOOKUP(E83,VIP!$A$2:$O11935,6,0)</f>
        <v>NO</v>
      </c>
      <c r="L83" s="123" t="s">
        <v>2496</v>
      </c>
      <c r="M83" s="126" t="s">
        <v>2510</v>
      </c>
      <c r="N83" s="125" t="s">
        <v>2476</v>
      </c>
      <c r="O83" s="98" t="s">
        <v>2497</v>
      </c>
      <c r="P83" s="126"/>
      <c r="Q83" s="171">
        <v>44253.423356481479</v>
      </c>
    </row>
    <row r="84" spans="1:17" ht="18" x14ac:dyDescent="0.25">
      <c r="A84" s="98" t="str">
        <f>VLOOKUP(E84,'LISTADO ATM'!$A$2:$C$899,3,0)</f>
        <v>DISTRITO NACIONAL</v>
      </c>
      <c r="B84" s="111">
        <v>335805330</v>
      </c>
      <c r="C84" s="122">
        <v>44253.594942129632</v>
      </c>
      <c r="D84" s="98" t="s">
        <v>2189</v>
      </c>
      <c r="E84" s="103">
        <v>698</v>
      </c>
      <c r="F84" s="98" t="str">
        <f>VLOOKUP(E84,VIP!$A$2:$O11527,2,0)</f>
        <v>DRBR698</v>
      </c>
      <c r="G84" s="98" t="str">
        <f>VLOOKUP(E84,'LISTADO ATM'!$A$2:$B$898,2,0)</f>
        <v>ATM Parador Bellamar</v>
      </c>
      <c r="H84" s="98" t="str">
        <f>VLOOKUP(E84,VIP!$A$2:$O16448,7,FALSE)</f>
        <v>Si</v>
      </c>
      <c r="I84" s="98" t="str">
        <f>VLOOKUP(E84,VIP!$A$2:$O8413,8,FALSE)</f>
        <v>Si</v>
      </c>
      <c r="J84" s="98" t="str">
        <f>VLOOKUP(E84,VIP!$A$2:$O8363,8,FALSE)</f>
        <v>Si</v>
      </c>
      <c r="K84" s="98" t="str">
        <f>VLOOKUP(E84,VIP!$A$2:$O11937,6,0)</f>
        <v>NO</v>
      </c>
      <c r="L84" s="123" t="s">
        <v>2228</v>
      </c>
      <c r="M84" s="124" t="s">
        <v>2469</v>
      </c>
      <c r="N84" s="125" t="s">
        <v>2502</v>
      </c>
      <c r="O84" s="98" t="s">
        <v>2478</v>
      </c>
      <c r="P84" s="126"/>
      <c r="Q84" s="87" t="s">
        <v>2228</v>
      </c>
    </row>
    <row r="85" spans="1:17" ht="18" x14ac:dyDescent="0.25">
      <c r="A85" s="98" t="str">
        <f>VLOOKUP(E85,'LISTADO ATM'!$A$2:$C$899,3,0)</f>
        <v>NORTE</v>
      </c>
      <c r="B85" s="111">
        <v>335805251</v>
      </c>
      <c r="C85" s="122">
        <v>44253.568622685183</v>
      </c>
      <c r="D85" s="98" t="s">
        <v>2190</v>
      </c>
      <c r="E85" s="103">
        <v>987</v>
      </c>
      <c r="F85" s="98" t="str">
        <f>VLOOKUP(E85,VIP!$A$2:$O11515,2,0)</f>
        <v>DRBR987</v>
      </c>
      <c r="G85" s="98" t="str">
        <f>VLOOKUP(E85,'LISTADO ATM'!$A$2:$B$898,2,0)</f>
        <v xml:space="preserve">ATM S/M Jumbo (Moca) </v>
      </c>
      <c r="H85" s="98" t="str">
        <f>VLOOKUP(E85,VIP!$A$2:$O16436,7,FALSE)</f>
        <v>Si</v>
      </c>
      <c r="I85" s="98" t="str">
        <f>VLOOKUP(E85,VIP!$A$2:$O8401,8,FALSE)</f>
        <v>Si</v>
      </c>
      <c r="J85" s="98" t="str">
        <f>VLOOKUP(E85,VIP!$A$2:$O8351,8,FALSE)</f>
        <v>Si</v>
      </c>
      <c r="K85" s="98" t="str">
        <f>VLOOKUP(E85,VIP!$A$2:$O11925,6,0)</f>
        <v>NO</v>
      </c>
      <c r="L85" s="123" t="s">
        <v>2496</v>
      </c>
      <c r="M85" s="126" t="s">
        <v>2510</v>
      </c>
      <c r="N85" s="125" t="s">
        <v>2476</v>
      </c>
      <c r="O85" s="98" t="s">
        <v>2500</v>
      </c>
      <c r="P85" s="126"/>
      <c r="Q85" s="171">
        <v>44253.422511574077</v>
      </c>
    </row>
    <row r="86" spans="1:17" ht="18" x14ac:dyDescent="0.25">
      <c r="A86" s="98" t="str">
        <f>VLOOKUP(E86,'LISTADO ATM'!$A$2:$C$899,3,0)</f>
        <v>DISTRITO NACIONAL</v>
      </c>
      <c r="B86" s="111">
        <v>335805140</v>
      </c>
      <c r="C86" s="122">
        <v>44253.493055555555</v>
      </c>
      <c r="D86" s="98" t="s">
        <v>2472</v>
      </c>
      <c r="E86" s="103">
        <v>769</v>
      </c>
      <c r="F86" s="98" t="str">
        <f>VLOOKUP(E86,VIP!$A$2:$O11524,2,0)</f>
        <v>DRBR769</v>
      </c>
      <c r="G86" s="98" t="str">
        <f>VLOOKUP(E86,'LISTADO ATM'!$A$2:$B$898,2,0)</f>
        <v>ATM UNP Pablo Mella Morales</v>
      </c>
      <c r="H86" s="98" t="str">
        <f>VLOOKUP(E86,VIP!$A$2:$O16445,7,FALSE)</f>
        <v>Si</v>
      </c>
      <c r="I86" s="98" t="str">
        <f>VLOOKUP(E86,VIP!$A$2:$O8410,8,FALSE)</f>
        <v>Si</v>
      </c>
      <c r="J86" s="98" t="str">
        <f>VLOOKUP(E86,VIP!$A$2:$O8360,8,FALSE)</f>
        <v>Si</v>
      </c>
      <c r="K86" s="98" t="str">
        <f>VLOOKUP(E86,VIP!$A$2:$O11934,6,0)</f>
        <v>NO</v>
      </c>
      <c r="L86" s="123" t="s">
        <v>2430</v>
      </c>
      <c r="M86" s="124" t="s">
        <v>2469</v>
      </c>
      <c r="N86" s="125" t="s">
        <v>2476</v>
      </c>
      <c r="O86" s="98" t="s">
        <v>2477</v>
      </c>
      <c r="P86" s="126"/>
      <c r="Q86" s="124" t="s">
        <v>2430</v>
      </c>
    </row>
    <row r="87" spans="1:17" ht="18" x14ac:dyDescent="0.25">
      <c r="A87" s="98" t="str">
        <f>VLOOKUP(E87,'LISTADO ATM'!$A$2:$C$899,3,0)</f>
        <v>DISTRITO NACIONAL</v>
      </c>
      <c r="B87" s="111">
        <v>335805081</v>
      </c>
      <c r="C87" s="122">
        <v>44253.479386574072</v>
      </c>
      <c r="D87" s="98" t="s">
        <v>2472</v>
      </c>
      <c r="E87" s="103">
        <v>566</v>
      </c>
      <c r="F87" s="98" t="str">
        <f>VLOOKUP(E87,VIP!$A$2:$O11538,2,0)</f>
        <v>DRBR508</v>
      </c>
      <c r="G87" s="98" t="str">
        <f>VLOOKUP(E87,'LISTADO ATM'!$A$2:$B$898,2,0)</f>
        <v xml:space="preserve">ATM Hiper Olé Aut. Duarte </v>
      </c>
      <c r="H87" s="98" t="str">
        <f>VLOOKUP(E87,VIP!$A$2:$O16459,7,FALSE)</f>
        <v>Si</v>
      </c>
      <c r="I87" s="98" t="str">
        <f>VLOOKUP(E87,VIP!$A$2:$O8424,8,FALSE)</f>
        <v>Si</v>
      </c>
      <c r="J87" s="98" t="str">
        <f>VLOOKUP(E87,VIP!$A$2:$O8374,8,FALSE)</f>
        <v>Si</v>
      </c>
      <c r="K87" s="98" t="str">
        <f>VLOOKUP(E87,VIP!$A$2:$O11948,6,0)</f>
        <v>NO</v>
      </c>
      <c r="L87" s="123" t="s">
        <v>2462</v>
      </c>
      <c r="M87" s="124" t="s">
        <v>2469</v>
      </c>
      <c r="N87" s="125" t="s">
        <v>2476</v>
      </c>
      <c r="O87" s="98" t="s">
        <v>2477</v>
      </c>
      <c r="P87" s="126"/>
      <c r="Q87" s="124" t="s">
        <v>2462</v>
      </c>
    </row>
    <row r="88" spans="1:17" ht="18" x14ac:dyDescent="0.25">
      <c r="A88" s="98" t="str">
        <f>VLOOKUP(E88,'LISTADO ATM'!$A$2:$C$899,3,0)</f>
        <v>DISTRITO NACIONAL</v>
      </c>
      <c r="B88" s="111">
        <v>335805006</v>
      </c>
      <c r="C88" s="122">
        <v>44253.454317129632</v>
      </c>
      <c r="D88" s="98" t="s">
        <v>2189</v>
      </c>
      <c r="E88" s="103">
        <v>559</v>
      </c>
      <c r="F88" s="98" t="str">
        <f>VLOOKUP(E88,VIP!$A$2:$O11483,2,0)</f>
        <v>DRBR559</v>
      </c>
      <c r="G88" s="98" t="str">
        <f>VLOOKUP(E88,'LISTADO ATM'!$A$2:$B$898,2,0)</f>
        <v xml:space="preserve">ATM UNP Metro I </v>
      </c>
      <c r="H88" s="98" t="str">
        <f>VLOOKUP(E88,VIP!$A$2:$O16404,7,FALSE)</f>
        <v>Si</v>
      </c>
      <c r="I88" s="98" t="str">
        <f>VLOOKUP(E88,VIP!$A$2:$O8369,8,FALSE)</f>
        <v>Si</v>
      </c>
      <c r="J88" s="98" t="str">
        <f>VLOOKUP(E88,VIP!$A$2:$O8319,8,FALSE)</f>
        <v>Si</v>
      </c>
      <c r="K88" s="98" t="str">
        <f>VLOOKUP(E88,VIP!$A$2:$O11893,6,0)</f>
        <v>SI</v>
      </c>
      <c r="L88" s="123" t="s">
        <v>2434</v>
      </c>
      <c r="M88" s="124" t="s">
        <v>2469</v>
      </c>
      <c r="N88" s="125" t="s">
        <v>2476</v>
      </c>
      <c r="O88" s="98" t="s">
        <v>2478</v>
      </c>
      <c r="P88" s="126"/>
      <c r="Q88" s="124" t="s">
        <v>2434</v>
      </c>
    </row>
    <row r="89" spans="1:17" ht="18" x14ac:dyDescent="0.25">
      <c r="A89" s="98" t="str">
        <f>VLOOKUP(E89,'LISTADO ATM'!$A$2:$C$899,3,0)</f>
        <v>DISTRITO NACIONAL</v>
      </c>
      <c r="B89" s="111">
        <v>335804966</v>
      </c>
      <c r="C89" s="122">
        <v>44253.447210648148</v>
      </c>
      <c r="D89" s="98" t="s">
        <v>2472</v>
      </c>
      <c r="E89" s="103">
        <v>70</v>
      </c>
      <c r="F89" s="98" t="str">
        <f>VLOOKUP(E89,VIP!$A$2:$O11485,2,0)</f>
        <v>DRBR070</v>
      </c>
      <c r="G89" s="98" t="str">
        <f>VLOOKUP(E89,'LISTADO ATM'!$A$2:$B$898,2,0)</f>
        <v xml:space="preserve">ATM Autoservicio Plaza Lama Zona Oriental </v>
      </c>
      <c r="H89" s="98" t="str">
        <f>VLOOKUP(E89,VIP!$A$2:$O16406,7,FALSE)</f>
        <v>Si</v>
      </c>
      <c r="I89" s="98" t="str">
        <f>VLOOKUP(E89,VIP!$A$2:$O8371,8,FALSE)</f>
        <v>Si</v>
      </c>
      <c r="J89" s="98" t="str">
        <f>VLOOKUP(E89,VIP!$A$2:$O8321,8,FALSE)</f>
        <v>Si</v>
      </c>
      <c r="K89" s="98" t="str">
        <f>VLOOKUP(E89,VIP!$A$2:$O11895,6,0)</f>
        <v>NO</v>
      </c>
      <c r="L89" s="123" t="s">
        <v>2462</v>
      </c>
      <c r="M89" s="124" t="s">
        <v>2469</v>
      </c>
      <c r="N89" s="125" t="s">
        <v>2476</v>
      </c>
      <c r="O89" s="98" t="s">
        <v>2477</v>
      </c>
      <c r="P89" s="126"/>
      <c r="Q89" s="87" t="s">
        <v>2462</v>
      </c>
    </row>
    <row r="90" spans="1:17" ht="18" x14ac:dyDescent="0.25">
      <c r="A90" s="98" t="str">
        <f>VLOOKUP(E90,'LISTADO ATM'!$A$2:$C$899,3,0)</f>
        <v>DISTRITO NACIONAL</v>
      </c>
      <c r="B90" s="111">
        <v>335804481</v>
      </c>
      <c r="C90" s="122">
        <v>44252.928541666668</v>
      </c>
      <c r="D90" s="98" t="s">
        <v>2472</v>
      </c>
      <c r="E90" s="103">
        <v>238</v>
      </c>
      <c r="F90" s="98" t="str">
        <f>VLOOKUP(E90,VIP!$A$2:$O11480,2,0)</f>
        <v>DRBR238</v>
      </c>
      <c r="G90" s="98" t="str">
        <f>VLOOKUP(E90,'LISTADO ATM'!$A$2:$B$898,2,0)</f>
        <v xml:space="preserve">ATM Multicentro La Sirena Charles de Gaulle </v>
      </c>
      <c r="H90" s="98" t="str">
        <f>VLOOKUP(E90,VIP!$A$2:$O16401,7,FALSE)</f>
        <v>Si</v>
      </c>
      <c r="I90" s="98" t="str">
        <f>VLOOKUP(E90,VIP!$A$2:$O8366,8,FALSE)</f>
        <v>Si</v>
      </c>
      <c r="J90" s="98" t="str">
        <f>VLOOKUP(E90,VIP!$A$2:$O8316,8,FALSE)</f>
        <v>Si</v>
      </c>
      <c r="K90" s="98" t="str">
        <f>VLOOKUP(E90,VIP!$A$2:$O11890,6,0)</f>
        <v>No</v>
      </c>
      <c r="L90" s="123" t="s">
        <v>2462</v>
      </c>
      <c r="M90" s="124" t="s">
        <v>2469</v>
      </c>
      <c r="N90" s="125" t="s">
        <v>2476</v>
      </c>
      <c r="O90" s="98" t="s">
        <v>2477</v>
      </c>
      <c r="P90" s="126"/>
      <c r="Q90" s="87" t="s">
        <v>2462</v>
      </c>
    </row>
    <row r="91" spans="1:17" ht="18" x14ac:dyDescent="0.25">
      <c r="A91" s="98" t="str">
        <f>VLOOKUP(E91,'LISTADO ATM'!$A$2:$C$899,3,0)</f>
        <v>DISTRITO NACIONAL</v>
      </c>
      <c r="B91" s="111">
        <v>335804424</v>
      </c>
      <c r="C91" s="122">
        <v>44252.780868055554</v>
      </c>
      <c r="D91" s="98" t="s">
        <v>2189</v>
      </c>
      <c r="E91" s="103">
        <v>979</v>
      </c>
      <c r="F91" s="98" t="str">
        <f>VLOOKUP(E91,VIP!$A$2:$O11495,2,0)</f>
        <v>DRBR979</v>
      </c>
      <c r="G91" s="98" t="str">
        <f>VLOOKUP(E91,'LISTADO ATM'!$A$2:$B$898,2,0)</f>
        <v xml:space="preserve">ATM Oficina Luperón I </v>
      </c>
      <c r="H91" s="98" t="str">
        <f>VLOOKUP(E91,VIP!$A$2:$O16416,7,FALSE)</f>
        <v>Si</v>
      </c>
      <c r="I91" s="98" t="str">
        <f>VLOOKUP(E91,VIP!$A$2:$O8381,8,FALSE)</f>
        <v>Si</v>
      </c>
      <c r="J91" s="98" t="str">
        <f>VLOOKUP(E91,VIP!$A$2:$O8331,8,FALSE)</f>
        <v>Si</v>
      </c>
      <c r="K91" s="98" t="str">
        <f>VLOOKUP(E91,VIP!$A$2:$O11905,6,0)</f>
        <v>NO</v>
      </c>
      <c r="L91" s="123" t="s">
        <v>2228</v>
      </c>
      <c r="M91" s="124" t="s">
        <v>2469</v>
      </c>
      <c r="N91" s="125" t="s">
        <v>2476</v>
      </c>
      <c r="O91" s="98" t="s">
        <v>2478</v>
      </c>
      <c r="P91" s="126"/>
      <c r="Q91" s="124" t="s">
        <v>2228</v>
      </c>
    </row>
    <row r="92" spans="1:17" ht="18" x14ac:dyDescent="0.25">
      <c r="A92" s="98" t="str">
        <f>VLOOKUP(E92,'LISTADO ATM'!$A$2:$C$899,3,0)</f>
        <v>DISTRITO NACIONAL</v>
      </c>
      <c r="B92" s="111">
        <v>335803591</v>
      </c>
      <c r="C92" s="122">
        <v>44252.444409722222</v>
      </c>
      <c r="D92" s="98" t="s">
        <v>2189</v>
      </c>
      <c r="E92" s="103">
        <v>658</v>
      </c>
      <c r="F92" s="98" t="str">
        <f>VLOOKUP(E92,VIP!$A$2:$O11480,2,0)</f>
        <v>DRBR658</v>
      </c>
      <c r="G92" s="98" t="str">
        <f>VLOOKUP(E92,'LISTADO ATM'!$A$2:$B$898,2,0)</f>
        <v>ATM Cámara de Cuentas</v>
      </c>
      <c r="H92" s="98" t="str">
        <f>VLOOKUP(E92,VIP!$A$2:$O16401,7,FALSE)</f>
        <v>Si</v>
      </c>
      <c r="I92" s="98" t="str">
        <f>VLOOKUP(E92,VIP!$A$2:$O8366,8,FALSE)</f>
        <v>Si</v>
      </c>
      <c r="J92" s="98" t="str">
        <f>VLOOKUP(E92,VIP!$A$2:$O8316,8,FALSE)</f>
        <v>Si</v>
      </c>
      <c r="K92" s="98" t="str">
        <f>VLOOKUP(E92,VIP!$A$2:$O11890,6,0)</f>
        <v>NO</v>
      </c>
      <c r="L92" s="123" t="s">
        <v>2228</v>
      </c>
      <c r="M92" s="124" t="s">
        <v>2469</v>
      </c>
      <c r="N92" s="125" t="s">
        <v>2476</v>
      </c>
      <c r="O92" s="98" t="s">
        <v>2478</v>
      </c>
      <c r="P92" s="126"/>
      <c r="Q92" s="87" t="s">
        <v>2228</v>
      </c>
    </row>
    <row r="93" spans="1:17" ht="18" x14ac:dyDescent="0.25">
      <c r="A93" s="98" t="str">
        <f>VLOOKUP(E93,'LISTADO ATM'!$A$2:$C$899,3,0)</f>
        <v>DISTRITO NACIONAL</v>
      </c>
      <c r="B93" s="111">
        <v>335803097</v>
      </c>
      <c r="C93" s="122">
        <v>44251.746249999997</v>
      </c>
      <c r="D93" s="98" t="s">
        <v>2189</v>
      </c>
      <c r="E93" s="103">
        <v>54</v>
      </c>
      <c r="F93" s="98" t="str">
        <f>VLOOKUP(E93,VIP!$A$2:$O11478,2,0)</f>
        <v>DRBR054</v>
      </c>
      <c r="G93" s="98" t="str">
        <f>VLOOKUP(E93,'LISTADO ATM'!$A$2:$B$898,2,0)</f>
        <v xml:space="preserve">ATM Autoservicio Galería 360 </v>
      </c>
      <c r="H93" s="98" t="str">
        <f>VLOOKUP(E93,VIP!$A$2:$O16367,7,FALSE)</f>
        <v>Si</v>
      </c>
      <c r="I93" s="98" t="str">
        <f>VLOOKUP(E93,VIP!$A$2:$O8332,8,FALSE)</f>
        <v>Si</v>
      </c>
      <c r="J93" s="98" t="str">
        <f>VLOOKUP(E93,VIP!$A$2:$O8282,8,FALSE)</f>
        <v>Si</v>
      </c>
      <c r="K93" s="98" t="str">
        <f>VLOOKUP(E93,VIP!$A$2:$O11856,6,0)</f>
        <v>NO</v>
      </c>
      <c r="L93" s="123" t="s">
        <v>2228</v>
      </c>
      <c r="M93" s="124" t="s">
        <v>2469</v>
      </c>
      <c r="N93" s="125" t="s">
        <v>2476</v>
      </c>
      <c r="O93" s="98" t="s">
        <v>2478</v>
      </c>
      <c r="P93" s="124"/>
      <c r="Q93" s="124" t="s">
        <v>2228</v>
      </c>
    </row>
    <row r="94" spans="1:17" s="99" customFormat="1" ht="18" x14ac:dyDescent="0.25">
      <c r="A94" s="98" t="str">
        <f>VLOOKUP(E94,'LISTADO ATM'!$A$2:$C$899,3,0)</f>
        <v>DISTRITO NACIONAL</v>
      </c>
      <c r="B94" s="111">
        <v>335802692</v>
      </c>
      <c r="C94" s="122">
        <v>44251.587569444448</v>
      </c>
      <c r="D94" s="98" t="s">
        <v>2189</v>
      </c>
      <c r="E94" s="103">
        <v>498</v>
      </c>
      <c r="F94" s="98" t="str">
        <f>VLOOKUP(E94,VIP!$A$2:$O11498,2,0)</f>
        <v>DRBR498</v>
      </c>
      <c r="G94" s="98" t="str">
        <f>VLOOKUP(E94,'LISTADO ATM'!$A$2:$B$898,2,0)</f>
        <v xml:space="preserve">ATM Estación Sunix 27 de Febrero </v>
      </c>
      <c r="H94" s="98" t="str">
        <f>VLOOKUP(E94,VIP!$A$2:$O16374,7,FALSE)</f>
        <v>Si</v>
      </c>
      <c r="I94" s="98" t="str">
        <f>VLOOKUP(E94,VIP!$A$2:$O8339,8,FALSE)</f>
        <v>Si</v>
      </c>
      <c r="J94" s="98" t="str">
        <f>VLOOKUP(E94,VIP!$A$2:$O8289,8,FALSE)</f>
        <v>Si</v>
      </c>
      <c r="K94" s="98" t="str">
        <f>VLOOKUP(E94,VIP!$A$2:$O11863,6,0)</f>
        <v>NO</v>
      </c>
      <c r="L94" s="123" t="s">
        <v>2228</v>
      </c>
      <c r="M94" s="124" t="s">
        <v>2469</v>
      </c>
      <c r="N94" s="125" t="s">
        <v>2476</v>
      </c>
      <c r="O94" s="98" t="s">
        <v>2478</v>
      </c>
      <c r="P94" s="126"/>
      <c r="Q94" s="87" t="s">
        <v>2228</v>
      </c>
    </row>
    <row r="95" spans="1:17" ht="18" x14ac:dyDescent="0.25">
      <c r="A95" s="98" t="str">
        <f>VLOOKUP(E95,'LISTADO ATM'!$A$2:$C$899,3,0)</f>
        <v>DISTRITO NACIONAL</v>
      </c>
      <c r="B95" s="111" t="s">
        <v>2511</v>
      </c>
      <c r="C95" s="122">
        <v>44254.436342592591</v>
      </c>
      <c r="D95" s="98" t="s">
        <v>2472</v>
      </c>
      <c r="E95" s="103">
        <v>394</v>
      </c>
      <c r="F95" s="98" t="str">
        <f>VLOOKUP(E95,VIP!$A$2:$O11499,2,0)</f>
        <v>DRBR394</v>
      </c>
      <c r="G95" s="98" t="str">
        <f>VLOOKUP(E95,'LISTADO ATM'!$A$2:$B$898,2,0)</f>
        <v xml:space="preserve">ATM Multicentro La Sirena Luperón </v>
      </c>
      <c r="H95" s="98" t="str">
        <f>VLOOKUP(E95,VIP!$A$2:$O16375,7,FALSE)</f>
        <v>Si</v>
      </c>
      <c r="I95" s="98" t="str">
        <f>VLOOKUP(E95,VIP!$A$2:$O8340,8,FALSE)</f>
        <v>Si</v>
      </c>
      <c r="J95" s="98" t="str">
        <f>VLOOKUP(E95,VIP!$A$2:$O8290,8,FALSE)</f>
        <v>Si</v>
      </c>
      <c r="K95" s="98" t="str">
        <f>VLOOKUP(E95,VIP!$A$2:$O11864,6,0)</f>
        <v>NO</v>
      </c>
      <c r="L95" s="123" t="s">
        <v>2430</v>
      </c>
      <c r="M95" s="124" t="s">
        <v>2469</v>
      </c>
      <c r="N95" s="125" t="s">
        <v>2476</v>
      </c>
      <c r="O95" s="98" t="s">
        <v>2477</v>
      </c>
      <c r="P95" s="126"/>
      <c r="Q95" s="124" t="s">
        <v>2430</v>
      </c>
    </row>
    <row r="96" spans="1:17" ht="18" x14ac:dyDescent="0.25">
      <c r="A96" s="98" t="str">
        <f>VLOOKUP(E96,'LISTADO ATM'!$A$2:$C$899,3,0)</f>
        <v>DISTRITO NACIONAL</v>
      </c>
      <c r="B96" s="111" t="s">
        <v>2512</v>
      </c>
      <c r="C96" s="122">
        <v>44254.430925925924</v>
      </c>
      <c r="D96" s="98" t="s">
        <v>2472</v>
      </c>
      <c r="E96" s="103">
        <v>629</v>
      </c>
      <c r="F96" s="98" t="str">
        <f>VLOOKUP(E96,VIP!$A$2:$O11500,2,0)</f>
        <v>DRBR24M</v>
      </c>
      <c r="G96" s="98" t="str">
        <f>VLOOKUP(E96,'LISTADO ATM'!$A$2:$B$898,2,0)</f>
        <v xml:space="preserve">ATM Oficina Americana Independencia I </v>
      </c>
      <c r="H96" s="98" t="str">
        <f>VLOOKUP(E96,VIP!$A$2:$O16376,7,FALSE)</f>
        <v>Si</v>
      </c>
      <c r="I96" s="98" t="str">
        <f>VLOOKUP(E96,VIP!$A$2:$O8341,8,FALSE)</f>
        <v>Si</v>
      </c>
      <c r="J96" s="98" t="str">
        <f>VLOOKUP(E96,VIP!$A$2:$O8291,8,FALSE)</f>
        <v>Si</v>
      </c>
      <c r="K96" s="98" t="str">
        <f>VLOOKUP(E96,VIP!$A$2:$O11865,6,0)</f>
        <v>SI</v>
      </c>
      <c r="L96" s="123" t="s">
        <v>2462</v>
      </c>
      <c r="M96" s="124" t="s">
        <v>2469</v>
      </c>
      <c r="N96" s="125" t="s">
        <v>2476</v>
      </c>
      <c r="O96" s="98" t="s">
        <v>2477</v>
      </c>
      <c r="P96" s="126"/>
      <c r="Q96" s="124" t="s">
        <v>2462</v>
      </c>
    </row>
    <row r="97" spans="1:17" ht="18" x14ac:dyDescent="0.25">
      <c r="A97" s="98" t="str">
        <f>VLOOKUP(E97,'LISTADO ATM'!$A$2:$C$899,3,0)</f>
        <v>DISTRITO NACIONAL</v>
      </c>
      <c r="B97" s="111" t="s">
        <v>2513</v>
      </c>
      <c r="C97" s="122">
        <v>44254.428506944445</v>
      </c>
      <c r="D97" s="98" t="s">
        <v>2472</v>
      </c>
      <c r="E97" s="103">
        <v>152</v>
      </c>
      <c r="F97" s="98" t="str">
        <f>VLOOKUP(E97,VIP!$A$2:$O11501,2,0)</f>
        <v>DRBR152</v>
      </c>
      <c r="G97" s="98" t="str">
        <f>VLOOKUP(E97,'LISTADO ATM'!$A$2:$B$898,2,0)</f>
        <v xml:space="preserve">ATM Kiosco Megacentro II </v>
      </c>
      <c r="H97" s="98" t="str">
        <f>VLOOKUP(E97,VIP!$A$2:$O16377,7,FALSE)</f>
        <v>Si</v>
      </c>
      <c r="I97" s="98" t="str">
        <f>VLOOKUP(E97,VIP!$A$2:$O8342,8,FALSE)</f>
        <v>Si</v>
      </c>
      <c r="J97" s="98" t="str">
        <f>VLOOKUP(E97,VIP!$A$2:$O8292,8,FALSE)</f>
        <v>Si</v>
      </c>
      <c r="K97" s="98" t="str">
        <f>VLOOKUP(E97,VIP!$A$2:$O11866,6,0)</f>
        <v>NO</v>
      </c>
      <c r="L97" s="123" t="s">
        <v>2462</v>
      </c>
      <c r="M97" s="124" t="s">
        <v>2469</v>
      </c>
      <c r="N97" s="125" t="s">
        <v>2476</v>
      </c>
      <c r="O97" s="98" t="s">
        <v>2477</v>
      </c>
      <c r="P97" s="126"/>
      <c r="Q97" s="124" t="s">
        <v>2462</v>
      </c>
    </row>
    <row r="98" spans="1:17" ht="18" x14ac:dyDescent="0.25">
      <c r="A98" s="98" t="str">
        <f>VLOOKUP(E98,'LISTADO ATM'!$A$2:$C$899,3,0)</f>
        <v>DISTRITO NACIONAL</v>
      </c>
      <c r="B98" s="111" t="s">
        <v>2514</v>
      </c>
      <c r="C98" s="122">
        <v>44254.398344907408</v>
      </c>
      <c r="D98" s="98" t="s">
        <v>2472</v>
      </c>
      <c r="E98" s="103">
        <v>227</v>
      </c>
      <c r="F98" s="98" t="str">
        <f>VLOOKUP(E98,VIP!$A$2:$O11502,2,0)</f>
        <v>DRBR227</v>
      </c>
      <c r="G98" s="98" t="str">
        <f>VLOOKUP(E98,'LISTADO ATM'!$A$2:$B$898,2,0)</f>
        <v xml:space="preserve">ATM S/M Bravo Av. Enriquillo </v>
      </c>
      <c r="H98" s="98" t="str">
        <f>VLOOKUP(E98,VIP!$A$2:$O16378,7,FALSE)</f>
        <v>Si</v>
      </c>
      <c r="I98" s="98" t="str">
        <f>VLOOKUP(E98,VIP!$A$2:$O8343,8,FALSE)</f>
        <v>Si</v>
      </c>
      <c r="J98" s="98" t="str">
        <f>VLOOKUP(E98,VIP!$A$2:$O8293,8,FALSE)</f>
        <v>Si</v>
      </c>
      <c r="K98" s="98" t="str">
        <f>VLOOKUP(E98,VIP!$A$2:$O11867,6,0)</f>
        <v>NO</v>
      </c>
      <c r="L98" s="123" t="s">
        <v>2462</v>
      </c>
      <c r="M98" s="124" t="s">
        <v>2469</v>
      </c>
      <c r="N98" s="125" t="s">
        <v>2476</v>
      </c>
      <c r="O98" s="98" t="s">
        <v>2477</v>
      </c>
      <c r="P98" s="126"/>
      <c r="Q98" s="124" t="s">
        <v>2462</v>
      </c>
    </row>
    <row r="99" spans="1:17" ht="18" x14ac:dyDescent="0.25">
      <c r="A99" s="98" t="str">
        <f>VLOOKUP(E99,'LISTADO ATM'!$A$2:$C$899,3,0)</f>
        <v>DISTRITO NACIONAL</v>
      </c>
      <c r="B99" s="111" t="s">
        <v>2515</v>
      </c>
      <c r="C99" s="122">
        <v>44254.39707175926</v>
      </c>
      <c r="D99" s="98" t="s">
        <v>2487</v>
      </c>
      <c r="E99" s="103">
        <v>335</v>
      </c>
      <c r="F99" s="98" t="str">
        <f>VLOOKUP(E99,VIP!$A$2:$O11503,2,0)</f>
        <v>DRBR335</v>
      </c>
      <c r="G99" s="98" t="str">
        <f>VLOOKUP(E99,'LISTADO ATM'!$A$2:$B$898,2,0)</f>
        <v>ATM Edificio Aster</v>
      </c>
      <c r="H99" s="98" t="str">
        <f>VLOOKUP(E99,VIP!$A$2:$O16379,7,FALSE)</f>
        <v>Si</v>
      </c>
      <c r="I99" s="98" t="str">
        <f>VLOOKUP(E99,VIP!$A$2:$O8344,8,FALSE)</f>
        <v>Si</v>
      </c>
      <c r="J99" s="98" t="str">
        <f>VLOOKUP(E99,VIP!$A$2:$O8294,8,FALSE)</f>
        <v>Si</v>
      </c>
      <c r="K99" s="98" t="str">
        <f>VLOOKUP(E99,VIP!$A$2:$O11868,6,0)</f>
        <v>NO</v>
      </c>
      <c r="L99" s="123" t="s">
        <v>2430</v>
      </c>
      <c r="M99" s="124" t="s">
        <v>2469</v>
      </c>
      <c r="N99" s="125" t="s">
        <v>2476</v>
      </c>
      <c r="O99" s="98" t="s">
        <v>2490</v>
      </c>
      <c r="P99" s="126"/>
      <c r="Q99" s="124" t="s">
        <v>2430</v>
      </c>
    </row>
    <row r="100" spans="1:17" ht="18" x14ac:dyDescent="0.25">
      <c r="A100" s="98" t="str">
        <f>VLOOKUP(E100,'LISTADO ATM'!$A$2:$C$899,3,0)</f>
        <v>ESTE</v>
      </c>
      <c r="B100" s="111" t="s">
        <v>2516</v>
      </c>
      <c r="C100" s="122">
        <v>44254.39570601852</v>
      </c>
      <c r="D100" s="98" t="s">
        <v>2472</v>
      </c>
      <c r="E100" s="103">
        <v>824</v>
      </c>
      <c r="F100" s="98" t="str">
        <f>VLOOKUP(E100,VIP!$A$2:$O11504,2,0)</f>
        <v>DRBR824</v>
      </c>
      <c r="G100" s="98" t="str">
        <f>VLOOKUP(E100,'LISTADO ATM'!$A$2:$B$898,2,0)</f>
        <v xml:space="preserve">ATM Multiplaza (Higuey) </v>
      </c>
      <c r="H100" s="98" t="str">
        <f>VLOOKUP(E100,VIP!$A$2:$O16380,7,FALSE)</f>
        <v>Si</v>
      </c>
      <c r="I100" s="98" t="str">
        <f>VLOOKUP(E100,VIP!$A$2:$O8345,8,FALSE)</f>
        <v>Si</v>
      </c>
      <c r="J100" s="98" t="str">
        <f>VLOOKUP(E100,VIP!$A$2:$O8295,8,FALSE)</f>
        <v>Si</v>
      </c>
      <c r="K100" s="98" t="str">
        <f>VLOOKUP(E100,VIP!$A$2:$O11869,6,0)</f>
        <v>NO</v>
      </c>
      <c r="L100" s="123" t="s">
        <v>2430</v>
      </c>
      <c r="M100" s="124" t="s">
        <v>2469</v>
      </c>
      <c r="N100" s="125" t="s">
        <v>2476</v>
      </c>
      <c r="O100" s="98" t="s">
        <v>2477</v>
      </c>
      <c r="P100" s="126"/>
      <c r="Q100" s="124" t="s">
        <v>2430</v>
      </c>
    </row>
    <row r="101" spans="1:17" ht="18" x14ac:dyDescent="0.25">
      <c r="A101" s="98" t="str">
        <f>VLOOKUP(E101,'LISTADO ATM'!$A$2:$C$899,3,0)</f>
        <v>DISTRITO NACIONAL</v>
      </c>
      <c r="B101" s="111" t="s">
        <v>2517</v>
      </c>
      <c r="C101" s="122">
        <v>44254.394270833334</v>
      </c>
      <c r="D101" s="98" t="s">
        <v>2472</v>
      </c>
      <c r="E101" s="103">
        <v>563</v>
      </c>
      <c r="F101" s="98" t="str">
        <f>VLOOKUP(E101,VIP!$A$2:$O11505,2,0)</f>
        <v>DRBR233</v>
      </c>
      <c r="G101" s="98" t="str">
        <f>VLOOKUP(E101,'LISTADO ATM'!$A$2:$B$898,2,0)</f>
        <v xml:space="preserve">ATM Base Aérea San Isidro </v>
      </c>
      <c r="H101" s="98" t="str">
        <f>VLOOKUP(E101,VIP!$A$2:$O16381,7,FALSE)</f>
        <v>Si</v>
      </c>
      <c r="I101" s="98" t="str">
        <f>VLOOKUP(E101,VIP!$A$2:$O8346,8,FALSE)</f>
        <v>Si</v>
      </c>
      <c r="J101" s="98" t="str">
        <f>VLOOKUP(E101,VIP!$A$2:$O8296,8,FALSE)</f>
        <v>Si</v>
      </c>
      <c r="K101" s="98" t="str">
        <f>VLOOKUP(E101,VIP!$A$2:$O11870,6,0)</f>
        <v>NO</v>
      </c>
      <c r="L101" s="123" t="s">
        <v>2430</v>
      </c>
      <c r="M101" s="124" t="s">
        <v>2469</v>
      </c>
      <c r="N101" s="125" t="s">
        <v>2476</v>
      </c>
      <c r="O101" s="98" t="s">
        <v>2477</v>
      </c>
      <c r="P101" s="126"/>
      <c r="Q101" s="124" t="s">
        <v>2430</v>
      </c>
    </row>
    <row r="102" spans="1:17" ht="18" x14ac:dyDescent="0.25">
      <c r="A102" s="98" t="str">
        <f>VLOOKUP(E102,'LISTADO ATM'!$A$2:$C$899,3,0)</f>
        <v>ESTE</v>
      </c>
      <c r="B102" s="111" t="s">
        <v>2518</v>
      </c>
      <c r="C102" s="122">
        <v>44254.384398148148</v>
      </c>
      <c r="D102" s="98" t="s">
        <v>2189</v>
      </c>
      <c r="E102" s="103">
        <v>776</v>
      </c>
      <c r="F102" s="98" t="str">
        <f>VLOOKUP(E102,VIP!$A$2:$O11506,2,0)</f>
        <v>DRBR03D</v>
      </c>
      <c r="G102" s="98" t="str">
        <f>VLOOKUP(E102,'LISTADO ATM'!$A$2:$B$898,2,0)</f>
        <v xml:space="preserve">ATM Oficina Monte Plata </v>
      </c>
      <c r="H102" s="98" t="str">
        <f>VLOOKUP(E102,VIP!$A$2:$O16382,7,FALSE)</f>
        <v>Si</v>
      </c>
      <c r="I102" s="98" t="str">
        <f>VLOOKUP(E102,VIP!$A$2:$O8347,8,FALSE)</f>
        <v>Si</v>
      </c>
      <c r="J102" s="98" t="str">
        <f>VLOOKUP(E102,VIP!$A$2:$O8297,8,FALSE)</f>
        <v>Si</v>
      </c>
      <c r="K102" s="98" t="str">
        <f>VLOOKUP(E102,VIP!$A$2:$O11871,6,0)</f>
        <v>SI</v>
      </c>
      <c r="L102" s="123" t="s">
        <v>2254</v>
      </c>
      <c r="M102" s="124" t="s">
        <v>2469</v>
      </c>
      <c r="N102" s="125" t="s">
        <v>2476</v>
      </c>
      <c r="O102" s="98" t="s">
        <v>2478</v>
      </c>
      <c r="P102" s="126"/>
      <c r="Q102" s="124" t="s">
        <v>2254</v>
      </c>
    </row>
    <row r="103" spans="1:17" ht="18" x14ac:dyDescent="0.25">
      <c r="A103" s="98" t="str">
        <f>VLOOKUP(E103,'LISTADO ATM'!$A$2:$C$899,3,0)</f>
        <v>DISTRITO NACIONAL</v>
      </c>
      <c r="B103" s="111" t="s">
        <v>2519</v>
      </c>
      <c r="C103" s="122">
        <v>44254.383506944447</v>
      </c>
      <c r="D103" s="98" t="s">
        <v>2189</v>
      </c>
      <c r="E103" s="103">
        <v>640</v>
      </c>
      <c r="F103" s="98" t="str">
        <f>VLOOKUP(E103,VIP!$A$2:$O11507,2,0)</f>
        <v>DRBR640</v>
      </c>
      <c r="G103" s="98" t="str">
        <f>VLOOKUP(E103,'LISTADO ATM'!$A$2:$B$898,2,0)</f>
        <v xml:space="preserve">ATM Ministerio Obras Públicas </v>
      </c>
      <c r="H103" s="98" t="str">
        <f>VLOOKUP(E103,VIP!$A$2:$O16383,7,FALSE)</f>
        <v>Si</v>
      </c>
      <c r="I103" s="98" t="str">
        <f>VLOOKUP(E103,VIP!$A$2:$O8348,8,FALSE)</f>
        <v>Si</v>
      </c>
      <c r="J103" s="98" t="str">
        <f>VLOOKUP(E103,VIP!$A$2:$O8298,8,FALSE)</f>
        <v>Si</v>
      </c>
      <c r="K103" s="98" t="str">
        <f>VLOOKUP(E103,VIP!$A$2:$O11872,6,0)</f>
        <v>NO</v>
      </c>
      <c r="L103" s="123" t="s">
        <v>2228</v>
      </c>
      <c r="M103" s="124" t="s">
        <v>2469</v>
      </c>
      <c r="N103" s="125" t="s">
        <v>2476</v>
      </c>
      <c r="O103" s="98" t="s">
        <v>2478</v>
      </c>
      <c r="P103" s="126"/>
      <c r="Q103" s="124" t="s">
        <v>2228</v>
      </c>
    </row>
    <row r="104" spans="1:17" ht="18" x14ac:dyDescent="0.25">
      <c r="A104" s="98" t="str">
        <f>VLOOKUP(E104,'LISTADO ATM'!$A$2:$C$899,3,0)</f>
        <v>ESTE</v>
      </c>
      <c r="B104" s="111" t="s">
        <v>2520</v>
      </c>
      <c r="C104" s="122">
        <v>44254.361655092594</v>
      </c>
      <c r="D104" s="98" t="s">
        <v>2472</v>
      </c>
      <c r="E104" s="103">
        <v>742</v>
      </c>
      <c r="F104" s="98" t="str">
        <f>VLOOKUP(E104,VIP!$A$2:$O11508,2,0)</f>
        <v>DRBR990</v>
      </c>
      <c r="G104" s="98" t="str">
        <f>VLOOKUP(E104,'LISTADO ATM'!$A$2:$B$898,2,0)</f>
        <v xml:space="preserve">ATM Oficina Plaza del Rey (La Romana) </v>
      </c>
      <c r="H104" s="98" t="str">
        <f>VLOOKUP(E104,VIP!$A$2:$O16384,7,FALSE)</f>
        <v>Si</v>
      </c>
      <c r="I104" s="98" t="str">
        <f>VLOOKUP(E104,VIP!$A$2:$O8349,8,FALSE)</f>
        <v>Si</v>
      </c>
      <c r="J104" s="98" t="str">
        <f>VLOOKUP(E104,VIP!$A$2:$O8299,8,FALSE)</f>
        <v>Si</v>
      </c>
      <c r="K104" s="98" t="str">
        <f>VLOOKUP(E104,VIP!$A$2:$O11873,6,0)</f>
        <v>NO</v>
      </c>
      <c r="L104" s="123" t="s">
        <v>2430</v>
      </c>
      <c r="M104" s="124" t="s">
        <v>2469</v>
      </c>
      <c r="N104" s="125" t="s">
        <v>2476</v>
      </c>
      <c r="O104" s="98" t="s">
        <v>2477</v>
      </c>
      <c r="P104" s="126"/>
      <c r="Q104" s="124" t="s">
        <v>2430</v>
      </c>
    </row>
    <row r="105" spans="1:17" ht="18" x14ac:dyDescent="0.25">
      <c r="A105" s="98" t="str">
        <f>VLOOKUP(E105,'LISTADO ATM'!$A$2:$C$899,3,0)</f>
        <v>SUR</v>
      </c>
      <c r="B105" s="111" t="s">
        <v>2521</v>
      </c>
      <c r="C105" s="122">
        <v>44254.3512962963</v>
      </c>
      <c r="D105" s="98" t="s">
        <v>2472</v>
      </c>
      <c r="E105" s="103">
        <v>512</v>
      </c>
      <c r="F105" s="98" t="str">
        <f>VLOOKUP(E105,VIP!$A$2:$O11509,2,0)</f>
        <v>DRBR512</v>
      </c>
      <c r="G105" s="98" t="str">
        <f>VLOOKUP(E105,'LISTADO ATM'!$A$2:$B$898,2,0)</f>
        <v>ATM Plaza Jesús Ferreira</v>
      </c>
      <c r="H105" s="98" t="str">
        <f>VLOOKUP(E105,VIP!$A$2:$O16385,7,FALSE)</f>
        <v>N/A</v>
      </c>
      <c r="I105" s="98" t="str">
        <f>VLOOKUP(E105,VIP!$A$2:$O8350,8,FALSE)</f>
        <v>N/A</v>
      </c>
      <c r="J105" s="98" t="str">
        <f>VLOOKUP(E105,VIP!$A$2:$O8300,8,FALSE)</f>
        <v>N/A</v>
      </c>
      <c r="K105" s="98" t="str">
        <f>VLOOKUP(E105,VIP!$A$2:$O11874,6,0)</f>
        <v>N/A</v>
      </c>
      <c r="L105" s="123" t="s">
        <v>2430</v>
      </c>
      <c r="M105" s="124" t="s">
        <v>2469</v>
      </c>
      <c r="N105" s="125" t="s">
        <v>2476</v>
      </c>
      <c r="O105" s="98" t="s">
        <v>2477</v>
      </c>
      <c r="P105" s="126"/>
      <c r="Q105" s="124" t="s">
        <v>2430</v>
      </c>
    </row>
    <row r="106" spans="1:17" ht="18" x14ac:dyDescent="0.25">
      <c r="A106" s="98" t="str">
        <f>VLOOKUP(E106,'LISTADO ATM'!$A$2:$C$899,3,0)</f>
        <v>DISTRITO NACIONAL</v>
      </c>
      <c r="B106" s="111" t="s">
        <v>2522</v>
      </c>
      <c r="C106" s="122">
        <v>44254.253009259257</v>
      </c>
      <c r="D106" s="98" t="s">
        <v>2189</v>
      </c>
      <c r="E106" s="103">
        <v>866</v>
      </c>
      <c r="F106" s="98" t="str">
        <f>VLOOKUP(E106,VIP!$A$2:$O11510,2,0)</f>
        <v>DRBR866</v>
      </c>
      <c r="G106" s="98" t="str">
        <f>VLOOKUP(E106,'LISTADO ATM'!$A$2:$B$898,2,0)</f>
        <v xml:space="preserve">ATM CARDNET </v>
      </c>
      <c r="H106" s="98" t="str">
        <f>VLOOKUP(E106,VIP!$A$2:$O16386,7,FALSE)</f>
        <v>Si</v>
      </c>
      <c r="I106" s="98" t="str">
        <f>VLOOKUP(E106,VIP!$A$2:$O8351,8,FALSE)</f>
        <v>No</v>
      </c>
      <c r="J106" s="98" t="str">
        <f>VLOOKUP(E106,VIP!$A$2:$O8301,8,FALSE)</f>
        <v>No</v>
      </c>
      <c r="K106" s="98" t="str">
        <f>VLOOKUP(E106,VIP!$A$2:$O11875,6,0)</f>
        <v>NO</v>
      </c>
      <c r="L106" s="123" t="s">
        <v>2228</v>
      </c>
      <c r="M106" s="124" t="s">
        <v>2469</v>
      </c>
      <c r="N106" s="125" t="s">
        <v>2476</v>
      </c>
      <c r="O106" s="98" t="s">
        <v>2478</v>
      </c>
      <c r="P106" s="126"/>
      <c r="Q106" s="124" t="s">
        <v>2228</v>
      </c>
    </row>
  </sheetData>
  <autoFilter ref="A4:Q4">
    <sortState ref="A5:Q94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4">
    <cfRule type="duplicateValues" dxfId="300" priority="375198"/>
  </conditionalFormatting>
  <conditionalFormatting sqref="B107:B1048576">
    <cfRule type="duplicateValues" dxfId="299" priority="375202"/>
  </conditionalFormatting>
  <conditionalFormatting sqref="B107:B1048576 B1:B4">
    <cfRule type="duplicateValues" dxfId="298" priority="375206"/>
    <cfRule type="duplicateValues" dxfId="297" priority="375207"/>
    <cfRule type="duplicateValues" dxfId="296" priority="375208"/>
  </conditionalFormatting>
  <conditionalFormatting sqref="B107:B1048576 B1:B4">
    <cfRule type="duplicateValues" dxfId="295" priority="375218"/>
    <cfRule type="duplicateValues" dxfId="294" priority="375219"/>
  </conditionalFormatting>
  <conditionalFormatting sqref="B107:B1048576">
    <cfRule type="duplicateValues" dxfId="293" priority="375226"/>
    <cfRule type="duplicateValues" dxfId="292" priority="375227"/>
    <cfRule type="duplicateValues" dxfId="291" priority="375228"/>
  </conditionalFormatting>
  <conditionalFormatting sqref="B107:B1048576">
    <cfRule type="duplicateValues" dxfId="290" priority="375238"/>
    <cfRule type="duplicateValues" dxfId="289" priority="375239"/>
  </conditionalFormatting>
  <conditionalFormatting sqref="E89:E93 E1:E4 E107:E1048576">
    <cfRule type="duplicateValues" dxfId="37" priority="110"/>
    <cfRule type="duplicateValues" dxfId="36" priority="120"/>
  </conditionalFormatting>
  <conditionalFormatting sqref="E89:E93 E1:E9 E107:E1048576">
    <cfRule type="duplicateValues" dxfId="35" priority="89"/>
  </conditionalFormatting>
  <conditionalFormatting sqref="B10:B18">
    <cfRule type="duplicateValues" dxfId="288" priority="88"/>
  </conditionalFormatting>
  <conditionalFormatting sqref="E10:E18">
    <cfRule type="duplicateValues" dxfId="40" priority="86"/>
    <cfRule type="duplicateValues" dxfId="39" priority="87"/>
  </conditionalFormatting>
  <conditionalFormatting sqref="B10:B18">
    <cfRule type="duplicateValues" dxfId="287" priority="85"/>
  </conditionalFormatting>
  <conditionalFormatting sqref="B10:B18">
    <cfRule type="duplicateValues" dxfId="286" priority="82"/>
    <cfRule type="duplicateValues" dxfId="285" priority="83"/>
    <cfRule type="duplicateValues" dxfId="284" priority="84"/>
  </conditionalFormatting>
  <conditionalFormatting sqref="B10:B18">
    <cfRule type="duplicateValues" dxfId="283" priority="80"/>
    <cfRule type="duplicateValues" dxfId="282" priority="81"/>
  </conditionalFormatting>
  <conditionalFormatting sqref="B10:B18">
    <cfRule type="duplicateValues" dxfId="281" priority="79"/>
  </conditionalFormatting>
  <conditionalFormatting sqref="E10:E18">
    <cfRule type="duplicateValues" dxfId="38" priority="78"/>
  </conditionalFormatting>
  <conditionalFormatting sqref="B74:B88">
    <cfRule type="duplicateValues" dxfId="280" priority="66"/>
  </conditionalFormatting>
  <conditionalFormatting sqref="B74:B88">
    <cfRule type="duplicateValues" dxfId="279" priority="65"/>
  </conditionalFormatting>
  <conditionalFormatting sqref="B74:B88">
    <cfRule type="duplicateValues" dxfId="278" priority="62"/>
    <cfRule type="duplicateValues" dxfId="277" priority="63"/>
    <cfRule type="duplicateValues" dxfId="276" priority="64"/>
  </conditionalFormatting>
  <conditionalFormatting sqref="B74:B88">
    <cfRule type="duplicateValues" dxfId="275" priority="60"/>
    <cfRule type="duplicateValues" dxfId="274" priority="61"/>
  </conditionalFormatting>
  <conditionalFormatting sqref="B74:B88">
    <cfRule type="duplicateValues" dxfId="273" priority="59"/>
  </conditionalFormatting>
  <conditionalFormatting sqref="E73:E92">
    <cfRule type="duplicateValues" dxfId="34" priority="57"/>
    <cfRule type="duplicateValues" dxfId="33" priority="58"/>
  </conditionalFormatting>
  <conditionalFormatting sqref="E73:E92">
    <cfRule type="duplicateValues" dxfId="32" priority="56"/>
  </conditionalFormatting>
  <conditionalFormatting sqref="B89:B92">
    <cfRule type="duplicateValues" dxfId="272" priority="55"/>
  </conditionalFormatting>
  <conditionalFormatting sqref="B89:B92">
    <cfRule type="duplicateValues" dxfId="271" priority="54"/>
  </conditionalFormatting>
  <conditionalFormatting sqref="B89:B92">
    <cfRule type="duplicateValues" dxfId="270" priority="51"/>
    <cfRule type="duplicateValues" dxfId="269" priority="52"/>
    <cfRule type="duplicateValues" dxfId="268" priority="53"/>
  </conditionalFormatting>
  <conditionalFormatting sqref="B89:B92">
    <cfRule type="duplicateValues" dxfId="267" priority="49"/>
    <cfRule type="duplicateValues" dxfId="266" priority="50"/>
  </conditionalFormatting>
  <conditionalFormatting sqref="B89:B92">
    <cfRule type="duplicateValues" dxfId="265" priority="48"/>
  </conditionalFormatting>
  <conditionalFormatting sqref="B5:B9">
    <cfRule type="duplicateValues" dxfId="264" priority="380643"/>
  </conditionalFormatting>
  <conditionalFormatting sqref="E5:E9">
    <cfRule type="duplicateValues" dxfId="263" priority="380645"/>
    <cfRule type="duplicateValues" dxfId="262" priority="380646"/>
  </conditionalFormatting>
  <conditionalFormatting sqref="B5:B9">
    <cfRule type="duplicateValues" dxfId="261" priority="380649"/>
    <cfRule type="duplicateValues" dxfId="260" priority="380650"/>
    <cfRule type="duplicateValues" dxfId="259" priority="380651"/>
  </conditionalFormatting>
  <conditionalFormatting sqref="B5:B9">
    <cfRule type="duplicateValues" dxfId="258" priority="380655"/>
    <cfRule type="duplicateValues" dxfId="257" priority="380656"/>
  </conditionalFormatting>
  <conditionalFormatting sqref="B107:B1048576 B1:B92">
    <cfRule type="duplicateValues" dxfId="256" priority="46"/>
    <cfRule type="duplicateValues" dxfId="255" priority="47"/>
  </conditionalFormatting>
  <conditionalFormatting sqref="B93">
    <cfRule type="duplicateValues" dxfId="254" priority="45"/>
  </conditionalFormatting>
  <conditionalFormatting sqref="B93">
    <cfRule type="duplicateValues" dxfId="253" priority="44"/>
  </conditionalFormatting>
  <conditionalFormatting sqref="B93">
    <cfRule type="duplicateValues" dxfId="252" priority="41"/>
    <cfRule type="duplicateValues" dxfId="251" priority="42"/>
    <cfRule type="duplicateValues" dxfId="250" priority="43"/>
  </conditionalFormatting>
  <conditionalFormatting sqref="B93">
    <cfRule type="duplicateValues" dxfId="249" priority="39"/>
    <cfRule type="duplicateValues" dxfId="248" priority="40"/>
  </conditionalFormatting>
  <conditionalFormatting sqref="B93">
    <cfRule type="duplicateValues" dxfId="247" priority="38"/>
  </conditionalFormatting>
  <conditionalFormatting sqref="B93">
    <cfRule type="duplicateValues" dxfId="246" priority="36"/>
    <cfRule type="duplicateValues" dxfId="245" priority="37"/>
  </conditionalFormatting>
  <conditionalFormatting sqref="E93">
    <cfRule type="duplicateValues" dxfId="244" priority="34"/>
    <cfRule type="duplicateValues" dxfId="243" priority="35"/>
  </conditionalFormatting>
  <conditionalFormatting sqref="E93">
    <cfRule type="duplicateValues" dxfId="242" priority="33"/>
  </conditionalFormatting>
  <conditionalFormatting sqref="B19:B73">
    <cfRule type="duplicateValues" dxfId="241" priority="380666"/>
  </conditionalFormatting>
  <conditionalFormatting sqref="B19:B73">
    <cfRule type="duplicateValues" dxfId="240" priority="380670"/>
    <cfRule type="duplicateValues" dxfId="239" priority="380671"/>
    <cfRule type="duplicateValues" dxfId="238" priority="380672"/>
  </conditionalFormatting>
  <conditionalFormatting sqref="B19:B73">
    <cfRule type="duplicateValues" dxfId="237" priority="380676"/>
    <cfRule type="duplicateValues" dxfId="236" priority="380677"/>
  </conditionalFormatting>
  <conditionalFormatting sqref="E19:E72">
    <cfRule type="duplicateValues" dxfId="235" priority="380682"/>
    <cfRule type="duplicateValues" dxfId="234" priority="380683"/>
  </conditionalFormatting>
  <conditionalFormatting sqref="E19:E72">
    <cfRule type="duplicateValues" dxfId="233" priority="380686"/>
  </conditionalFormatting>
  <conditionalFormatting sqref="E94">
    <cfRule type="duplicateValues" dxfId="31" priority="31"/>
    <cfRule type="duplicateValues" dxfId="30" priority="32"/>
  </conditionalFormatting>
  <conditionalFormatting sqref="E94">
    <cfRule type="duplicateValues" dxfId="29" priority="30"/>
  </conditionalFormatting>
  <conditionalFormatting sqref="B94">
    <cfRule type="duplicateValues" dxfId="28" priority="29"/>
  </conditionalFormatting>
  <conditionalFormatting sqref="B94">
    <cfRule type="duplicateValues" dxfId="27" priority="28"/>
  </conditionalFormatting>
  <conditionalFormatting sqref="B94">
    <cfRule type="duplicateValues" dxfId="26" priority="25"/>
    <cfRule type="duplicateValues" dxfId="25" priority="26"/>
    <cfRule type="duplicateValues" dxfId="24" priority="27"/>
  </conditionalFormatting>
  <conditionalFormatting sqref="B94">
    <cfRule type="duplicateValues" dxfId="23" priority="23"/>
    <cfRule type="duplicateValues" dxfId="22" priority="24"/>
  </conditionalFormatting>
  <conditionalFormatting sqref="B94">
    <cfRule type="duplicateValues" dxfId="21" priority="22"/>
  </conditionalFormatting>
  <conditionalFormatting sqref="B94">
    <cfRule type="duplicateValues" dxfId="20" priority="20"/>
    <cfRule type="duplicateValues" dxfId="19" priority="21"/>
  </conditionalFormatting>
  <conditionalFormatting sqref="E94">
    <cfRule type="duplicateValues" dxfId="18" priority="18"/>
    <cfRule type="duplicateValues" dxfId="17" priority="19"/>
  </conditionalFormatting>
  <conditionalFormatting sqref="E94">
    <cfRule type="duplicateValues" dxfId="16" priority="17"/>
  </conditionalFormatting>
  <conditionalFormatting sqref="B95:B106">
    <cfRule type="duplicateValues" dxfId="15" priority="16"/>
  </conditionalFormatting>
  <conditionalFormatting sqref="B95:B106">
    <cfRule type="duplicateValues" dxfId="14" priority="15"/>
  </conditionalFormatting>
  <conditionalFormatting sqref="B95:B106">
    <cfRule type="duplicateValues" dxfId="13" priority="12"/>
    <cfRule type="duplicateValues" dxfId="12" priority="13"/>
    <cfRule type="duplicateValues" dxfId="11" priority="14"/>
  </conditionalFormatting>
  <conditionalFormatting sqref="B95:B106">
    <cfRule type="duplicateValues" dxfId="10" priority="10"/>
    <cfRule type="duplicateValues" dxfId="9" priority="11"/>
  </conditionalFormatting>
  <conditionalFormatting sqref="B95:B106">
    <cfRule type="duplicateValues" dxfId="8" priority="9"/>
  </conditionalFormatting>
  <conditionalFormatting sqref="B95:B106">
    <cfRule type="duplicateValues" dxfId="7" priority="7"/>
    <cfRule type="duplicateValues" dxfId="6" priority="8"/>
  </conditionalFormatting>
  <conditionalFormatting sqref="E95:E106">
    <cfRule type="duplicateValues" dxfId="5" priority="5"/>
    <cfRule type="duplicateValues" dxfId="4" priority="6"/>
  </conditionalFormatting>
  <conditionalFormatting sqref="E95:E106">
    <cfRule type="duplicateValues" dxfId="3" priority="4"/>
  </conditionalFormatting>
  <conditionalFormatting sqref="E95:E106">
    <cfRule type="duplicateValues" dxfId="2" priority="2"/>
    <cfRule type="duplicateValues" dxfId="1" priority="3"/>
  </conditionalFormatting>
  <conditionalFormatting sqref="E95:E10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80" zoomScaleNormal="80" workbookViewId="0">
      <selection activeCell="H37" sqref="H3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57.42578125" style="96" bestFit="1" customWidth="1"/>
    <col min="4" max="4" width="39.28515625" style="96" bestFit="1" customWidth="1"/>
    <col min="5" max="5" width="31.42578125" style="96" customWidth="1"/>
    <col min="6" max="6" width="21.7109375" style="96" customWidth="1"/>
    <col min="7" max="16384" width="52.7109375" style="96"/>
  </cols>
  <sheetData>
    <row r="1" spans="1:6" ht="22.5" x14ac:dyDescent="0.25">
      <c r="A1" s="151" t="s">
        <v>2158</v>
      </c>
      <c r="B1" s="152"/>
      <c r="C1" s="152"/>
      <c r="D1" s="152"/>
      <c r="E1" s="153"/>
      <c r="F1" s="99"/>
    </row>
    <row r="2" spans="1:6" ht="25.5" x14ac:dyDescent="0.25">
      <c r="A2" s="157" t="s">
        <v>2474</v>
      </c>
      <c r="B2" s="158"/>
      <c r="C2" s="158"/>
      <c r="D2" s="158"/>
      <c r="E2" s="159"/>
      <c r="F2" s="99"/>
    </row>
    <row r="3" spans="1:6" ht="18" x14ac:dyDescent="0.25">
      <c r="A3" s="99"/>
      <c r="B3" s="100"/>
      <c r="C3" s="100"/>
      <c r="D3" s="100"/>
      <c r="E3" s="117"/>
      <c r="F3" s="99"/>
    </row>
    <row r="4" spans="1:6" ht="18.75" thickBot="1" x14ac:dyDescent="0.3">
      <c r="A4" s="114" t="s">
        <v>2423</v>
      </c>
      <c r="B4" s="116">
        <v>44253.708333333336</v>
      </c>
      <c r="C4" s="100"/>
      <c r="D4" s="100"/>
      <c r="E4" s="118"/>
      <c r="F4" s="99"/>
    </row>
    <row r="5" spans="1:6" ht="18.75" thickBot="1" x14ac:dyDescent="0.3">
      <c r="A5" s="114" t="s">
        <v>2424</v>
      </c>
      <c r="B5" s="116">
        <v>44254.25</v>
      </c>
      <c r="C5" s="115"/>
      <c r="D5" s="100"/>
      <c r="E5" s="118"/>
      <c r="F5" s="99"/>
    </row>
    <row r="6" spans="1:6" ht="18" x14ac:dyDescent="0.25">
      <c r="A6" s="99"/>
      <c r="B6" s="100"/>
      <c r="C6" s="100"/>
      <c r="D6" s="100"/>
      <c r="E6" s="120"/>
      <c r="F6" s="99"/>
    </row>
    <row r="7" spans="1:6" ht="18" x14ac:dyDescent="0.25">
      <c r="A7" s="154" t="s">
        <v>2425</v>
      </c>
      <c r="B7" s="154"/>
      <c r="C7" s="154"/>
      <c r="D7" s="154"/>
      <c r="E7" s="154"/>
      <c r="F7" s="99"/>
    </row>
    <row r="8" spans="1:6" ht="18" x14ac:dyDescent="0.25">
      <c r="A8" s="101" t="s">
        <v>15</v>
      </c>
      <c r="B8" s="101" t="s">
        <v>2426</v>
      </c>
      <c r="C8" s="102" t="s">
        <v>46</v>
      </c>
      <c r="D8" s="119" t="s">
        <v>2432</v>
      </c>
      <c r="E8" s="119" t="s">
        <v>2427</v>
      </c>
      <c r="F8" s="99"/>
    </row>
    <row r="9" spans="1:6" ht="18" x14ac:dyDescent="0.25">
      <c r="A9" s="108" t="e">
        <f>VLOOKUP(B9,'[1]LISTADO ATM'!$A$2:$C$817,3,0)</f>
        <v>#N/A</v>
      </c>
      <c r="B9" s="132"/>
      <c r="C9" s="103" t="e">
        <f>VLOOKUP(B9,'[1]LISTADO ATM'!$A$2:$B$916,2,0)</f>
        <v>#N/A</v>
      </c>
      <c r="D9" s="133"/>
      <c r="E9" s="111"/>
      <c r="F9" s="99"/>
    </row>
    <row r="10" spans="1:6" ht="18.75" thickBot="1" x14ac:dyDescent="0.3">
      <c r="A10" s="105" t="s">
        <v>2428</v>
      </c>
      <c r="B10" s="112">
        <f>COUNT(B9:B9)</f>
        <v>0</v>
      </c>
      <c r="C10" s="140"/>
      <c r="D10" s="155"/>
      <c r="E10" s="156"/>
      <c r="F10" s="99"/>
    </row>
    <row r="11" spans="1:6" ht="15.75" thickBot="1" x14ac:dyDescent="0.3">
      <c r="A11" s="99"/>
      <c r="B11" s="107"/>
      <c r="C11" s="99"/>
      <c r="D11" s="99"/>
      <c r="E11" s="107"/>
      <c r="F11" s="99"/>
    </row>
    <row r="12" spans="1:6" ht="18.75" thickBot="1" x14ac:dyDescent="0.3">
      <c r="A12" s="146">
        <v>6</v>
      </c>
      <c r="B12" s="147"/>
      <c r="C12" s="147"/>
      <c r="D12" s="147"/>
      <c r="E12" s="148"/>
      <c r="F12" s="99"/>
    </row>
    <row r="13" spans="1:6" ht="18" x14ac:dyDescent="0.25">
      <c r="A13" s="101" t="s">
        <v>15</v>
      </c>
      <c r="B13" s="101" t="s">
        <v>2426</v>
      </c>
      <c r="C13" s="102" t="s">
        <v>46</v>
      </c>
      <c r="D13" s="102" t="s">
        <v>2432</v>
      </c>
      <c r="E13" s="102" t="s">
        <v>2427</v>
      </c>
      <c r="F13" s="99"/>
    </row>
    <row r="14" spans="1:6" ht="18" x14ac:dyDescent="0.25">
      <c r="A14" s="108" t="str">
        <f>VLOOKUP(B14,'[1]LISTADO ATM'!$A$2:$C$817,3,0)</f>
        <v>DISTRITO NACIONAL</v>
      </c>
      <c r="B14" s="103">
        <v>769</v>
      </c>
      <c r="C14" s="103" t="str">
        <f>VLOOKUP(B14,'[1]LISTADO ATM'!$A$2:$B$816,2,0)</f>
        <v>ATM UNP Pablo Mella Morales</v>
      </c>
      <c r="D14" s="130" t="s">
        <v>2454</v>
      </c>
      <c r="E14" s="111">
        <v>335805140</v>
      </c>
      <c r="F14" s="99"/>
    </row>
    <row r="15" spans="1:6" ht="18" x14ac:dyDescent="0.25">
      <c r="A15" s="108" t="str">
        <f>VLOOKUP(B15,'[1]LISTADO ATM'!$A$2:$C$817,3,0)</f>
        <v>DISTRITO NACIONAL</v>
      </c>
      <c r="B15" s="103">
        <v>701</v>
      </c>
      <c r="C15" s="103" t="str">
        <f>VLOOKUP(B15,'[1]LISTADO ATM'!$A$2:$B$816,2,0)</f>
        <v>ATM Autoservicio Los Alcarrizos</v>
      </c>
      <c r="D15" s="130" t="s">
        <v>2454</v>
      </c>
      <c r="E15" s="111">
        <v>335805531</v>
      </c>
      <c r="F15" s="99"/>
    </row>
    <row r="16" spans="1:6" ht="18" x14ac:dyDescent="0.25">
      <c r="A16" s="108" t="str">
        <f>VLOOKUP(B16,'[1]LISTADO ATM'!$A$2:$C$817,3,0)</f>
        <v>DISTRITO NACIONAL</v>
      </c>
      <c r="B16" s="103">
        <v>678</v>
      </c>
      <c r="C16" s="103" t="str">
        <f>VLOOKUP(B16,'[1]LISTADO ATM'!$A$2:$B$816,2,0)</f>
        <v>ATM Eco Petroleo San Isidro</v>
      </c>
      <c r="D16" s="130" t="s">
        <v>2454</v>
      </c>
      <c r="E16" s="111">
        <v>335805534</v>
      </c>
      <c r="F16" s="99"/>
    </row>
    <row r="17" spans="1:6" ht="18" x14ac:dyDescent="0.25">
      <c r="A17" s="108" t="str">
        <f>VLOOKUP(B17,'[1]LISTADO ATM'!$A$2:$C$817,3,0)</f>
        <v>SUR</v>
      </c>
      <c r="B17" s="103">
        <v>249</v>
      </c>
      <c r="C17" s="103" t="str">
        <f>VLOOKUP(B17,'[1]LISTADO ATM'!$A$2:$B$816,2,0)</f>
        <v xml:space="preserve">ATM Banco Agrícola Neiba </v>
      </c>
      <c r="D17" s="130" t="s">
        <v>2454</v>
      </c>
      <c r="E17" s="111">
        <v>335805578</v>
      </c>
      <c r="F17" s="99"/>
    </row>
    <row r="18" spans="1:6" ht="18" x14ac:dyDescent="0.25">
      <c r="A18" s="108" t="str">
        <f>VLOOKUP(B18,'[1]LISTADO ATM'!$A$2:$C$817,3,0)</f>
        <v>SUR</v>
      </c>
      <c r="B18" s="103">
        <v>750</v>
      </c>
      <c r="C18" s="103" t="str">
        <f>VLOOKUP(B18,'[1]LISTADO ATM'!$A$2:$B$816,2,0)</f>
        <v xml:space="preserve">ATM UNP Duvergé </v>
      </c>
      <c r="D18" s="130" t="s">
        <v>2454</v>
      </c>
      <c r="E18" s="111">
        <v>335805624</v>
      </c>
      <c r="F18" s="99"/>
    </row>
    <row r="19" spans="1:6" ht="18" x14ac:dyDescent="0.25">
      <c r="A19" s="108" t="str">
        <f>VLOOKUP(B19,'[1]LISTADO ATM'!$A$2:$C$817,3,0)</f>
        <v>DISTRITO NACIONAL</v>
      </c>
      <c r="B19" s="103">
        <v>800</v>
      </c>
      <c r="C19" s="103" t="str">
        <f>VLOOKUP(B19,'[1]LISTADO ATM'!$A$2:$B$816,2,0)</f>
        <v xml:space="preserve">ATM Estación Next Dipsa Pedro Livio Cedeño </v>
      </c>
      <c r="D19" s="130" t="s">
        <v>2454</v>
      </c>
      <c r="E19" s="111">
        <v>335805639</v>
      </c>
      <c r="F19" s="99"/>
    </row>
    <row r="20" spans="1:6" ht="18" x14ac:dyDescent="0.25">
      <c r="A20" s="108" t="str">
        <f>VLOOKUP(B20,'[1]LISTADO ATM'!$A$2:$C$817,3,0)</f>
        <v>SUR</v>
      </c>
      <c r="B20" s="103">
        <v>831</v>
      </c>
      <c r="C20" s="103" t="str">
        <f>VLOOKUP(B20,'[1]LISTADO ATM'!$A$2:$B$816,2,0)</f>
        <v xml:space="preserve">ATM Politécnico Loyola San Cristóbal </v>
      </c>
      <c r="D20" s="130" t="s">
        <v>2454</v>
      </c>
      <c r="E20" s="111">
        <v>335805649</v>
      </c>
      <c r="F20" s="99"/>
    </row>
    <row r="21" spans="1:6" ht="18" x14ac:dyDescent="0.25">
      <c r="A21" s="108" t="str">
        <f>VLOOKUP(B21,'[1]LISTADO ATM'!$A$2:$C$817,3,0)</f>
        <v>DISTRITO NACIONAL</v>
      </c>
      <c r="B21" s="103">
        <v>958</v>
      </c>
      <c r="C21" s="103" t="str">
        <f>VLOOKUP(B21,'[1]LISTADO ATM'!$A$2:$B$816,2,0)</f>
        <v xml:space="preserve">ATM Olé Aut. San Isidro </v>
      </c>
      <c r="D21" s="130" t="s">
        <v>2454</v>
      </c>
      <c r="E21" s="111">
        <v>335805655</v>
      </c>
      <c r="F21" s="99"/>
    </row>
    <row r="22" spans="1:6" ht="18" x14ac:dyDescent="0.25">
      <c r="A22" s="108" t="str">
        <f>VLOOKUP(B22,'[1]LISTADO ATM'!$A$2:$C$817,3,0)</f>
        <v>DISTRITO NACIONAL</v>
      </c>
      <c r="B22" s="103">
        <v>974</v>
      </c>
      <c r="C22" s="103" t="str">
        <f>VLOOKUP(B22,'[1]LISTADO ATM'!$A$2:$B$816,2,0)</f>
        <v xml:space="preserve">ATM S/M Nacional Ave. Lope de Vega </v>
      </c>
      <c r="D22" s="130" t="s">
        <v>2454</v>
      </c>
      <c r="E22" s="111">
        <v>335805657</v>
      </c>
      <c r="F22" s="99"/>
    </row>
    <row r="23" spans="1:6" ht="18" x14ac:dyDescent="0.25">
      <c r="A23" s="108" t="str">
        <f>VLOOKUP(B23,'[1]LISTADO ATM'!$A$2:$C$817,3,0)</f>
        <v>ESTE</v>
      </c>
      <c r="B23" s="103">
        <v>429</v>
      </c>
      <c r="C23" s="103" t="str">
        <f>VLOOKUP(B23,'[1]LISTADO ATM'!$A$2:$B$816,2,0)</f>
        <v xml:space="preserve">ATM Oficina Jumbo La Romana </v>
      </c>
      <c r="D23" s="130" t="s">
        <v>2454</v>
      </c>
      <c r="E23" s="111">
        <v>335805684</v>
      </c>
      <c r="F23" s="99"/>
    </row>
    <row r="24" spans="1:6" ht="18" x14ac:dyDescent="0.25">
      <c r="A24" s="108" t="str">
        <f>VLOOKUP(B24,'[1]LISTADO ATM'!$A$2:$C$817,3,0)</f>
        <v>DISTRITO NACIONAL</v>
      </c>
      <c r="B24" s="103">
        <v>672</v>
      </c>
      <c r="C24" s="103" t="str">
        <f>VLOOKUP(B24,'[1]LISTADO ATM'!$A$2:$B$816,2,0)</f>
        <v>ATM Destacamento Policía Nacional La Victoria</v>
      </c>
      <c r="D24" s="130" t="s">
        <v>2454</v>
      </c>
      <c r="E24" s="111">
        <v>335805686</v>
      </c>
      <c r="F24" s="99"/>
    </row>
    <row r="25" spans="1:6" ht="18" x14ac:dyDescent="0.25">
      <c r="A25" s="108" t="str">
        <f>VLOOKUP(B25,'[1]LISTADO ATM'!$A$2:$C$817,3,0)</f>
        <v>DISTRITO NACIONAL</v>
      </c>
      <c r="B25" s="103">
        <v>875</v>
      </c>
      <c r="C25" s="103" t="str">
        <f>VLOOKUP(B25,'[1]LISTADO ATM'!$A$2:$B$816,2,0)</f>
        <v xml:space="preserve">ATM Texaco Aut. Duarte KM 14 1/2 (Los Alcarrizos) </v>
      </c>
      <c r="D25" s="130" t="s">
        <v>2454</v>
      </c>
      <c r="E25" s="111">
        <v>335805687</v>
      </c>
      <c r="F25" s="99"/>
    </row>
    <row r="26" spans="1:6" ht="18" x14ac:dyDescent="0.25">
      <c r="A26" s="108" t="str">
        <f>VLOOKUP(B26,'[1]LISTADO ATM'!$A$2:$C$817,3,0)</f>
        <v>DISTRITO NACIONAL</v>
      </c>
      <c r="B26" s="103">
        <v>14</v>
      </c>
      <c r="C26" s="108" t="str">
        <f>VLOOKUP(B26,'[1]LISTADO ATM'!$A$2:$B$816,2,0)</f>
        <v xml:space="preserve">ATM Oficina Aeropuerto Las Américas I </v>
      </c>
      <c r="D26" s="109" t="s">
        <v>2454</v>
      </c>
      <c r="E26" s="127">
        <v>335805688</v>
      </c>
      <c r="F26" s="99"/>
    </row>
    <row r="27" spans="1:6" ht="18" x14ac:dyDescent="0.25">
      <c r="A27" s="108" t="str">
        <f>VLOOKUP(B27,'[1]LISTADO ATM'!$A$2:$C$817,3,0)</f>
        <v>DISTRITO NACIONAL</v>
      </c>
      <c r="B27" s="103">
        <v>32</v>
      </c>
      <c r="C27" s="108" t="str">
        <f>VLOOKUP(B27,'[1]LISTADO ATM'!$A$2:$B$816,2,0)</f>
        <v xml:space="preserve">ATM Oficina San Martín II </v>
      </c>
      <c r="D27" s="109" t="s">
        <v>2454</v>
      </c>
      <c r="E27" s="127">
        <v>335805696</v>
      </c>
      <c r="F27" s="99"/>
    </row>
    <row r="28" spans="1:6" ht="18" x14ac:dyDescent="0.25">
      <c r="A28" s="108" t="str">
        <f>VLOOKUP(B28,'[1]LISTADO ATM'!$A$2:$C$817,3,0)</f>
        <v>DISTRITO NACIONAL</v>
      </c>
      <c r="B28" s="103">
        <v>441</v>
      </c>
      <c r="C28" s="108" t="str">
        <f>VLOOKUP(B28,'[1]LISTADO ATM'!$A$2:$B$816,2,0)</f>
        <v>ATM Estacion de Servicio Romulo Betancour</v>
      </c>
      <c r="D28" s="109" t="s">
        <v>2454</v>
      </c>
      <c r="E28" s="127">
        <v>335805697</v>
      </c>
      <c r="F28" s="99"/>
    </row>
    <row r="29" spans="1:6" ht="18" x14ac:dyDescent="0.25">
      <c r="A29" s="108" t="str">
        <f>VLOOKUP(B29,'[1]LISTADO ATM'!$A$2:$C$817,3,0)</f>
        <v>DISTRITO NACIONAL</v>
      </c>
      <c r="B29" s="103">
        <v>596</v>
      </c>
      <c r="C29" s="103" t="str">
        <f>VLOOKUP(B29,'[1]LISTADO ATM'!$A$2:$B$816,2,0)</f>
        <v xml:space="preserve">ATM Autobanco Malecón Center </v>
      </c>
      <c r="D29" s="130" t="s">
        <v>2454</v>
      </c>
      <c r="E29" s="111">
        <v>335805715</v>
      </c>
      <c r="F29" s="99"/>
    </row>
    <row r="30" spans="1:6" ht="18" x14ac:dyDescent="0.25">
      <c r="A30" s="108" t="str">
        <f>VLOOKUP(B30,'[1]LISTADO ATM'!$A$2:$C$817,3,0)</f>
        <v>DISTRITO NACIONAL</v>
      </c>
      <c r="B30" s="103">
        <v>43</v>
      </c>
      <c r="C30" s="103" t="str">
        <f>VLOOKUP(B30,'[1]LISTADO ATM'!$A$2:$B$816,2,0)</f>
        <v xml:space="preserve">ATM Zona Franca San Isidro </v>
      </c>
      <c r="D30" s="130" t="s">
        <v>2454</v>
      </c>
      <c r="E30" s="111">
        <v>335805566</v>
      </c>
      <c r="F30" s="99"/>
    </row>
    <row r="31" spans="1:6" ht="18" x14ac:dyDescent="0.25">
      <c r="A31" s="108" t="e">
        <f>VLOOKUP(B31,'[1]LISTADO ATM'!$A$2:$C$817,3,0)</f>
        <v>#N/A</v>
      </c>
      <c r="B31" s="103">
        <v>582</v>
      </c>
      <c r="C31" s="103" t="e">
        <f>VLOOKUP(B31,'[1]LISTADO ATM'!$A$2:$B$816,2,0)</f>
        <v>#N/A</v>
      </c>
      <c r="D31" s="130" t="s">
        <v>2454</v>
      </c>
      <c r="E31" s="111">
        <v>335805682</v>
      </c>
      <c r="F31" s="99"/>
    </row>
    <row r="32" spans="1:6" ht="18" x14ac:dyDescent="0.25">
      <c r="A32" s="108" t="str">
        <f>VLOOKUP(B32,'[1]LISTADO ATM'!$A$2:$C$817,3,0)</f>
        <v>DISTRITO NACIONAL</v>
      </c>
      <c r="B32" s="103">
        <v>192</v>
      </c>
      <c r="C32" s="103" t="str">
        <f>VLOOKUP(B32,'[1]LISTADO ATM'!$A$2:$B$816,2,0)</f>
        <v xml:space="preserve">ATM Autobanco Luperón II </v>
      </c>
      <c r="D32" s="130" t="s">
        <v>2454</v>
      </c>
      <c r="E32" s="111">
        <v>335805731</v>
      </c>
      <c r="F32" s="99"/>
    </row>
    <row r="33" spans="1:6" ht="18.75" thickBot="1" x14ac:dyDescent="0.3">
      <c r="A33" s="110" t="s">
        <v>2428</v>
      </c>
      <c r="B33" s="112">
        <f>COUNT(B14:B32)</f>
        <v>19</v>
      </c>
      <c r="C33" s="121"/>
      <c r="D33" s="121"/>
      <c r="E33" s="121"/>
      <c r="F33" s="99"/>
    </row>
    <row r="34" spans="1:6" ht="15.75" thickBot="1" x14ac:dyDescent="0.3">
      <c r="A34" s="99"/>
      <c r="B34" s="107"/>
      <c r="C34" s="99"/>
      <c r="D34" s="99"/>
      <c r="E34" s="107"/>
      <c r="F34" s="99"/>
    </row>
    <row r="35" spans="1:6" ht="18.75" thickBot="1" x14ac:dyDescent="0.3">
      <c r="A35" s="146" t="s">
        <v>2501</v>
      </c>
      <c r="B35" s="147"/>
      <c r="C35" s="147"/>
      <c r="D35" s="147"/>
      <c r="E35" s="148"/>
      <c r="F35" s="99"/>
    </row>
    <row r="36" spans="1:6" ht="18" x14ac:dyDescent="0.25">
      <c r="A36" s="101" t="s">
        <v>15</v>
      </c>
      <c r="B36" s="101" t="s">
        <v>2426</v>
      </c>
      <c r="C36" s="102" t="s">
        <v>46</v>
      </c>
      <c r="D36" s="102" t="s">
        <v>2432</v>
      </c>
      <c r="E36" s="101" t="s">
        <v>2427</v>
      </c>
      <c r="F36" s="99"/>
    </row>
    <row r="37" spans="1:6" ht="18" x14ac:dyDescent="0.25">
      <c r="A37" s="108" t="str">
        <f>VLOOKUP(B37,'[1]LISTADO ATM'!$A$2:$C$817,3,0)</f>
        <v>DISTRITO NACIONAL</v>
      </c>
      <c r="B37" s="103">
        <v>238</v>
      </c>
      <c r="C37" s="129" t="str">
        <f>VLOOKUP(B37,'[1]LISTADO ATM'!$A$2:$B$816,2,0)</f>
        <v xml:space="preserve">ATM Multicentro La Sirena Charles de Gaulle </v>
      </c>
      <c r="D37" s="128" t="s">
        <v>2498</v>
      </c>
      <c r="E37" s="111">
        <v>335804481</v>
      </c>
      <c r="F37" s="99"/>
    </row>
    <row r="38" spans="1:6" ht="18" x14ac:dyDescent="0.25">
      <c r="A38" s="108" t="str">
        <f>VLOOKUP(B38,'[1]LISTADO ATM'!$A$2:$C$817,3,0)</f>
        <v>DISTRITO NACIONAL</v>
      </c>
      <c r="B38" s="103">
        <v>566</v>
      </c>
      <c r="C38" s="103" t="str">
        <f>VLOOKUP(B38,'[1]LISTADO ATM'!$A$2:$B$816,2,0)</f>
        <v xml:space="preserve">ATM Hiper Olé Aut. Duarte </v>
      </c>
      <c r="D38" s="103" t="s">
        <v>2498</v>
      </c>
      <c r="E38" s="111">
        <v>335805081</v>
      </c>
      <c r="F38" s="99"/>
    </row>
    <row r="39" spans="1:6" ht="18" x14ac:dyDescent="0.25">
      <c r="A39" s="108" t="str">
        <f>VLOOKUP(B39,'[1]LISTADO ATM'!$A$2:$C$817,3,0)</f>
        <v>DISTRITO NACIONAL</v>
      </c>
      <c r="B39" s="103">
        <v>709</v>
      </c>
      <c r="C39" s="103" t="str">
        <f>VLOOKUP(B39,'[1]LISTADO ATM'!$A$2:$B$816,2,0)</f>
        <v xml:space="preserve">ATM Seguros Maestro SEMMA  </v>
      </c>
      <c r="D39" s="103" t="s">
        <v>2498</v>
      </c>
      <c r="E39" s="111">
        <v>335805703</v>
      </c>
      <c r="F39" s="99"/>
    </row>
    <row r="40" spans="1:6" ht="18" x14ac:dyDescent="0.25">
      <c r="A40" s="108" t="str">
        <f>VLOOKUP(B40,'[1]LISTADO ATM'!$A$2:$C$817,3,0)</f>
        <v>DISTRITO NACIONAL</v>
      </c>
      <c r="B40" s="103">
        <v>580</v>
      </c>
      <c r="C40" s="103" t="str">
        <f>VLOOKUP(B40,'[1]LISTADO ATM'!$A$2:$B$816,2,0)</f>
        <v xml:space="preserve">ATM Edificio Propagas </v>
      </c>
      <c r="D40" s="103" t="s">
        <v>2498</v>
      </c>
      <c r="E40" s="111">
        <v>335805613</v>
      </c>
      <c r="F40" s="99"/>
    </row>
    <row r="41" spans="1:6" ht="18" x14ac:dyDescent="0.25">
      <c r="A41" s="108" t="str">
        <f>VLOOKUP(B41,'[1]LISTADO ATM'!$A$2:$C$817,3,0)</f>
        <v>DISTRITO NACIONAL</v>
      </c>
      <c r="B41" s="103">
        <v>640</v>
      </c>
      <c r="C41" s="103" t="str">
        <f>VLOOKUP(B41,'[1]LISTADO ATM'!$A$2:$B$816,2,0)</f>
        <v xml:space="preserve">ATM Ministerio Obras Públicas </v>
      </c>
      <c r="D41" s="103" t="s">
        <v>2498</v>
      </c>
      <c r="E41" s="111">
        <v>335805621</v>
      </c>
      <c r="F41" s="99"/>
    </row>
    <row r="42" spans="1:6" ht="18" x14ac:dyDescent="0.25">
      <c r="A42" s="108" t="e">
        <f>VLOOKUP(B42,'[1]LISTADO ATM'!$A$2:$C$817,3,0)</f>
        <v>#N/A</v>
      </c>
      <c r="B42" s="103">
        <v>600</v>
      </c>
      <c r="C42" s="103" t="e">
        <f>VLOOKUP(B42,'[1]LISTADO ATM'!$A$2:$B$816,2,0)</f>
        <v>#N/A</v>
      </c>
      <c r="D42" s="103" t="s">
        <v>2498</v>
      </c>
      <c r="E42" s="111">
        <v>335805671</v>
      </c>
      <c r="F42" s="99"/>
    </row>
    <row r="43" spans="1:6" ht="18" x14ac:dyDescent="0.25">
      <c r="A43" s="108" t="str">
        <f>VLOOKUP(B43,'[1]LISTADO ATM'!$A$2:$C$817,3,0)</f>
        <v>DISTRITO NACIONAL</v>
      </c>
      <c r="B43" s="103">
        <v>624</v>
      </c>
      <c r="C43" s="103" t="str">
        <f>VLOOKUP(B43,'[1]LISTADO ATM'!$A$2:$B$816,2,0)</f>
        <v xml:space="preserve">ATM Policía Nacional I </v>
      </c>
      <c r="D43" s="103" t="s">
        <v>2498</v>
      </c>
      <c r="E43" s="111">
        <v>335805690</v>
      </c>
      <c r="F43" s="99"/>
    </row>
    <row r="44" spans="1:6" ht="18" x14ac:dyDescent="0.25">
      <c r="A44" s="108" t="str">
        <f>VLOOKUP(B44,'[1]LISTADO ATM'!$A$2:$C$817,3,0)</f>
        <v>SUR</v>
      </c>
      <c r="B44" s="103">
        <v>592</v>
      </c>
      <c r="C44" s="103" t="str">
        <f>VLOOKUP(B44,'[1]LISTADO ATM'!$A$2:$B$816,2,0)</f>
        <v xml:space="preserve">ATM Centro de Caja San Cristóbal I </v>
      </c>
      <c r="D44" s="103" t="s">
        <v>2498</v>
      </c>
      <c r="E44" s="111">
        <v>335805729</v>
      </c>
      <c r="F44" s="99"/>
    </row>
    <row r="45" spans="1:6" ht="18" x14ac:dyDescent="0.25">
      <c r="A45" s="108" t="str">
        <f>VLOOKUP(B45,'[1]LISTADO ATM'!$A$2:$C$817,3,0)</f>
        <v>DISTRITO NACIONAL</v>
      </c>
      <c r="B45" s="103">
        <v>815</v>
      </c>
      <c r="C45" s="103" t="str">
        <f>VLOOKUP(B45,'[1]LISTADO ATM'!$A$2:$B$816,2,0)</f>
        <v xml:space="preserve">ATM Oficina Atalaya del Mar </v>
      </c>
      <c r="D45" s="103" t="s">
        <v>2498</v>
      </c>
      <c r="E45" s="111">
        <v>335805646</v>
      </c>
      <c r="F45" s="99"/>
    </row>
    <row r="46" spans="1:6" ht="18" x14ac:dyDescent="0.25">
      <c r="A46" s="108" t="str">
        <f>VLOOKUP(B46,'[1]LISTADO ATM'!$A$2:$C$817,3,0)</f>
        <v>DISTRITO NACIONAL</v>
      </c>
      <c r="B46" s="103">
        <v>931</v>
      </c>
      <c r="C46" s="103" t="str">
        <f>VLOOKUP(B46,'[1]LISTADO ATM'!$A$2:$B$816,2,0)</f>
        <v xml:space="preserve">ATM Autobanco Luperón I </v>
      </c>
      <c r="D46" s="103" t="s">
        <v>2498</v>
      </c>
      <c r="E46" s="111">
        <v>335805705</v>
      </c>
      <c r="F46" s="99"/>
    </row>
    <row r="47" spans="1:6" ht="18" x14ac:dyDescent="0.25">
      <c r="A47" s="108" t="str">
        <f>VLOOKUP(B47,'[1]LISTADO ATM'!$A$2:$C$817,3,0)</f>
        <v>DISTRITO NACIONAL</v>
      </c>
      <c r="B47" s="103">
        <v>627</v>
      </c>
      <c r="C47" s="103" t="str">
        <f>VLOOKUP(B47,'[1]LISTADO ATM'!$A$2:$B$816,2,0)</f>
        <v xml:space="preserve">ATM CAASD </v>
      </c>
      <c r="D47" s="103" t="s">
        <v>2498</v>
      </c>
      <c r="E47" s="111">
        <v>335805638</v>
      </c>
      <c r="F47" s="99"/>
    </row>
    <row r="48" spans="1:6" ht="18" x14ac:dyDescent="0.25">
      <c r="A48" s="108" t="str">
        <f>VLOOKUP(B48,'[1]LISTADO ATM'!$A$2:$C$817,3,0)</f>
        <v>DISTRITO NACIONAL</v>
      </c>
      <c r="B48" s="103">
        <v>125</v>
      </c>
      <c r="C48" s="103" t="str">
        <f>VLOOKUP(B48,'[1]LISTADO ATM'!$A$2:$B$816,2,0)</f>
        <v xml:space="preserve">ATM Dirección General de Aduanas II </v>
      </c>
      <c r="D48" s="103" t="s">
        <v>2498</v>
      </c>
      <c r="E48" s="111">
        <v>335805683</v>
      </c>
      <c r="F48" s="99"/>
    </row>
    <row r="49" spans="1:6" s="99" customFormat="1" ht="18" x14ac:dyDescent="0.25">
      <c r="A49" s="108" t="str">
        <f>VLOOKUP(B49,'[1]LISTADO ATM'!$A$2:$C$817,3,0)</f>
        <v>DISTRITO NACIONAL</v>
      </c>
      <c r="B49" s="103">
        <v>70</v>
      </c>
      <c r="C49" s="103" t="str">
        <f>VLOOKUP(B49,'[1]LISTADO ATM'!$A$2:$B$816,2,0)</f>
        <v xml:space="preserve">ATM Autoservicio Plaza Lama Zona Oriental </v>
      </c>
      <c r="D49" s="103" t="s">
        <v>2498</v>
      </c>
      <c r="E49" s="134">
        <v>335804966</v>
      </c>
    </row>
    <row r="50" spans="1:6" ht="18.75" thickBot="1" x14ac:dyDescent="0.3">
      <c r="A50" s="105" t="s">
        <v>2428</v>
      </c>
      <c r="B50" s="112">
        <f>COUNT(B37:B49)</f>
        <v>13</v>
      </c>
      <c r="C50" s="121"/>
      <c r="D50" s="104"/>
      <c r="E50" s="131"/>
      <c r="F50" s="99"/>
    </row>
    <row r="51" spans="1:6" ht="15.75" thickBot="1" x14ac:dyDescent="0.3">
      <c r="A51" s="99"/>
      <c r="B51" s="107"/>
      <c r="C51" s="99"/>
      <c r="D51" s="99"/>
      <c r="E51" s="107"/>
      <c r="F51" s="99"/>
    </row>
    <row r="52" spans="1:6" ht="18.75" thickBot="1" x14ac:dyDescent="0.3">
      <c r="A52" s="142" t="s">
        <v>2429</v>
      </c>
      <c r="B52" s="143"/>
      <c r="C52" s="99"/>
      <c r="D52" s="99"/>
      <c r="E52" s="107"/>
      <c r="F52" s="99"/>
    </row>
    <row r="53" spans="1:6" ht="18.75" thickBot="1" x14ac:dyDescent="0.3">
      <c r="A53" s="144">
        <f>+B33+B50</f>
        <v>32</v>
      </c>
      <c r="B53" s="145"/>
      <c r="C53" s="99"/>
      <c r="D53" s="99"/>
      <c r="E53" s="107"/>
      <c r="F53" s="99"/>
    </row>
    <row r="54" spans="1:6" ht="15.75" thickBot="1" x14ac:dyDescent="0.3">
      <c r="A54" s="99"/>
      <c r="B54" s="107"/>
      <c r="C54" s="99"/>
      <c r="D54" s="99"/>
      <c r="E54" s="107"/>
      <c r="F54" s="99"/>
    </row>
    <row r="55" spans="1:6" ht="18.75" thickBot="1" x14ac:dyDescent="0.3">
      <c r="A55" s="146" t="s">
        <v>2431</v>
      </c>
      <c r="B55" s="147"/>
      <c r="C55" s="147"/>
      <c r="D55" s="147"/>
      <c r="E55" s="148"/>
      <c r="F55" s="99"/>
    </row>
    <row r="56" spans="1:6" ht="18" x14ac:dyDescent="0.25">
      <c r="A56" s="113" t="s">
        <v>15</v>
      </c>
      <c r="B56" s="113" t="s">
        <v>2426</v>
      </c>
      <c r="C56" s="106" t="s">
        <v>46</v>
      </c>
      <c r="D56" s="149" t="s">
        <v>2432</v>
      </c>
      <c r="E56" s="150"/>
      <c r="F56" s="99"/>
    </row>
    <row r="57" spans="1:6" ht="18" x14ac:dyDescent="0.25">
      <c r="A57" s="103" t="str">
        <f>VLOOKUP(B57,'[1]LISTADO ATM'!$A$2:$C$817,3,0)</f>
        <v>ESTE</v>
      </c>
      <c r="B57" s="103">
        <v>293</v>
      </c>
      <c r="C57" s="108" t="str">
        <f>VLOOKUP(B57,'[1]LISTADO ATM'!$A$2:$B$816,2,0)</f>
        <v xml:space="preserve">ATM S/M Nueva Visión (San Pedro) </v>
      </c>
      <c r="D57" s="138" t="s">
        <v>2508</v>
      </c>
      <c r="E57" s="139"/>
      <c r="F57" s="99"/>
    </row>
    <row r="58" spans="1:6" ht="18" x14ac:dyDescent="0.25">
      <c r="A58" s="103" t="str">
        <f>VLOOKUP(B58,'[1]LISTADO ATM'!$A$2:$C$817,3,0)</f>
        <v>DISTRITO NACIONAL</v>
      </c>
      <c r="B58" s="103">
        <v>659</v>
      </c>
      <c r="C58" s="108" t="str">
        <f>VLOOKUP(B58,'[1]LISTADO ATM'!$A$2:$B$816,2,0)</f>
        <v>ATM Down Town Center</v>
      </c>
      <c r="D58" s="138" t="s">
        <v>2494</v>
      </c>
      <c r="E58" s="139"/>
      <c r="F58" s="99"/>
    </row>
    <row r="59" spans="1:6" ht="18" x14ac:dyDescent="0.25">
      <c r="A59" s="103" t="str">
        <f>VLOOKUP(B59,'[1]LISTADO ATM'!$A$2:$C$817,3,0)</f>
        <v>DISTRITO NACIONAL</v>
      </c>
      <c r="B59" s="103">
        <v>745</v>
      </c>
      <c r="C59" s="108" t="str">
        <f>VLOOKUP(B59,'[1]LISTADO ATM'!$A$2:$B$816,2,0)</f>
        <v xml:space="preserve">ATM Oficina Ave. Duarte </v>
      </c>
      <c r="D59" s="138" t="s">
        <v>2509</v>
      </c>
      <c r="E59" s="139"/>
      <c r="F59" s="99"/>
    </row>
    <row r="60" spans="1:6" ht="18" x14ac:dyDescent="0.25">
      <c r="A60" s="103" t="str">
        <f>VLOOKUP(B60,'[1]LISTADO ATM'!$A$2:$C$817,3,0)</f>
        <v>SUR</v>
      </c>
      <c r="B60" s="103">
        <v>870</v>
      </c>
      <c r="C60" s="108" t="str">
        <f>VLOOKUP(B60,'[1]LISTADO ATM'!$A$2:$B$816,2,0)</f>
        <v xml:space="preserve">ATM Willbes Dominicana (Barahona) </v>
      </c>
      <c r="D60" s="138" t="s">
        <v>2494</v>
      </c>
      <c r="E60" s="139"/>
      <c r="F60" s="99"/>
    </row>
    <row r="61" spans="1:6" ht="18" x14ac:dyDescent="0.25">
      <c r="A61" s="103" t="str">
        <f>VLOOKUP(B61,'[1]LISTADO ATM'!$A$2:$C$817,3,0)</f>
        <v>DISTRITO NACIONAL</v>
      </c>
      <c r="B61" s="103">
        <v>993</v>
      </c>
      <c r="C61" s="108" t="str">
        <f>VLOOKUP(B61,'[1]LISTADO ATM'!$A$2:$B$816,2,0)</f>
        <v xml:space="preserve">ATM Centro Medico Integral II </v>
      </c>
      <c r="D61" s="138" t="s">
        <v>2494</v>
      </c>
      <c r="E61" s="139"/>
      <c r="F61" s="99"/>
    </row>
    <row r="62" spans="1:6" ht="18" x14ac:dyDescent="0.25">
      <c r="A62" s="103" t="str">
        <f>VLOOKUP(B62,'[1]LISTADO ATM'!$A$2:$C$817,3,0)</f>
        <v>DISTRITO NACIONAL</v>
      </c>
      <c r="B62" s="103">
        <v>335</v>
      </c>
      <c r="C62" s="108" t="str">
        <f>VLOOKUP(B62,'[1]LISTADO ATM'!$A$2:$B$816,2,0)</f>
        <v>ATM Edificio Aster</v>
      </c>
      <c r="D62" s="138" t="s">
        <v>2494</v>
      </c>
      <c r="E62" s="139"/>
      <c r="F62" s="99"/>
    </row>
    <row r="63" spans="1:6" ht="18" x14ac:dyDescent="0.25">
      <c r="A63" s="103" t="str">
        <f>VLOOKUP(B63,'[1]LISTADO ATM'!$A$2:$C$817,3,0)</f>
        <v>SUR</v>
      </c>
      <c r="B63" s="103">
        <v>45</v>
      </c>
      <c r="C63" s="108" t="str">
        <f>VLOOKUP(B63,'[1]LISTADO ATM'!$A$2:$B$816,2,0)</f>
        <v xml:space="preserve">ATM Oficina Tamayo </v>
      </c>
      <c r="D63" s="138" t="s">
        <v>2494</v>
      </c>
      <c r="E63" s="139"/>
      <c r="F63" s="99"/>
    </row>
    <row r="64" spans="1:6" ht="18" x14ac:dyDescent="0.25">
      <c r="A64" s="103" t="str">
        <f>VLOOKUP(B64,'[1]LISTADO ATM'!$A$2:$C$817,3,0)</f>
        <v>DISTRITO NACIONAL</v>
      </c>
      <c r="B64" s="103">
        <v>911</v>
      </c>
      <c r="C64" s="108" t="str">
        <f>VLOOKUP(B64,'[1]LISTADO ATM'!$A$2:$B$816,2,0)</f>
        <v xml:space="preserve">ATM Oficina Venezuela II </v>
      </c>
      <c r="D64" s="138" t="s">
        <v>2494</v>
      </c>
      <c r="E64" s="139"/>
      <c r="F64" s="99"/>
    </row>
    <row r="65" spans="1:6" ht="18.75" thickBot="1" x14ac:dyDescent="0.3">
      <c r="A65" s="105" t="s">
        <v>2428</v>
      </c>
      <c r="B65" s="112">
        <f>COUNT(B57:B64)</f>
        <v>8</v>
      </c>
      <c r="C65" s="121"/>
      <c r="D65" s="140"/>
      <c r="E65" s="141"/>
      <c r="F65" s="99"/>
    </row>
  </sheetData>
  <mergeCells count="19">
    <mergeCell ref="A1:E1"/>
    <mergeCell ref="A7:E7"/>
    <mergeCell ref="C10:E10"/>
    <mergeCell ref="A12:E12"/>
    <mergeCell ref="A35:E35"/>
    <mergeCell ref="A2:E2"/>
    <mergeCell ref="A52:B52"/>
    <mergeCell ref="A53:B53"/>
    <mergeCell ref="A55:E55"/>
    <mergeCell ref="D56:E56"/>
    <mergeCell ref="D57:E57"/>
    <mergeCell ref="D63:E63"/>
    <mergeCell ref="D64:E64"/>
    <mergeCell ref="D65:E65"/>
    <mergeCell ref="D58:E58"/>
    <mergeCell ref="D59:E59"/>
    <mergeCell ref="D60:E60"/>
    <mergeCell ref="D61:E61"/>
    <mergeCell ref="D62:E62"/>
  </mergeCells>
  <phoneticPr fontId="47" type="noConversion"/>
  <conditionalFormatting sqref="B65 B33:B35 B1:B7 B50:B55 B9:B12">
    <cfRule type="duplicateValues" dxfId="232" priority="65"/>
  </conditionalFormatting>
  <conditionalFormatting sqref="E65 E50:E56 E33:E35 E1:E7 E10:E12">
    <cfRule type="duplicateValues" dxfId="231" priority="66"/>
  </conditionalFormatting>
  <conditionalFormatting sqref="E65 E33:E36 E1:E7 E50:E56 E10:E12">
    <cfRule type="duplicateValues" dxfId="230" priority="67"/>
  </conditionalFormatting>
  <conditionalFormatting sqref="E65 E1:E7 E50:E56 E33:E36 E10:E12">
    <cfRule type="duplicateValues" dxfId="229" priority="68"/>
  </conditionalFormatting>
  <conditionalFormatting sqref="B28">
    <cfRule type="duplicateValues" dxfId="228" priority="63"/>
  </conditionalFormatting>
  <conditionalFormatting sqref="B28">
    <cfRule type="duplicateValues" dxfId="227" priority="64"/>
  </conditionalFormatting>
  <conditionalFormatting sqref="B28">
    <cfRule type="duplicateValues" dxfId="226" priority="61"/>
  </conditionalFormatting>
  <conditionalFormatting sqref="B28">
    <cfRule type="duplicateValues" dxfId="225" priority="62"/>
  </conditionalFormatting>
  <conditionalFormatting sqref="E28">
    <cfRule type="duplicateValues" dxfId="224" priority="55"/>
  </conditionalFormatting>
  <conditionalFormatting sqref="E28">
    <cfRule type="duplicateValues" dxfId="223" priority="56"/>
    <cfRule type="duplicateValues" dxfId="222" priority="57"/>
    <cfRule type="duplicateValues" dxfId="221" priority="58"/>
  </conditionalFormatting>
  <conditionalFormatting sqref="E28">
    <cfRule type="duplicateValues" dxfId="220" priority="59"/>
    <cfRule type="duplicateValues" dxfId="219" priority="60"/>
  </conditionalFormatting>
  <conditionalFormatting sqref="E38">
    <cfRule type="duplicateValues" dxfId="218" priority="49"/>
  </conditionalFormatting>
  <conditionalFormatting sqref="E38">
    <cfRule type="duplicateValues" dxfId="217" priority="50"/>
    <cfRule type="duplicateValues" dxfId="216" priority="51"/>
    <cfRule type="duplicateValues" dxfId="215" priority="52"/>
  </conditionalFormatting>
  <conditionalFormatting sqref="E38">
    <cfRule type="duplicateValues" dxfId="214" priority="53"/>
    <cfRule type="duplicateValues" dxfId="213" priority="54"/>
  </conditionalFormatting>
  <conditionalFormatting sqref="E26">
    <cfRule type="duplicateValues" dxfId="212" priority="69"/>
  </conditionalFormatting>
  <conditionalFormatting sqref="E26">
    <cfRule type="duplicateValues" dxfId="211" priority="70"/>
    <cfRule type="duplicateValues" dxfId="210" priority="71"/>
    <cfRule type="duplicateValues" dxfId="209" priority="72"/>
  </conditionalFormatting>
  <conditionalFormatting sqref="E26">
    <cfRule type="duplicateValues" dxfId="208" priority="73"/>
    <cfRule type="duplicateValues" dxfId="207" priority="74"/>
  </conditionalFormatting>
  <conditionalFormatting sqref="E27">
    <cfRule type="duplicateValues" dxfId="206" priority="75"/>
  </conditionalFormatting>
  <conditionalFormatting sqref="E27">
    <cfRule type="duplicateValues" dxfId="205" priority="76"/>
    <cfRule type="duplicateValues" dxfId="204" priority="77"/>
    <cfRule type="duplicateValues" dxfId="203" priority="78"/>
  </conditionalFormatting>
  <conditionalFormatting sqref="E27">
    <cfRule type="duplicateValues" dxfId="202" priority="79"/>
    <cfRule type="duplicateValues" dxfId="201" priority="80"/>
  </conditionalFormatting>
  <conditionalFormatting sqref="B26:B27">
    <cfRule type="duplicateValues" dxfId="200" priority="81"/>
  </conditionalFormatting>
  <conditionalFormatting sqref="E14">
    <cfRule type="duplicateValues" dxfId="199" priority="82"/>
  </conditionalFormatting>
  <conditionalFormatting sqref="E14">
    <cfRule type="duplicateValues" dxfId="198" priority="83"/>
    <cfRule type="duplicateValues" dxfId="197" priority="84"/>
    <cfRule type="duplicateValues" dxfId="196" priority="85"/>
  </conditionalFormatting>
  <conditionalFormatting sqref="E14">
    <cfRule type="duplicateValues" dxfId="195" priority="86"/>
    <cfRule type="duplicateValues" dxfId="194" priority="87"/>
  </conditionalFormatting>
  <conditionalFormatting sqref="B40">
    <cfRule type="duplicateValues" dxfId="193" priority="46"/>
  </conditionalFormatting>
  <conditionalFormatting sqref="B40">
    <cfRule type="duplicateValues" dxfId="192" priority="45"/>
  </conditionalFormatting>
  <conditionalFormatting sqref="B40">
    <cfRule type="duplicateValues" dxfId="191" priority="44"/>
  </conditionalFormatting>
  <conditionalFormatting sqref="B40">
    <cfRule type="duplicateValues" dxfId="190" priority="47"/>
  </conditionalFormatting>
  <conditionalFormatting sqref="B40">
    <cfRule type="duplicateValues" dxfId="189" priority="48"/>
  </conditionalFormatting>
  <conditionalFormatting sqref="B41">
    <cfRule type="duplicateValues" dxfId="188" priority="41"/>
  </conditionalFormatting>
  <conditionalFormatting sqref="B41">
    <cfRule type="duplicateValues" dxfId="187" priority="40"/>
  </conditionalFormatting>
  <conditionalFormatting sqref="B41">
    <cfRule type="duplicateValues" dxfId="186" priority="39"/>
  </conditionalFormatting>
  <conditionalFormatting sqref="B41">
    <cfRule type="duplicateValues" dxfId="185" priority="42"/>
  </conditionalFormatting>
  <conditionalFormatting sqref="B41">
    <cfRule type="duplicateValues" dxfId="184" priority="43"/>
  </conditionalFormatting>
  <conditionalFormatting sqref="B42">
    <cfRule type="duplicateValues" dxfId="183" priority="36"/>
  </conditionalFormatting>
  <conditionalFormatting sqref="B42">
    <cfRule type="duplicateValues" dxfId="182" priority="35"/>
  </conditionalFormatting>
  <conditionalFormatting sqref="B42">
    <cfRule type="duplicateValues" dxfId="181" priority="34"/>
  </conditionalFormatting>
  <conditionalFormatting sqref="B42">
    <cfRule type="duplicateValues" dxfId="180" priority="37"/>
  </conditionalFormatting>
  <conditionalFormatting sqref="B42">
    <cfRule type="duplicateValues" dxfId="179" priority="38"/>
  </conditionalFormatting>
  <conditionalFormatting sqref="B65 B33:B35 B1:B7 B50:B56 B9:B12">
    <cfRule type="duplicateValues" dxfId="178" priority="88"/>
  </conditionalFormatting>
  <conditionalFormatting sqref="B65 B26:B27 B1:B7 B33:B35 B50:B56 B9:B12">
    <cfRule type="duplicateValues" dxfId="177" priority="89"/>
  </conditionalFormatting>
  <conditionalFormatting sqref="B65 B33:B39 B50:B56 B62">
    <cfRule type="duplicateValues" dxfId="176" priority="90"/>
  </conditionalFormatting>
  <conditionalFormatting sqref="B65 B50:B56 B62 B1:B39">
    <cfRule type="duplicateValues" dxfId="175" priority="91"/>
  </conditionalFormatting>
  <conditionalFormatting sqref="B65 B33:B39 B50:B56 B62 B1:B13 B26:B28">
    <cfRule type="duplicateValues" dxfId="174" priority="92"/>
  </conditionalFormatting>
  <conditionalFormatting sqref="B65 B50:B56 B33:B36 B1:B13 B26:B28">
    <cfRule type="duplicateValues" dxfId="173" priority="93"/>
  </conditionalFormatting>
  <conditionalFormatting sqref="B65">
    <cfRule type="duplicateValues" dxfId="172" priority="94"/>
  </conditionalFormatting>
  <conditionalFormatting sqref="B9">
    <cfRule type="duplicateValues" dxfId="171" priority="95"/>
  </conditionalFormatting>
  <conditionalFormatting sqref="E9">
    <cfRule type="duplicateValues" dxfId="170" priority="96"/>
  </conditionalFormatting>
  <conditionalFormatting sqref="E9">
    <cfRule type="duplicateValues" dxfId="169" priority="97"/>
    <cfRule type="duplicateValues" dxfId="168" priority="98"/>
    <cfRule type="duplicateValues" dxfId="167" priority="99"/>
  </conditionalFormatting>
  <conditionalFormatting sqref="E9">
    <cfRule type="duplicateValues" dxfId="166" priority="100"/>
    <cfRule type="duplicateValues" dxfId="165" priority="101"/>
  </conditionalFormatting>
  <conditionalFormatting sqref="E37">
    <cfRule type="duplicateValues" dxfId="164" priority="104"/>
  </conditionalFormatting>
  <conditionalFormatting sqref="E37">
    <cfRule type="duplicateValues" dxfId="163" priority="105"/>
    <cfRule type="duplicateValues" dxfId="162" priority="106"/>
    <cfRule type="duplicateValues" dxfId="161" priority="107"/>
  </conditionalFormatting>
  <conditionalFormatting sqref="E37">
    <cfRule type="duplicateValues" dxfId="160" priority="108"/>
    <cfRule type="duplicateValues" dxfId="159" priority="109"/>
  </conditionalFormatting>
  <conditionalFormatting sqref="B37">
    <cfRule type="duplicateValues" dxfId="158" priority="110"/>
  </conditionalFormatting>
  <conditionalFormatting sqref="E45">
    <cfRule type="duplicateValues" dxfId="157" priority="28"/>
  </conditionalFormatting>
  <conditionalFormatting sqref="E45">
    <cfRule type="duplicateValues" dxfId="156" priority="29"/>
    <cfRule type="duplicateValues" dxfId="155" priority="30"/>
    <cfRule type="duplicateValues" dxfId="154" priority="31"/>
  </conditionalFormatting>
  <conditionalFormatting sqref="E45">
    <cfRule type="duplicateValues" dxfId="153" priority="32"/>
    <cfRule type="duplicateValues" dxfId="152" priority="33"/>
  </conditionalFormatting>
  <conditionalFormatting sqref="E46">
    <cfRule type="duplicateValues" dxfId="151" priority="22"/>
  </conditionalFormatting>
  <conditionalFormatting sqref="E46">
    <cfRule type="duplicateValues" dxfId="150" priority="23"/>
    <cfRule type="duplicateValues" dxfId="149" priority="24"/>
    <cfRule type="duplicateValues" dxfId="148" priority="25"/>
  </conditionalFormatting>
  <conditionalFormatting sqref="E46">
    <cfRule type="duplicateValues" dxfId="147" priority="26"/>
    <cfRule type="duplicateValues" dxfId="146" priority="27"/>
  </conditionalFormatting>
  <conditionalFormatting sqref="E58 E1:E56 E60:E61 E63:E65">
    <cfRule type="duplicateValues" dxfId="145" priority="21"/>
  </conditionalFormatting>
  <conditionalFormatting sqref="E29:E32">
    <cfRule type="duplicateValues" dxfId="144" priority="111"/>
  </conditionalFormatting>
  <conditionalFormatting sqref="E29:E32">
    <cfRule type="duplicateValues" dxfId="143" priority="112"/>
    <cfRule type="duplicateValues" dxfId="142" priority="113"/>
    <cfRule type="duplicateValues" dxfId="141" priority="114"/>
  </conditionalFormatting>
  <conditionalFormatting sqref="E29:E32">
    <cfRule type="duplicateValues" dxfId="140" priority="115"/>
    <cfRule type="duplicateValues" dxfId="139" priority="116"/>
  </conditionalFormatting>
  <conditionalFormatting sqref="E30">
    <cfRule type="duplicateValues" dxfId="138" priority="15"/>
  </conditionalFormatting>
  <conditionalFormatting sqref="E30">
    <cfRule type="duplicateValues" dxfId="137" priority="16"/>
    <cfRule type="duplicateValues" dxfId="136" priority="17"/>
    <cfRule type="duplicateValues" dxfId="135" priority="18"/>
  </conditionalFormatting>
  <conditionalFormatting sqref="E30">
    <cfRule type="duplicateValues" dxfId="134" priority="19"/>
    <cfRule type="duplicateValues" dxfId="133" priority="20"/>
  </conditionalFormatting>
  <conditionalFormatting sqref="B38:B39">
    <cfRule type="duplicateValues" dxfId="132" priority="117"/>
  </conditionalFormatting>
  <conditionalFormatting sqref="E31">
    <cfRule type="duplicateValues" dxfId="131" priority="9"/>
  </conditionalFormatting>
  <conditionalFormatting sqref="E31">
    <cfRule type="duplicateValues" dxfId="130" priority="10"/>
    <cfRule type="duplicateValues" dxfId="129" priority="11"/>
    <cfRule type="duplicateValues" dxfId="128" priority="12"/>
  </conditionalFormatting>
  <conditionalFormatting sqref="E31">
    <cfRule type="duplicateValues" dxfId="127" priority="13"/>
    <cfRule type="duplicateValues" dxfId="126" priority="14"/>
  </conditionalFormatting>
  <conditionalFormatting sqref="E57">
    <cfRule type="duplicateValues" dxfId="125" priority="8"/>
  </conditionalFormatting>
  <conditionalFormatting sqref="E57">
    <cfRule type="duplicateValues" dxfId="124" priority="7"/>
  </conditionalFormatting>
  <conditionalFormatting sqref="E59">
    <cfRule type="duplicateValues" dxfId="123" priority="6"/>
  </conditionalFormatting>
  <conditionalFormatting sqref="E59">
    <cfRule type="duplicateValues" dxfId="122" priority="5"/>
  </conditionalFormatting>
  <conditionalFormatting sqref="E62">
    <cfRule type="duplicateValues" dxfId="121" priority="4"/>
  </conditionalFormatting>
  <conditionalFormatting sqref="E62">
    <cfRule type="duplicateValues" dxfId="120" priority="3"/>
  </conditionalFormatting>
  <conditionalFormatting sqref="B62">
    <cfRule type="duplicateValues" dxfId="119" priority="119"/>
  </conditionalFormatting>
  <conditionalFormatting sqref="B63 B60:B61">
    <cfRule type="duplicateValues" dxfId="118" priority="120"/>
  </conditionalFormatting>
  <conditionalFormatting sqref="E63 E60:E61">
    <cfRule type="duplicateValues" dxfId="117" priority="121"/>
  </conditionalFormatting>
  <conditionalFormatting sqref="E64 E58">
    <cfRule type="duplicateValues" dxfId="116" priority="122"/>
  </conditionalFormatting>
  <conditionalFormatting sqref="B64 B57:B59">
    <cfRule type="duplicateValues" dxfId="115" priority="123"/>
  </conditionalFormatting>
  <conditionalFormatting sqref="B29:B32 B14:B25">
    <cfRule type="duplicateValues" dxfId="114" priority="131"/>
  </conditionalFormatting>
  <conditionalFormatting sqref="E15:E25">
    <cfRule type="duplicateValues" dxfId="113" priority="132"/>
  </conditionalFormatting>
  <conditionalFormatting sqref="E15:E25">
    <cfRule type="duplicateValues" dxfId="112" priority="133"/>
    <cfRule type="duplicateValues" dxfId="111" priority="134"/>
    <cfRule type="duplicateValues" dxfId="110" priority="135"/>
  </conditionalFormatting>
  <conditionalFormatting sqref="E15:E25">
    <cfRule type="duplicateValues" dxfId="109" priority="136"/>
    <cfRule type="duplicateValues" dxfId="108" priority="137"/>
  </conditionalFormatting>
  <conditionalFormatting sqref="B1:B1048576">
    <cfRule type="duplicateValues" dxfId="107" priority="2"/>
  </conditionalFormatting>
  <conditionalFormatting sqref="E1:E1048576">
    <cfRule type="duplicateValues" dxfId="106" priority="1"/>
  </conditionalFormatting>
  <conditionalFormatting sqref="B1:B65">
    <cfRule type="duplicateValues" dxfId="105" priority="380695"/>
    <cfRule type="duplicateValues" dxfId="104" priority="380696"/>
  </conditionalFormatting>
  <conditionalFormatting sqref="B43:B49">
    <cfRule type="duplicateValues" dxfId="103" priority="380703"/>
  </conditionalFormatting>
  <conditionalFormatting sqref="B48:B49">
    <cfRule type="duplicateValues" dxfId="102" priority="380708"/>
  </conditionalFormatting>
  <conditionalFormatting sqref="E47:E49 E39:E44">
    <cfRule type="duplicateValues" dxfId="101" priority="380709"/>
  </conditionalFormatting>
  <conditionalFormatting sqref="E47:E49 E39:E44">
    <cfRule type="duplicateValues" dxfId="100" priority="380711"/>
    <cfRule type="duplicateValues" dxfId="99" priority="380712"/>
    <cfRule type="duplicateValues" dxfId="98" priority="380713"/>
  </conditionalFormatting>
  <conditionalFormatting sqref="E47:E49 E39:E44">
    <cfRule type="duplicateValues" dxfId="97" priority="380717"/>
    <cfRule type="duplicateValues" dxfId="96" priority="3807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5" priority="119152"/>
  </conditionalFormatting>
  <conditionalFormatting sqref="A7:A11">
    <cfRule type="duplicateValues" dxfId="94" priority="119156"/>
    <cfRule type="duplicateValues" dxfId="93" priority="119157"/>
  </conditionalFormatting>
  <conditionalFormatting sqref="A7:A11">
    <cfRule type="duplicateValues" dxfId="92" priority="119160"/>
    <cfRule type="duplicateValues" dxfId="91" priority="119161"/>
  </conditionalFormatting>
  <conditionalFormatting sqref="B37:B39">
    <cfRule type="duplicateValues" dxfId="90" priority="219"/>
    <cfRule type="duplicateValues" dxfId="89" priority="220"/>
  </conditionalFormatting>
  <conditionalFormatting sqref="B37:B39">
    <cfRule type="duplicateValues" dxfId="88" priority="218"/>
  </conditionalFormatting>
  <conditionalFormatting sqref="B37:B39">
    <cfRule type="duplicateValues" dxfId="87" priority="217"/>
  </conditionalFormatting>
  <conditionalFormatting sqref="B37:B39">
    <cfRule type="duplicateValues" dxfId="86" priority="215"/>
    <cfRule type="duplicateValues" dxfId="85" priority="216"/>
  </conditionalFormatting>
  <conditionalFormatting sqref="B3">
    <cfRule type="duplicateValues" dxfId="84" priority="193"/>
    <cfRule type="duplicateValues" dxfId="83" priority="194"/>
  </conditionalFormatting>
  <conditionalFormatting sqref="B3">
    <cfRule type="duplicateValues" dxfId="82" priority="192"/>
  </conditionalFormatting>
  <conditionalFormatting sqref="B3">
    <cfRule type="duplicateValues" dxfId="81" priority="191"/>
  </conditionalFormatting>
  <conditionalFormatting sqref="B3">
    <cfRule type="duplicateValues" dxfId="80" priority="189"/>
    <cfRule type="duplicateValues" dxfId="79" priority="190"/>
  </conditionalFormatting>
  <conditionalFormatting sqref="A4:A6">
    <cfRule type="duplicateValues" dxfId="78" priority="188"/>
  </conditionalFormatting>
  <conditionalFormatting sqref="A4:A6">
    <cfRule type="duplicateValues" dxfId="77" priority="186"/>
    <cfRule type="duplicateValues" dxfId="76" priority="187"/>
  </conditionalFormatting>
  <conditionalFormatting sqref="A4:A6">
    <cfRule type="duplicateValues" dxfId="75" priority="184"/>
    <cfRule type="duplicateValues" dxfId="74" priority="185"/>
  </conditionalFormatting>
  <conditionalFormatting sqref="A3:A6">
    <cfRule type="duplicateValues" dxfId="73" priority="165"/>
  </conditionalFormatting>
  <conditionalFormatting sqref="A3:A6">
    <cfRule type="duplicateValues" dxfId="72" priority="163"/>
    <cfRule type="duplicateValues" dxfId="71" priority="164"/>
  </conditionalFormatting>
  <conditionalFormatting sqref="A3:A6">
    <cfRule type="duplicateValues" dxfId="70" priority="161"/>
    <cfRule type="duplicateValues" dxfId="69" priority="162"/>
  </conditionalFormatting>
  <conditionalFormatting sqref="B4:B6">
    <cfRule type="duplicateValues" dxfId="68" priority="158"/>
    <cfRule type="duplicateValues" dxfId="67" priority="159"/>
  </conditionalFormatting>
  <conditionalFormatting sqref="B4:B6">
    <cfRule type="duplicateValues" dxfId="66" priority="157"/>
  </conditionalFormatting>
  <conditionalFormatting sqref="B4:B6">
    <cfRule type="duplicateValues" dxfId="65" priority="156"/>
  </conditionalFormatting>
  <conditionalFormatting sqref="B4:B6">
    <cfRule type="duplicateValues" dxfId="64" priority="154"/>
    <cfRule type="duplicateValues" dxfId="6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" priority="51"/>
  </conditionalFormatting>
  <conditionalFormatting sqref="E9:E1048576 E1:E2">
    <cfRule type="duplicateValues" dxfId="61" priority="99232"/>
  </conditionalFormatting>
  <conditionalFormatting sqref="E4">
    <cfRule type="duplicateValues" dxfId="60" priority="44"/>
  </conditionalFormatting>
  <conditionalFormatting sqref="E5:E8">
    <cfRule type="duplicateValues" dxfId="59" priority="42"/>
  </conditionalFormatting>
  <conditionalFormatting sqref="B12">
    <cfRule type="duplicateValues" dxfId="58" priority="16"/>
    <cfRule type="duplicateValues" dxfId="57" priority="17"/>
    <cfRule type="duplicateValues" dxfId="56" priority="18"/>
  </conditionalFormatting>
  <conditionalFormatting sqref="B12">
    <cfRule type="duplicateValues" dxfId="55" priority="15"/>
  </conditionalFormatting>
  <conditionalFormatting sqref="B12">
    <cfRule type="duplicateValues" dxfId="54" priority="13"/>
    <cfRule type="duplicateValues" dxfId="53" priority="14"/>
  </conditionalFormatting>
  <conditionalFormatting sqref="B12">
    <cfRule type="duplicateValues" dxfId="52" priority="10"/>
    <cfRule type="duplicateValues" dxfId="51" priority="11"/>
    <cfRule type="duplicateValues" dxfId="50" priority="12"/>
  </conditionalFormatting>
  <conditionalFormatting sqref="B12">
    <cfRule type="duplicateValues" dxfId="49" priority="9"/>
  </conditionalFormatting>
  <conditionalFormatting sqref="B12">
    <cfRule type="duplicateValues" dxfId="48" priority="7"/>
    <cfRule type="duplicateValues" dxfId="47" priority="8"/>
  </conditionalFormatting>
  <conditionalFormatting sqref="B12">
    <cfRule type="duplicateValues" dxfId="46" priority="6"/>
  </conditionalFormatting>
  <conditionalFormatting sqref="B12">
    <cfRule type="duplicateValues" dxfId="45" priority="3"/>
    <cfRule type="duplicateValues" dxfId="44" priority="4"/>
    <cfRule type="duplicateValues" dxfId="43" priority="5"/>
  </conditionalFormatting>
  <conditionalFormatting sqref="B12">
    <cfRule type="duplicateValues" dxfId="42" priority="2"/>
  </conditionalFormatting>
  <conditionalFormatting sqref="B12">
    <cfRule type="duplicateValues" dxfId="4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2021-02-27T15:00:55Z</dcterms:modified>
</cp:coreProperties>
</file>