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" i="1" l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F116" i="1" l="1"/>
  <c r="G116" i="1"/>
  <c r="H116" i="1"/>
  <c r="I116" i="1"/>
  <c r="J116" i="1"/>
  <c r="K116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16" i="1"/>
  <c r="A110" i="1"/>
  <c r="A101" i="1"/>
  <c r="A100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2" i="1"/>
  <c r="A11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9" i="1"/>
  <c r="G99" i="1"/>
  <c r="H99" i="1"/>
  <c r="I99" i="1"/>
  <c r="J99" i="1"/>
  <c r="K99" i="1"/>
  <c r="F98" i="1"/>
  <c r="G98" i="1"/>
  <c r="H98" i="1"/>
  <c r="I98" i="1"/>
  <c r="J98" i="1"/>
  <c r="K98" i="1"/>
  <c r="A109" i="1"/>
  <c r="A108" i="1"/>
  <c r="A107" i="1"/>
  <c r="A106" i="1"/>
  <c r="A105" i="1"/>
  <c r="A104" i="1"/>
  <c r="A103" i="1"/>
  <c r="A102" i="1"/>
  <c r="A99" i="1"/>
  <c r="A98" i="1"/>
  <c r="A5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H90" i="1"/>
  <c r="I90" i="1"/>
  <c r="J90" i="1"/>
  <c r="K90" i="1"/>
  <c r="A97" i="1"/>
  <c r="A96" i="1"/>
  <c r="A95" i="1"/>
  <c r="A94" i="1"/>
  <c r="A93" i="1"/>
  <c r="A92" i="1"/>
  <c r="A91" i="1"/>
  <c r="A90" i="1"/>
  <c r="F89" i="1" l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2" i="1"/>
  <c r="H72" i="1"/>
  <c r="I72" i="1"/>
  <c r="J72" i="1"/>
  <c r="K72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6" i="1" l="1"/>
  <c r="F66" i="1"/>
  <c r="H66" i="1"/>
  <c r="I66" i="1"/>
  <c r="J66" i="1"/>
  <c r="K66" i="1"/>
  <c r="A65" i="1"/>
  <c r="F65" i="1"/>
  <c r="H65" i="1"/>
  <c r="I65" i="1"/>
  <c r="J65" i="1"/>
  <c r="K65" i="1"/>
  <c r="A64" i="1"/>
  <c r="F64" i="1"/>
  <c r="H64" i="1"/>
  <c r="I64" i="1"/>
  <c r="J64" i="1"/>
  <c r="K64" i="1"/>
  <c r="A63" i="1"/>
  <c r="F63" i="1"/>
  <c r="H63" i="1"/>
  <c r="I63" i="1"/>
  <c r="J63" i="1"/>
  <c r="K63" i="1"/>
  <c r="A62" i="1"/>
  <c r="F62" i="1"/>
  <c r="H62" i="1"/>
  <c r="I62" i="1"/>
  <c r="J62" i="1"/>
  <c r="K62" i="1"/>
  <c r="A61" i="1"/>
  <c r="F61" i="1"/>
  <c r="H61" i="1"/>
  <c r="I61" i="1"/>
  <c r="J61" i="1"/>
  <c r="K61" i="1"/>
  <c r="A60" i="1"/>
  <c r="F60" i="1"/>
  <c r="H60" i="1"/>
  <c r="I60" i="1"/>
  <c r="J60" i="1"/>
  <c r="K60" i="1"/>
  <c r="A59" i="1"/>
  <c r="F59" i="1"/>
  <c r="H59" i="1"/>
  <c r="I59" i="1"/>
  <c r="J59" i="1"/>
  <c r="K59" i="1"/>
  <c r="A58" i="1"/>
  <c r="F58" i="1"/>
  <c r="H58" i="1"/>
  <c r="I58" i="1"/>
  <c r="J58" i="1"/>
  <c r="K58" i="1"/>
  <c r="A57" i="1"/>
  <c r="F57" i="1"/>
  <c r="H57" i="1"/>
  <c r="I57" i="1"/>
  <c r="J57" i="1"/>
  <c r="K57" i="1"/>
  <c r="A56" i="1"/>
  <c r="F56" i="1"/>
  <c r="H56" i="1"/>
  <c r="I56" i="1"/>
  <c r="J56" i="1"/>
  <c r="K56" i="1"/>
  <c r="A55" i="1"/>
  <c r="F55" i="1"/>
  <c r="H55" i="1"/>
  <c r="I55" i="1"/>
  <c r="J55" i="1"/>
  <c r="K55" i="1"/>
  <c r="A54" i="1"/>
  <c r="F54" i="1"/>
  <c r="H54" i="1"/>
  <c r="I54" i="1"/>
  <c r="J54" i="1"/>
  <c r="K54" i="1"/>
  <c r="A52" i="1"/>
  <c r="F52" i="1"/>
  <c r="H52" i="1"/>
  <c r="I52" i="1"/>
  <c r="J52" i="1"/>
  <c r="K52" i="1"/>
  <c r="A51" i="1"/>
  <c r="F51" i="1"/>
  <c r="H51" i="1"/>
  <c r="I51" i="1"/>
  <c r="J51" i="1"/>
  <c r="K51" i="1"/>
  <c r="A50" i="1"/>
  <c r="F50" i="1"/>
  <c r="H50" i="1"/>
  <c r="I50" i="1"/>
  <c r="J50" i="1"/>
  <c r="K50" i="1"/>
  <c r="A49" i="1"/>
  <c r="F49" i="1"/>
  <c r="H49" i="1"/>
  <c r="I49" i="1"/>
  <c r="J49" i="1"/>
  <c r="K49" i="1"/>
  <c r="A48" i="1"/>
  <c r="F48" i="1"/>
  <c r="H48" i="1"/>
  <c r="I48" i="1"/>
  <c r="J48" i="1"/>
  <c r="K48" i="1"/>
  <c r="A47" i="1"/>
  <c r="F47" i="1"/>
  <c r="H47" i="1"/>
  <c r="I47" i="1"/>
  <c r="J47" i="1"/>
  <c r="K47" i="1"/>
  <c r="A68" i="1"/>
  <c r="F68" i="1"/>
  <c r="H68" i="1"/>
  <c r="I68" i="1"/>
  <c r="J68" i="1"/>
  <c r="K68" i="1"/>
  <c r="A67" i="1"/>
  <c r="F67" i="1"/>
  <c r="H67" i="1"/>
  <c r="I67" i="1"/>
  <c r="J67" i="1"/>
  <c r="K67" i="1"/>
  <c r="A46" i="1"/>
  <c r="F46" i="1"/>
  <c r="H46" i="1"/>
  <c r="I46" i="1"/>
  <c r="J46" i="1"/>
  <c r="K46" i="1"/>
  <c r="A45" i="1"/>
  <c r="F45" i="1"/>
  <c r="H45" i="1"/>
  <c r="I45" i="1"/>
  <c r="J45" i="1"/>
  <c r="K45" i="1"/>
  <c r="A44" i="1"/>
  <c r="F44" i="1"/>
  <c r="H44" i="1"/>
  <c r="I44" i="1"/>
  <c r="J44" i="1"/>
  <c r="K44" i="1"/>
  <c r="A43" i="1"/>
  <c r="F43" i="1"/>
  <c r="H43" i="1"/>
  <c r="I43" i="1"/>
  <c r="J43" i="1"/>
  <c r="K43" i="1"/>
  <c r="A42" i="1"/>
  <c r="F42" i="1"/>
  <c r="H42" i="1"/>
  <c r="I42" i="1"/>
  <c r="J42" i="1"/>
  <c r="K42" i="1"/>
  <c r="A53" i="1"/>
  <c r="F53" i="1"/>
  <c r="H53" i="1"/>
  <c r="I53" i="1"/>
  <c r="J53" i="1"/>
  <c r="K53" i="1"/>
  <c r="A41" i="1" l="1"/>
  <c r="F41" i="1"/>
  <c r="H41" i="1"/>
  <c r="I41" i="1"/>
  <c r="J41" i="1"/>
  <c r="K41" i="1"/>
  <c r="A40" i="1"/>
  <c r="F40" i="1"/>
  <c r="H40" i="1"/>
  <c r="I40" i="1"/>
  <c r="J40" i="1"/>
  <c r="K40" i="1"/>
  <c r="A39" i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/>
  <c r="F31" i="1"/>
  <c r="H31" i="1"/>
  <c r="I31" i="1"/>
  <c r="J31" i="1"/>
  <c r="K31" i="1"/>
  <c r="F30" i="1" l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F21" i="1" l="1"/>
  <c r="H21" i="1"/>
  <c r="I21" i="1"/>
  <c r="J21" i="1"/>
  <c r="K21" i="1"/>
  <c r="A21" i="1"/>
  <c r="J1" i="16" l="1"/>
  <c r="H1" i="16" l="1"/>
  <c r="F20" i="1"/>
  <c r="H20" i="1"/>
  <c r="I20" i="1"/>
  <c r="J20" i="1"/>
  <c r="K20" i="1"/>
  <c r="F19" i="1"/>
  <c r="H19" i="1"/>
  <c r="I19" i="1"/>
  <c r="J19" i="1"/>
  <c r="K19" i="1"/>
  <c r="A20" i="1"/>
  <c r="A19" i="1"/>
  <c r="A18" i="1" l="1"/>
  <c r="F18" i="1"/>
  <c r="H18" i="1"/>
  <c r="I18" i="1"/>
  <c r="J18" i="1"/>
  <c r="K18" i="1"/>
  <c r="A6" i="3" l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7" i="1"/>
  <c r="A16" i="1"/>
  <c r="A15" i="1"/>
  <c r="A14" i="1"/>
  <c r="F13" i="1" l="1"/>
  <c r="H13" i="1"/>
  <c r="I13" i="1"/>
  <c r="J13" i="1"/>
  <c r="K13" i="1"/>
  <c r="F12" i="1"/>
  <c r="H12" i="1"/>
  <c r="I12" i="1"/>
  <c r="J12" i="1"/>
  <c r="K12" i="1"/>
  <c r="F11" i="1"/>
  <c r="H11" i="1"/>
  <c r="I11" i="1"/>
  <c r="J11" i="1"/>
  <c r="K11" i="1"/>
  <c r="A13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<sst xmlns="http://schemas.openxmlformats.org/spreadsheetml/2006/main" count="13995" uniqueCount="2664">
  <si>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</si>
  <si>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</si>
  <si>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</si>
  <si>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</si>
  <si>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</si>
  <si>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</si>
  <si>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</si>
  <si>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</si>
  <si>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</si>
  <si>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</si>
  <si>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</si>
  <si>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</si>
  <si>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</si>
  <si>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</si>
  <si>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</si>
  <si>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</si>
  <si>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</si>
  <si>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</si>
  <si>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</si>
  <si>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</si>
  <si>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</si>
  <si>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</si>
  <si>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</si>
  <si>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</si>
  <si>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</si>
  <si>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</si>
  <si>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</si>
  <si>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</si>
  <si>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</si>
  <si>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</si>
  <si>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</si>
  <si>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</si>
  <si>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</si>
  <si>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</si>
  <si>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</si>
  <si>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</si>
  <si>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</si>
  <si>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</si>
  <si>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</si>
  <si>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</si>
  <si>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</si>
  <si>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</si>
  <si>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</si>
  <si>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</si>
  <si>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</si>
  <si>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</si>
  <si>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</si>
  <si>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</si>
  <si>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</si>
  <si>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</si>
  <si>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</si>
  <si>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</si>
  <si>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</si>
  <si>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</si>
  <si>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</si>
  <si>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</si>
  <si>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</si>
  <si>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</si>
  <si>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</si>
  <si>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</si>
  <si>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</si>
  <si>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</si>
  <si>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</si>
  <si>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</si>
  <si>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</si>
  <si>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</si>
  <si>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</si>
  <si>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</si>
  <si>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</si>
  <si>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</si>
  <si>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</si>
  <si>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</si>
  <si>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</si>
  <si>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</si>
  <si>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</si>
  <si>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</si>
  <si>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</si>
  <si>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</si>
  <si>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</si>
  <si>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</si>
  <si>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</si>
  <si>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</si>
  <si>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</si>
  <si>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</si>
  <si>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</si>
  <si>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</si>
  <si>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</si>
  <si>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</si>
  <si>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</si>
  <si>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</si>
  <si>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</si>
  <si>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</si>
  <si>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</si>
  <si>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</si>
  <si>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</si>
  <si>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</si>
  <si>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</si>
  <si>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</si>
  <si>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</si>
  <si>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</si>
  <si>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</si>
  <si>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</si>
  <si>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</si>
  <si>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</si>
  <si>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</si>
  <si>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</si>
  <si>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</si>
  <si>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</si>
  <si>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</si>
  <si>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</si>
  <si>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</si>
  <si>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</si>
  <si>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</si>
  <si>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</si>
  <si>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</si>
  <si>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</si>
  <si>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</si>
  <si>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</si>
  <si>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</si>
  <si>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</si>
  <si>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</si>
  <si>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</si>
  <si>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</si>
  <si>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</si>
  <si>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</si>
  <si>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</si>
  <si>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</si>
  <si>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</si>
  <si>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</si>
  <si>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</si>
  <si>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</si>
  <si>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</si>
  <si>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</si>
  <si>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</si>
  <si>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</si>
  <si>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</si>
  <si>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</si>
  <si>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</si>
  <si>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</si>
  <si>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</si>
  <si>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</si>
  <si>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</si>
  <si>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</si>
  <si>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</si>
  <si>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</si>
  <si>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</si>
  <si>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</si>
  <si>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</si>
  <si>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</si>
  <si>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</si>
  <si>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</si>
  <si>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</si>
  <si>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</si>
  <si>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</si>
  <si>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</si>
  <si>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</si>
  <si>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</si>
  <si>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</si>
  <si>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</si>
  <si>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</si>
  <si>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</si>
  <si>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</si>
  <si>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</si>
  <si>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</si>
  <si>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</si>
  <si>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</si>
  <si>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</si>
  <si>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</si>
  <si>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</si>
  <si>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</si>
  <si>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</si>
  <si>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</si>
  <si>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</si>
  <si>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</si>
  <si>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</si>
  <si>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</si>
  <si>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</si>
  <si>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</si>
  <si>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</si>
  <si>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</si>
  <si>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</si>
  <si>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</si>
  <si>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</si>
  <si>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</si>
  <si>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</si>
  <si>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</si>
  <si>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</si>
  <si>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</si>
  <si>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</si>
  <si>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</si>
  <si>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</si>
  <si>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</si>
  <si>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</si>
  <si>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</si>
  <si>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</si>
  <si>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</si>
  <si>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</si>
  <si>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</si>
  <si>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</si>
  <si>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</si>
  <si>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</si>
  <si>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</si>
  <si>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</si>
  <si>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</si>
  <si>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</si>
  <si>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</si>
  <si>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</si>
  <si>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</si>
  <si>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</si>
  <si>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</si>
  <si>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</si>
  <si>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</si>
  <si>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</si>
  <si>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</si>
  <si>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</si>
  <si>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</si>
  <si>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</si>
  <si>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</si>
  <si>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</si>
  <si>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</si>
  <si>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</si>
  <si>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</si>
  <si>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</si>
  <si>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</si>
  <si>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</si>
  <si>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</si>
  <si>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</si>
  <si>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</si>
  <si>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</si>
  <si>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</si>
  <si>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</si>
  <si>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</si>
  <si>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</si>
  <si>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</si>
  <si>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</si>
  <si>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</si>
  <si>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</si>
  <si>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</si>
  <si>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</si>
  <si>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</si>
  <si>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</si>
  <si>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</si>
  <si>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</si>
  <si>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</si>
  <si>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</si>
  <si>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</si>
  <si>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</si>
  <si>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</si>
  <si>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</si>
  <si>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</si>
  <si>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</si>
  <si>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</si>
  <si>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</si>
  <si>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</si>
  <si>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</si>
  <si>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</si>
  <si>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</si>
  <si>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</si>
  <si>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</si>
  <si>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</si>
  <si>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</si>
  <si>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</si>
  <si>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</si>
  <si>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</si>
  <si>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</si>
  <si>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</si>
  <si>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</si>
  <si>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</si>
  <si>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</si>
  <si>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</si>
  <si>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</si>
  <si>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</si>
  <si>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</si>
  <si>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</si>
  <si>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</si>
  <si>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</si>
  <si>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</si>
  <si>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</si>
  <si>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</si>
  <si>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</si>
  <si>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</si>
  <si>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</si>
  <si>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</si>
  <si>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</si>
  <si>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</si>
  <si>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</si>
  <si>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</si>
  <si>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</si>
  <si>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</si>
  <si>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</si>
  <si>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</si>
  <si>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</si>
  <si>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</si>
  <si>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</si>
  <si>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</si>
  <si>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</si>
  <si>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</si>
  <si>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</si>
  <si>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</si>
  <si>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</si>
  <si>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</si>
  <si>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</si>
  <si>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</si>
  <si>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</si>
  <si>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</si>
  <si>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</si>
  <si>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</si>
  <si>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</si>
  <si>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</si>
  <si>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</si>
  <si>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</si>
  <si>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</si>
  <si>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</si>
  <si>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</si>
  <si>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</si>
  <si>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</si>
  <si>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</si>
  <si>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</si>
  <si>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</si>
  <si>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</si>
  <si>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</si>
  <si>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</si>
  <si>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</si>
  <si>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</si>
  <si>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</si>
  <si>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</si>
  <si>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</si>
  <si>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</si>
  <si>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</si>
  <si>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</si>
  <si>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</si>
  <si>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</si>
  <si>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</si>
  <si>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</si>
  <si>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</si>
  <si>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</si>
  <si>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</si>
  <si>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</si>
  <si>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</si>
  <si>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</si>
  <si>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</si>
  <si>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</si>
  <si>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</si>
  <si>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</si>
  <si>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</si>
  <si>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</si>
  <si>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</si>
  <si>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</si>
  <si>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</si>
  <si>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</si>
  <si>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</si>
  <si>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</si>
  <si>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</si>
  <si>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</si>
  <si>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</si>
  <si>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</si>
  <si>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</si>
  <si>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</si>
  <si>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</si>
  <si>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</si>
  <si>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</si>
  <si>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</si>
  <si>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</si>
  <si>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</si>
  <si>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</si>
  <si>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</si>
  <si>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</si>
  <si>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</si>
  <si>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</si>
  <si>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</si>
  <si>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</si>
  <si>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</si>
  <si>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</si>
  <si>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</si>
  <si>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</si>
  <si>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</si>
  <si>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</si>
  <si>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</si>
  <si>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</si>
  <si>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</si>
  <si>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</si>
  <si>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</si>
  <si>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</si>
  <si>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</si>
  <si>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</si>
  <si>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</si>
  <si>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</si>
  <si>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</si>
  <si>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</si>
  <si>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</si>
  <si>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</si>
  <si>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</si>
  <si>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</si>
  <si>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</si>
  <si>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</si>
  <si>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</si>
  <si>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</si>
  <si>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</si>
  <si>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</si>
  <si>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</si>
  <si>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</si>
  <si>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</si>
  <si>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</si>
  <si>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</si>
  <si>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</si>
  <si>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</si>
  <si>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</si>
  <si>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</si>
  <si>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</si>
  <si>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</si>
  <si>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</si>
  <si>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</si>
  <si>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</si>
  <si>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</si>
  <si>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</si>
  <si>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</si>
  <si>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</si>
  <si>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</si>
  <si>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</si>
  <si>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</si>
  <si>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</si>
  <si>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</si>
  <si>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</si>
  <si>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</si>
  <si>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</si>
  <si>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</si>
  <si>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</si>
  <si>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</si>
  <si>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</si>
  <si>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</si>
  <si>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</si>
  <si>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</si>
  <si>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</si>
  <si>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</si>
  <si>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</si>
  <si>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</si>
  <si>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</si>
  <si>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</si>
  <si>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</si>
  <si>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</si>
  <si>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</si>
  <si>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</si>
  <si>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</si>
  <si>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</si>
  <si>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</si>
  <si>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</si>
  <si>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</si>
  <si>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</si>
  <si>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</si>
  <si>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</si>
  <si>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</si>
  <si>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</si>
  <si>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</si>
  <si>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</si>
  <si>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</si>
  <si>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</si>
  <si>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</si>
  <si>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</si>
  <si>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</si>
  <si>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</si>
  <si>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</si>
  <si>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</si>
  <si>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</si>
  <si>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</si>
  <si>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</si>
  <si>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</si>
  <si>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</si>
  <si>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</si>
  <si>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</si>
  <si>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</si>
  <si>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</si>
  <si>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</si>
  <si>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</si>
  <si>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</si>
  <si>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</si>
  <si>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</si>
  <si>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</si>
  <si>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</si>
  <si>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</si>
  <si>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</si>
  <si>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</si>
  <si>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</si>
  <si>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</si>
  <si>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</si>
  <si>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</si>
  <si>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</si>
  <si>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</si>
  <si>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</si>
  <si>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</si>
  <si>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</si>
  <si>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</si>
  <si>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</si>
  <si>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</si>
  <si>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</si>
  <si>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</si>
  <si>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</si>
  <si>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</si>
  <si>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</si>
  <si>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</si>
  <si>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</si>
  <si>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</si>
  <si>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</si>
  <si>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</si>
  <si>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</si>
  <si>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</si>
  <si>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</si>
  <si>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</si>
  <si>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</si>
  <si>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</si>
  <si>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</si>
  <si>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</si>
  <si>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</si>
  <si>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</si>
  <si>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</si>
  <si>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</si>
  <si>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</si>
  <si>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</si>
  <si>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</si>
  <si>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</si>
  <si>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</si>
  <si>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</si>
  <si>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</si>
  <si>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</si>
  <si>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</si>
  <si>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</si>
  <si>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</si>
  <si>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</si>
  <si>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</si>
  <si>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</si>
  <si>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</si>
  <si>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</si>
  <si>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</si>
  <si>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</si>
  <si>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</si>
  <si>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</si>
  <si>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</si>
  <si>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</si>
  <si>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</si>
  <si>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</si>
  <si>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</si>
  <si>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</si>
  <si>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</si>
  <si>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</si>
  <si>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</si>
  <si>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</si>
  <si>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</si>
  <si>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</si>
  <si>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</si>
  <si>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</si>
  <si>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</si>
  <si>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</si>
  <si>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</si>
  <si>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</si>
  <si>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</si>
  <si>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</si>
  <si>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</si>
  <si>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</si>
  <si>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</si>
  <si>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</si>
  <si>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</si>
  <si>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</si>
  <si>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</si>
  <si>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</si>
  <si>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</si>
  <si>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</si>
  <si>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</si>
  <si>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</si>
  <si>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</si>
  <si>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</si>
  <si>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</si>
  <si>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</si>
  <si>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</si>
  <si>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</si>
  <si>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</si>
  <si>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</si>
  <si>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</si>
  <si>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</si>
  <si>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</si>
  <si>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</si>
  <si>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</si>
  <si>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</si>
  <si>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</si>
  <si>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</si>
  <si>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</si>
  <si>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</si>
  <si>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</si>
  <si>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</si>
  <si>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</si>
  <si>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</si>
  <si>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</si>
  <si>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</si>
  <si>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</si>
  <si>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</si>
  <si>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</si>
  <si>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</si>
  <si>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</si>
  <si>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</si>
  <si>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</si>
  <si>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</si>
  <si>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</si>
  <si>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</si>
  <si>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</si>
  <si>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</si>
  <si>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</si>
  <si>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</si>
  <si>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</si>
  <si>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</si>
  <si>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</si>
  <si>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</si>
  <si>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</si>
  <si>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</si>
  <si>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</si>
  <si>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</si>
  <si>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</si>
  <si>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</si>
  <si>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</si>
  <si>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</si>
  <si>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</si>
  <si>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</si>
  <si>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</si>
  <si>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</si>
  <si>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</si>
  <si>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</si>
  <si>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</si>
  <si>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</si>
  <si>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</si>
  <si>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</si>
  <si>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</si>
  <si>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</si>
  <si>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</si>
  <si>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</si>
  <si>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</si>
  <si>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</si>
  <si>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</si>
  <si>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</si>
  <si>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</si>
  <si>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</si>
  <si>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</si>
  <si>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</si>
  <si>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</si>
  <si>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</si>
  <si>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</si>
  <si>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</si>
  <si>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</si>
  <si>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</si>
  <si>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</si>
  <si>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</si>
  <si>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</si>
  <si>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</si>
  <si>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</si>
  <si>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</si>
  <si>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</si>
  <si>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</si>
  <si>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</si>
  <si>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</si>
  <si>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</si>
  <si>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</si>
  <si>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</si>
  <si>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</si>
  <si>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</si>
  <si>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</si>
  <si>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</si>
  <si>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</si>
  <si>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</si>
  <si>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</si>
  <si>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</si>
  <si>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</si>
  <si>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</si>
  <si>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</si>
  <si>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</si>
  <si>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</si>
  <si>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</si>
  <si>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</si>
  <si>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</si>
  <si>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</si>
  <si>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</si>
  <si>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</si>
  <si>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</si>
  <si>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</si>
  <si>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</si>
  <si>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</si>
  <si>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</si>
  <si>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</si>
  <si>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</si>
  <si>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</si>
  <si>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</si>
  <si>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</si>
  <si>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</si>
  <si>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</si>
  <si>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</si>
  <si>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</si>
  <si>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</si>
  <si>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</si>
  <si>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</si>
  <si>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</si>
  <si>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</si>
  <si>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</si>
  <si>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</si>
  <si>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</si>
  <si>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</si>
  <si>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</si>
  <si>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</si>
  <si>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</si>
  <si>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</si>
  <si>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</si>
  <si>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</si>
  <si>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</si>
  <si>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</si>
  <si>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</si>
  <si>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</si>
  <si>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</si>
  <si>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</si>
  <si>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</si>
  <si>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</si>
  <si>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</si>
  <si>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</si>
  <si>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</si>
  <si>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</si>
  <si>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</si>
  <si>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</si>
  <si>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</si>
  <si>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</si>
  <si>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</si>
  <si>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</si>
  <si>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</si>
  <si>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</si>
  <si>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</si>
  <si>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</si>
  <si>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</si>
  <si>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</si>
  <si>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</si>
  <si>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</si>
  <si>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</si>
  <si>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</si>
  <si>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</si>
  <si>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</si>
  <si>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</si>
  <si>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</si>
  <si>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</si>
  <si>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</si>
  <si>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</si>
  <si>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</si>
  <si>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</si>
  <si>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</si>
  <si>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</si>
  <si>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</si>
  <si>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</si>
  <si>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</si>
  <si>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</si>
  <si>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</si>
  <si>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</si>
  <si>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</si>
  <si>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</si>
  <si>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</si>
  <si>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</si>
  <si>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</si>
  <si>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</si>
  <si>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</si>
  <si>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</si>
  <si>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</si>
  <si>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</si>
  <si>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</si>
  <si>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</si>
  <si>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</si>
  <si>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</si>
  <si>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</si>
  <si>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</si>
  <si>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</si>
  <si>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</si>
  <si>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</si>
  <si>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</si>
  <si>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</si>
  <si>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</si>
  <si>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</si>
  <si>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</si>
  <si>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</si>
  <si>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</si>
  <si>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</si>
  <si>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</si>
  <si>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</si>
  <si>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</si>
  <si>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</si>
  <si>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</si>
  <si>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</si>
  <si>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</si>
  <si>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</si>
  <si>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</si>
  <si>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</si>
  <si>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</si>
  <si>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</si>
  <si>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</si>
  <si>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</si>
  <si>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</si>
  <si>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</si>
  <si>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</si>
  <si>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</si>
  <si>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</si>
  <si>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</si>
  <si>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</si>
  <si>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</si>
  <si>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</si>
  <si>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</si>
  <si>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</si>
  <si>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</si>
  <si>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</si>
  <si>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</si>
  <si>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</si>
  <si>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</si>
  <si>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</si>
  <si>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</si>
  <si>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</si>
  <si>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</si>
  <si>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</si>
  <si>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</si>
  <si>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</si>
  <si>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</si>
  <si>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</si>
  <si>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</si>
  <si>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</si>
  <si>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</si>
  <si>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</si>
  <si>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</si>
  <si>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</si>
  <si>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</si>
  <si>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</si>
  <si>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</si>
  <si>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</si>
  <si>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</si>
  <si>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</si>
  <si>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</si>
  <si>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</si>
  <si>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</si>
  <si>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</si>
  <si>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</si>
  <si>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</si>
  <si>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</si>
  <si>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</si>
  <si>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</si>
  <si>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</si>
  <si>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</si>
  <si>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</si>
  <si>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</si>
  <si>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</si>
  <si>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</si>
  <si>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</si>
  <si>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</si>
  <si>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</si>
  <si>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</si>
  <si>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</si>
  <si>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</si>
  <si>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</si>
  <si>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</si>
  <si>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</si>
  <si>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</si>
  <si>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</si>
  <si>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</si>
  <si>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</si>
  <si>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</si>
  <si>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</si>
  <si>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</si>
  <si>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</si>
  <si>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</si>
  <si>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</si>
  <si>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</si>
  <si>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</si>
  <si>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</si>
  <si>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</si>
  <si>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</si>
  <si>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</si>
  <si>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</si>
  <si>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</si>
  <si>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</si>
  <si>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</si>
  <si>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</si>
  <si>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</si>
  <si>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</si>
  <si>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</si>
  <si>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</si>
  <si>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</si>
  <si>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</si>
  <si>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</si>
  <si>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</si>
  <si>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</si>
  <si>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</si>
  <si>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</si>
  <si>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</si>
  <si>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</si>
  <si>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</si>
  <si>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</si>
  <si>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</si>
  <si>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</si>
  <si>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</si>
  <si>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</si>
  <si>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</si>
  <si>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</si>
  <si>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</si>
  <si>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</si>
  <si>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</si>
  <si>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</si>
  <si>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</si>
  <si>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</si>
  <si>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</si>
  <si>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</si>
  <si>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</si>
  <si>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</si>
  <si>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</si>
  <si>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</si>
  <si>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</si>
  <si>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</si>
  <si>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</si>
  <si>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</si>
  <si>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</si>
  <si>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</si>
  <si>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</si>
  <si>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</si>
  <si>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</si>
  <si>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</si>
  <si>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</si>
  <si>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</si>
  <si>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</si>
  <si>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</si>
  <si>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</si>
  <si>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</si>
  <si>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</si>
  <si>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</si>
  <si>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</si>
  <si>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</si>
  <si>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</si>
  <si>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</si>
  <si>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</si>
  <si>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</si>
  <si>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</si>
  <si>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</si>
  <si>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</si>
  <si>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</si>
  <si>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</si>
  <si>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</si>
  <si>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</si>
  <si>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</si>
  <si>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</si>
  <si>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</si>
  <si>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</si>
  <si>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</si>
  <si>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</si>
  <si>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</si>
  <si>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</si>
  <si>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</si>
  <si>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</si>
  <si>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</si>
  <si>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</si>
  <si>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</si>
  <si>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</si>
  <si>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</si>
  <si>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</si>
  <si>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</si>
  <si>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</si>
  <si>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</si>
  <si>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</si>
  <si>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</si>
  <si>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</si>
  <si>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</si>
  <si>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</si>
  <si>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</si>
  <si>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</si>
  <si>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</si>
  <si>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</si>
  <si>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</si>
  <si>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</si>
  <si>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</si>
  <si>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</si>
  <si>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</si>
  <si>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</si>
  <si>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</si>
  <si>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</si>
  <si>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</si>
  <si>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</si>
  <si>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</si>
  <si>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</si>
  <si>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</si>
  <si>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</si>
  <si>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</si>
  <si>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</si>
  <si>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</si>
  <si>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</si>
  <si>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</si>
  <si>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</si>
  <si>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</si>
  <si>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</si>
  <si>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</si>
  <si>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</si>
  <si>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</si>
  <si>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</si>
  <si>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</si>
  <si>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</si>
  <si>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</si>
  <si>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</si>
  <si>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</si>
  <si>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</si>
  <si>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</si>
  <si>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</si>
  <si>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</si>
  <si>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</si>
  <si>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</si>
  <si>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</si>
  <si>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</si>
  <si>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</si>
  <si>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</si>
  <si>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</si>
  <si>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</si>
  <si>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</si>
  <si>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</si>
  <si>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</si>
  <si>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</si>
  <si>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</si>
  <si>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</si>
  <si>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</si>
  <si>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</si>
  <si>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</si>
  <si>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</si>
  <si>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</si>
  <si>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</si>
  <si>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</si>
  <si>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</si>
  <si>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</si>
  <si>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</si>
  <si>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</si>
  <si>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</si>
  <si>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</si>
  <si>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</si>
  <si>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</si>
  <si>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</si>
  <si>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</si>
  <si>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</si>
  <si>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</si>
  <si>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</si>
  <si>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</si>
  <si>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</si>
  <si>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</si>
  <si>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</si>
  <si>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</si>
  <si>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</si>
  <si>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</si>
  <si>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</si>
  <si>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</si>
  <si>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</si>
  <si>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</si>
  <si>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</si>
  <si>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</si>
  <si>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</si>
  <si>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</si>
  <si>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</si>
  <si>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</si>
  <si>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</si>
  <si>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</si>
  <si>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</si>
  <si>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</si>
  <si>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</si>
  <si>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</si>
  <si>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</si>
  <si>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</si>
  <si>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</si>
  <si>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</si>
  <si>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</si>
  <si>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</si>
  <si>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</si>
  <si>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</si>
  <si>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</si>
  <si>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</si>
  <si>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</si>
  <si>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</si>
  <si>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</si>
  <si>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</si>
  <si>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</si>
  <si>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</si>
  <si>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</si>
  <si>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</si>
  <si>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</si>
  <si>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</si>
  <si>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</si>
  <si>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</si>
  <si>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</si>
  <si>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</si>
  <si>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</si>
  <si>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</si>
  <si>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</si>
  <si>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</si>
  <si>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</si>
  <si>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</si>
  <si>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</si>
  <si>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</si>
  <si>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</si>
  <si>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</si>
  <si>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</si>
  <si>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</si>
  <si>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</si>
  <si>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</si>
  <si>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</si>
  <si>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</si>
  <si>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</si>
  <si>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</si>
  <si>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</si>
  <si>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</si>
  <si>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</si>
  <si>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</si>
  <si>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</si>
  <si>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</si>
  <si>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</si>
  <si>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</si>
  <si>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</si>
  <si>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</si>
  <si>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</si>
  <si>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</si>
  <si>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</si>
  <si>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</si>
  <si>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</si>
  <si>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</si>
  <si>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</si>
  <si>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</si>
  <si>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</si>
  <si>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</si>
  <si>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</si>
  <si>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</si>
  <si>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</si>
  <si>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</si>
  <si>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</si>
  <si>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</si>
  <si>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</si>
  <si>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</si>
  <si>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</si>
  <si>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</si>
  <si>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</si>
  <si>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</si>
  <si>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</si>
  <si>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</si>
  <si>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</si>
  <si>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</si>
  <si>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</si>
  <si>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</si>
  <si>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</si>
  <si>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</si>
  <si>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</si>
  <si>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</si>
  <si>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</si>
  <si>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</si>
  <si>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</si>
  <si>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</si>
  <si>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</si>
  <si>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</si>
  <si>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</si>
  <si>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</si>
  <si>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</si>
  <si>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</si>
  <si>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</si>
  <si>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</si>
  <si>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</si>
  <si>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</si>
  <si>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</si>
  <si>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</si>
  <si>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</si>
  <si>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</si>
  <si>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</si>
  <si>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</si>
  <si>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</si>
  <si>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</si>
  <si>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</si>
  <si>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</si>
  <si>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</si>
  <si>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</si>
  <si>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</si>
  <si>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</si>
  <si>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</si>
  <si>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</si>
  <si>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</si>
  <si>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</si>
  <si>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</si>
  <si>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</si>
  <si>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</si>
  <si>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</si>
  <si>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</si>
  <si>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</si>
  <si>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</si>
  <si>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</si>
  <si>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</si>
  <si>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</si>
  <si>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</si>
  <si>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</si>
  <si>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</si>
  <si>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</si>
  <si>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</si>
  <si>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</si>
  <si>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</si>
  <si>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</si>
  <si>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</si>
  <si>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</si>
  <si>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</si>
  <si>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</si>
  <si>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</si>
  <si>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</si>
  <si>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</si>
  <si>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</si>
  <si>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</si>
  <si>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</si>
  <si>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</si>
  <si>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</si>
  <si>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</si>
  <si>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</si>
  <si>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</si>
  <si>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</si>
  <si>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</si>
  <si>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</si>
  <si>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</si>
  <si>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</si>
  <si>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</si>
  <si>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</si>
  <si>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</si>
  <si>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</si>
  <si>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</si>
  <si>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</si>
  <si>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</si>
  <si>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</si>
  <si>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</si>
  <si>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</si>
  <si>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</si>
  <si>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</si>
  <si>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</si>
  <si>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</si>
  <si>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</si>
  <si>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</si>
  <si>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</si>
  <si>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</si>
  <si>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</si>
  <si>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</si>
  <si>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</si>
  <si>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</si>
  <si>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</si>
  <si>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</si>
  <si>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</si>
  <si>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</si>
  <si>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</si>
  <si>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</si>
  <si>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</si>
  <si>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</si>
  <si>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</si>
  <si>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</si>
  <si>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</si>
  <si>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</si>
  <si>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</si>
  <si>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</si>
  <si>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</si>
  <si>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</si>
  <si>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</si>
  <si>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</si>
  <si>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</si>
  <si>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</si>
  <si>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</si>
  <si>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</si>
  <si>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</si>
  <si>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</si>
  <si>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</si>
  <si>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</si>
  <si>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</si>
  <si>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</si>
  <si>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</si>
  <si>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</si>
  <si>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</si>
  <si>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</si>
  <si>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</si>
  <si>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</si>
  <si>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</si>
  <si>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</si>
  <si>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</si>
  <si>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</si>
  <si>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</si>
  <si>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</si>
  <si>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</si>
  <si>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</si>
  <si>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</si>
  <si>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</si>
  <si>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</si>
  <si>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</si>
  <si>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</si>
  <si>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</si>
  <si>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</si>
  <si>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</si>
  <si>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</si>
  <si>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</si>
  <si>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</si>
  <si>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</si>
  <si>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</si>
  <si>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</si>
  <si>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</si>
  <si>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</si>
  <si>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</si>
  <si>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</si>
  <si>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</si>
  <si>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</si>
  <si>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</si>
  <si>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</si>
  <si>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</si>
  <si>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</si>
  <si>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</si>
  <si>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</si>
  <si>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</si>
  <si>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</si>
  <si>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</si>
  <si>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</si>
  <si>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</si>
  <si>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</si>
  <si>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</si>
  <si>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</si>
  <si>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</si>
  <si>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</si>
  <si>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</si>
  <si>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</si>
  <si>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</si>
  <si>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</si>
  <si>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</si>
  <si>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</si>
  <si>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</si>
  <si>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</si>
  <si>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</si>
  <si>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</si>
  <si>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</si>
  <si>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</si>
  <si>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</si>
  <si>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</si>
  <si>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</si>
  <si>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</si>
  <si>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</si>
  <si>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</si>
  <si>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</si>
  <si>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</si>
  <si>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</si>
  <si>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</si>
  <si>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</si>
  <si>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</si>
  <si>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</si>
  <si>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</si>
  <si>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</si>
  <si>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</si>
  <si>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</si>
  <si>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</si>
  <si>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</si>
  <si>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</si>
  <si>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</si>
  <si>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</si>
  <si>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</si>
  <si>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</si>
  <si>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</si>
  <si>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</si>
  <si>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</si>
  <si>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</si>
  <si>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</si>
  <si>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</si>
  <si>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</si>
  <si>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</si>
  <si>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</si>
  <si>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</si>
  <si>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</si>
  <si>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</si>
  <si>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</si>
  <si>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</si>
  <si>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</si>
  <si>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</si>
  <si>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</si>
  <si>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</si>
  <si>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</si>
  <si>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</si>
  <si>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</si>
  <si>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</si>
  <si>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</si>
  <si>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</si>
  <si>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</si>
  <si>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</si>
  <si>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</si>
  <si>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</si>
  <si>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</si>
  <si>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</si>
  <si>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</si>
  <si>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</si>
  <si>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</si>
  <si>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</si>
  <si>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</si>
  <si>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</si>
  <si>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</si>
  <si>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</si>
  <si>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</si>
  <si>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</si>
  <si>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</si>
  <si>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</si>
  <si>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</si>
  <si>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</si>
  <si>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</si>
  <si>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</si>
  <si>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</si>
  <si>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</si>
  <si>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</si>
  <si>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</si>
  <si>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</si>
  <si>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</si>
  <si>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</si>
  <si>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</si>
  <si>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</si>
  <si>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</si>
  <si>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</si>
  <si>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</si>
  <si>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</si>
  <si>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</si>
  <si>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</si>
  <si>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</si>
  <si>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</si>
  <si>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</si>
  <si>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</si>
  <si>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</si>
  <si>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</si>
  <si>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</si>
  <si>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</si>
  <si>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</si>
  <si>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</si>
  <si>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</si>
  <si>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</si>
  <si>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</si>
  <si>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</si>
  <si>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</si>
  <si>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</si>
  <si>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</si>
  <si>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</si>
  <si>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</si>
  <si>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</si>
  <si>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</si>
  <si>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</si>
  <si>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</si>
  <si>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</si>
  <si>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</si>
  <si>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</si>
  <si>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</si>
  <si>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</si>
  <si>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</si>
  <si>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</si>
  <si>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</si>
  <si>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</si>
  <si>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</si>
  <si>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</si>
  <si>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</si>
  <si>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</si>
  <si>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</si>
  <si>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</si>
  <si>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</si>
  <si>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</si>
  <si>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</si>
  <si>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</si>
  <si>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</si>
  <si>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</si>
  <si>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</si>
  <si>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</si>
  <si>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</si>
  <si>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</si>
  <si>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</si>
  <si>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</si>
  <si>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</si>
  <si>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</si>
  <si>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</si>
  <si>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</si>
  <si>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</si>
  <si>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</si>
  <si>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</si>
  <si>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</si>
  <si>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</si>
  <si>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</si>
  <si>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</si>
  <si>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</si>
  <si>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</si>
  <si>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</si>
  <si>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</si>
  <si>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</si>
  <si>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</si>
  <si>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</si>
  <si>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</si>
  <si>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</si>
  <si>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</si>
  <si>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</si>
  <si>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</si>
  <si>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</si>
  <si>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</si>
  <si>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</si>
  <si>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</si>
  <si>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</si>
  <si>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</si>
  <si>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</si>
  <si>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</si>
  <si>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</si>
  <si>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</si>
  <si>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</si>
  <si>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</si>
  <si>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</si>
  <si>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</si>
  <si>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</si>
  <si>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</si>
  <si>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</si>
  <si>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</si>
  <si>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</si>
  <si>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</si>
  <si>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</si>
  <si>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</si>
  <si>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</si>
  <si>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</si>
  <si>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</si>
  <si>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</si>
  <si>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</si>
  <si>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</si>
  <si>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</si>
  <si>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</si>
  <si>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</si>
  <si>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</si>
  <si>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</si>
  <si>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</si>
  <si>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</si>
  <si>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</si>
  <si>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</si>
  <si>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</si>
  <si>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</si>
  <si>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</si>
  <si>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</si>
  <si>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</si>
  <si>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</si>
  <si>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</si>
  <si>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</si>
  <si>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</si>
  <si>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</si>
  <si>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</si>
  <si>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</si>
  <si>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</si>
  <si>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</si>
  <si>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</si>
  <si>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</si>
  <si>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</si>
  <si>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</si>
  <si>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</si>
  <si>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</si>
  <si>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</si>
  <si>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</si>
  <si>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</si>
  <si>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</si>
  <si>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</si>
  <si>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</si>
  <si>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</si>
  <si>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</si>
  <si>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</si>
  <si>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</si>
  <si>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</si>
  <si>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</si>
  <si>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</si>
  <si>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</si>
  <si>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</si>
  <si>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</si>
  <si>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</si>
  <si>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</si>
  <si>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</si>
  <si>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</si>
  <si>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</si>
  <si>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</si>
  <si>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</si>
  <si>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</si>
  <si>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</si>
  <si>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</si>
  <si>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</si>
  <si>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</si>
  <si>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</si>
  <si>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</si>
  <si>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</si>
  <si>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</si>
  <si>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</si>
  <si>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</si>
  <si>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</si>
  <si>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</si>
  <si>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</si>
  <si>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</si>
  <si>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</si>
  <si>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</si>
  <si>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</si>
  <si>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</si>
  <si>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</si>
  <si>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</si>
  <si>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</si>
  <si>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</si>
  <si>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</si>
  <si>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</si>
  <si>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</si>
  <si>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</si>
  <si>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</si>
  <si>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</si>
  <si>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</si>
  <si>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</si>
  <si>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</si>
  <si>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</si>
  <si>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</si>
  <si>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</si>
  <si>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</si>
  <si>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</si>
  <si>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</si>
  <si>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</si>
  <si>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</si>
  <si>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</si>
  <si>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</si>
  <si>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</si>
  <si>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</si>
  <si>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</si>
  <si>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</si>
  <si>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</si>
  <si>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</si>
  <si>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</si>
  <si>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</si>
  <si>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</si>
  <si>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</si>
  <si>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</si>
  <si>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</si>
  <si>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</si>
  <si>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</si>
  <si>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</si>
  <si>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</si>
  <si>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</si>
  <si>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</si>
  <si>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</si>
  <si>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</si>
  <si>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</si>
  <si>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</si>
  <si>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</si>
  <si>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</si>
  <si>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</si>
  <si>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</si>
  <si>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</si>
  <si>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</si>
  <si>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</si>
  <si>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</si>
  <si>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</si>
  <si>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</si>
  <si>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</si>
  <si>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</si>
  <si>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</si>
  <si>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</si>
  <si>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</si>
  <si>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</si>
  <si>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</si>
  <si>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</si>
  <si>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</si>
  <si>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</si>
  <si>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</si>
  <si>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</si>
  <si>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</si>
  <si>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</si>
  <si>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</si>
  <si>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</si>
  <si>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</si>
  <si>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</si>
  <si>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</si>
  <si>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</si>
  <si>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</si>
  <si>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</si>
  <si>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</si>
  <si>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</si>
  <si>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</si>
  <si>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</si>
  <si>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</si>
  <si>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</si>
  <si>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</si>
  <si>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</si>
  <si>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</si>
  <si>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</si>
  <si>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</si>
  <si>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</si>
  <si>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</si>
  <si>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</si>
  <si>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</si>
  <si>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</si>
  <si>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</si>
  <si>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</si>
  <si>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</si>
  <si>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</si>
  <si>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</si>
  <si>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</si>
  <si>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</si>
  <si>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</si>
  <si>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</si>
  <si>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</si>
  <si>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</si>
  <si>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</si>
  <si>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</si>
  <si>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</si>
  <si>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</si>
  <si>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</si>
  <si>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</si>
  <si>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</si>
  <si>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</si>
  <si>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</si>
  <si>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</si>
  <si>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</si>
  <si>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</si>
  <si>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</si>
  <si>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</si>
  <si>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</si>
  <si>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</si>
  <si>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</si>
  <si>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</si>
  <si>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</si>
  <si>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</si>
  <si>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</si>
  <si>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</si>
  <si>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</si>
  <si>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</si>
  <si>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</si>
  <si>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</si>
  <si>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</si>
  <si>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</si>
  <si>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</si>
  <si>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</si>
  <si>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</si>
  <si>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</si>
  <si>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</si>
  <si>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</si>
  <si>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</si>
  <si>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</si>
  <si>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</si>
  <si>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</si>
  <si>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</si>
  <si>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</si>
  <si>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</si>
  <si>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</si>
  <si>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</si>
  <si>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</si>
  <si>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</si>
  <si>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</si>
  <si>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</si>
  <si>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</si>
  <si>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</si>
  <si>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</si>
  <si>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</si>
  <si>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</si>
  <si>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</si>
  <si>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</si>
  <si>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</si>
  <si>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</si>
  <si>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</si>
  <si>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</si>
  <si>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</si>
  <si>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</si>
  <si>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</si>
  <si>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</si>
  <si>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</si>
  <si>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</si>
  <si>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</si>
  <si>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</si>
  <si>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</si>
  <si>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</si>
  <si>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</si>
  <si>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</si>
  <si>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</si>
  <si>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</si>
  <si>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</si>
  <si>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</si>
  <si>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</si>
  <si>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</si>
  <si>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</si>
  <si>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</si>
  <si>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</si>
  <si>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</si>
  <si>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</si>
  <si>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</si>
  <si>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</si>
  <si>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</si>
  <si>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</si>
  <si>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</si>
  <si>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</si>
  <si>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</si>
  <si>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</si>
  <si>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</si>
  <si>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</si>
  <si>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</si>
  <si>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</si>
  <si>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</si>
  <si>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</si>
  <si>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</si>
  <si>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</si>
  <si>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</si>
  <si>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</si>
  <si>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</si>
  <si>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</si>
  <si>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</si>
  <si>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</si>
  <si>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</si>
  <si>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</si>
  <si>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</si>
  <si>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</si>
  <si>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</si>
  <si>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</si>
  <si>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</si>
  <si>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</si>
  <si>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</si>
  <si>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</si>
  <si>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</si>
  <si>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</si>
  <si>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</si>
  <si>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</si>
  <si>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</si>
  <si>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</si>
  <si>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</si>
  <si>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</si>
  <si>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</si>
  <si>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</si>
  <si>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</si>
  <si>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</si>
  <si>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</si>
  <si>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</si>
  <si>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</si>
  <si>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</si>
  <si>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</si>
  <si>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</si>
  <si>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</si>
  <si>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</si>
  <si>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</si>
  <si>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</si>
  <si>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</si>
  <si>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</si>
  <si>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</si>
  <si>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</si>
  <si>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</si>
  <si>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</si>
  <si>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</si>
  <si>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</si>
  <si>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</si>
  <si>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</si>
  <si>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</si>
  <si>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</si>
  <si>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</si>
  <si>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</si>
  <si>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</si>
  <si>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</si>
  <si>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</si>
  <si>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</si>
  <si>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</si>
  <si>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</si>
  <si>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</si>
  <si>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</si>
  <si>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</si>
  <si>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</si>
  <si>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</si>
  <si>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</si>
  <si>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</si>
  <si>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</si>
  <si>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</si>
  <si>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</si>
  <si>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</si>
  <si>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</si>
  <si>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</si>
  <si>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</si>
  <si>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</si>
  <si>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</si>
  <si>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</si>
  <si>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</si>
  <si>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</si>
  <si>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</si>
  <si>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</si>
  <si>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</si>
  <si>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</si>
  <si>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</si>
  <si>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</si>
  <si>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</si>
  <si>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</si>
  <si>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</si>
  <si>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</si>
  <si>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</si>
  <si>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</si>
  <si>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</si>
  <si>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</si>
  <si>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</si>
  <si>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</si>
  <si>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</si>
  <si>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</si>
  <si>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</si>
  <si>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</si>
  <si>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</si>
  <si>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</si>
  <si>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</si>
  <si>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</si>
  <si>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</si>
  <si>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</si>
  <si>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</si>
  <si>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</si>
  <si>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</si>
  <si>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</si>
  <si>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</si>
  <si>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</si>
  <si>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</si>
  <si>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</si>
  <si>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</si>
  <si>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</si>
  <si>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</si>
  <si>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</si>
  <si>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</si>
  <si>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</si>
  <si>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</si>
  <si>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</si>
  <si>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</si>
  <si>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</si>
  <si>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</si>
  <si>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</si>
  <si>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</si>
  <si>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</si>
  <si>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</si>
  <si>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</si>
  <si>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</si>
  <si>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</si>
  <si>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</si>
  <si>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</si>
  <si>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</si>
  <si>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</si>
  <si>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</si>
  <si>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</si>
  <si>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</si>
  <si>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</si>
  <si>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</si>
  <si>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</si>
  <si>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</si>
  <si>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</si>
  <si>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</si>
  <si>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</si>
  <si>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</si>
  <si>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</si>
  <si>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</si>
  <si>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</si>
  <si>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</si>
  <si>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</si>
  <si>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</si>
  <si>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</si>
  <si>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</si>
  <si>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</si>
  <si>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</si>
  <si>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</si>
  <si>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</si>
  <si>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</si>
  <si>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</si>
  <si>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</si>
  <si>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</si>
  <si>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</si>
  <si>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</si>
  <si>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</si>
  <si>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</si>
  <si>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</si>
  <si>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</si>
  <si>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</si>
  <si>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</si>
  <si>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</si>
  <si>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</si>
  <si>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</si>
  <si>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</si>
  <si>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</si>
  <si>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</si>
  <si>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</si>
  <si>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</si>
  <si>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</si>
  <si>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</si>
  <si>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</si>
  <si>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</si>
  <si>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</si>
  <si>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</si>
  <si>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</si>
  <si>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</si>
  <si>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</si>
  <si>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</si>
  <si>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</si>
  <si>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</si>
  <si>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</si>
  <si>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</si>
  <si>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</si>
  <si>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</si>
  <si>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</si>
  <si>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</si>
  <si>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</si>
  <si>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</si>
  <si>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</si>
  <si>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</si>
  <si>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</si>
  <si>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</si>
  <si>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</si>
  <si>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</si>
  <si>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</si>
  <si>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</si>
  <si>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</si>
  <si>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</si>
  <si>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</si>
  <si>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</si>
  <si>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</si>
  <si>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</si>
  <si>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</si>
  <si>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</si>
  <si>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</si>
  <si>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</si>
  <si>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</si>
  <si>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</si>
  <si>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</si>
  <si>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</si>
  <si>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</si>
  <si>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</si>
  <si>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</si>
  <si>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</si>
  <si>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</si>
  <si>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</si>
  <si>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</si>
  <si>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</si>
  <si>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</si>
  <si>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</si>
  <si>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</si>
  <si>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</si>
  <si>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</si>
  <si>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</si>
  <si>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</si>
  <si>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</si>
  <si>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</si>
  <si>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</si>
  <si>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</si>
  <si>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</si>
  <si>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</si>
  <si>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</si>
  <si>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</si>
  <si>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</si>
  <si>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</si>
  <si>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</si>
  <si>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</si>
  <si>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</si>
  <si>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</si>
  <si>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</si>
  <si>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</si>
  <si>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</si>
  <si>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</si>
  <si>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</si>
  <si>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</si>
  <si>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</si>
  <si>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</si>
  <si>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</si>
  <si>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</si>
  <si>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</si>
  <si>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</si>
  <si>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</si>
  <si>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</si>
  <si>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</si>
  <si>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</si>
  <si>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</si>
  <si>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</si>
  <si>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</si>
  <si>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</si>
  <si>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</si>
  <si>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</si>
  <si>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</si>
  <si>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</si>
  <si>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</si>
  <si>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</si>
  <si>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</si>
  <si>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</si>
  <si>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</si>
  <si>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</si>
  <si>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</si>
  <si>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</si>
  <si>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</si>
  <si>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</si>
  <si>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</si>
  <si>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</si>
  <si>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</si>
  <si>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</si>
  <si>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</si>
  <si>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</si>
  <si>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</si>
  <si>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</si>
  <si>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</si>
  <si>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</si>
  <si>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</si>
  <si>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</si>
  <si>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</si>
  <si>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</si>
  <si>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</si>
  <si>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</si>
  <si>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</si>
  <si>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</si>
  <si>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</si>
  <si>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</si>
  <si>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</si>
  <si>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</si>
  <si>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</si>
  <si>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</si>
  <si>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</si>
  <si>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</si>
  <si>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</si>
  <si>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</si>
  <si>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</si>
  <si>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</si>
  <si>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</si>
  <si>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</si>
  <si>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</si>
  <si>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</si>
  <si>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</si>
  <si>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</si>
  <si>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</si>
  <si>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</si>
  <si>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</si>
  <si>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</si>
  <si>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</si>
  <si>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</si>
  <si>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</si>
  <si>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</si>
  <si>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</si>
  <si>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</si>
  <si>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</si>
  <si>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</si>
  <si>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</si>
  <si>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</si>
  <si>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</si>
  <si>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</si>
  <si>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</si>
  <si>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</si>
  <si>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</si>
  <si>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</si>
  <si>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</si>
  <si>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</si>
  <si>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</si>
  <si>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</si>
  <si>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</si>
  <si>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</si>
  <si>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</si>
  <si>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</si>
  <si>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</si>
  <si>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</si>
  <si>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</si>
  <si>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</si>
  <si>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</si>
  <si>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</si>
  <si>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</si>
  <si>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</si>
  <si>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</si>
  <si>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</si>
  <si>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</si>
  <si>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</si>
  <si>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</si>
  <si>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</si>
  <si>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</si>
  <si>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</si>
  <si>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</si>
  <si>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</si>
  <si>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</si>
  <si>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</si>
  <si>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</si>
  <si>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</si>
  <si>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</si>
  <si>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</si>
  <si>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</si>
  <si>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</si>
  <si>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</si>
  <si>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</si>
  <si>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</si>
  <si>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</si>
  <si>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</si>
  <si>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</si>
  <si>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</si>
  <si>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</si>
  <si>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</si>
  <si>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</si>
  <si>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</si>
  <si>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</si>
  <si>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</si>
  <si>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</si>
  <si>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</si>
  <si>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</si>
  <si>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</si>
  <si>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</si>
  <si>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</si>
  <si>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</si>
  <si>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</si>
  <si>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</si>
  <si>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</si>
  <si>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</si>
  <si>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</si>
  <si>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</si>
  <si>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</si>
  <si>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</si>
  <si>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</si>
  <si>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</si>
  <si>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</si>
  <si>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</si>
  <si>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</si>
  <si>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</si>
  <si>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</si>
  <si>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</si>
  <si>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</si>
  <si>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</si>
  <si>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</si>
  <si>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</si>
  <si>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</si>
  <si>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</si>
  <si>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</si>
  <si>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</si>
  <si>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</si>
  <si>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</si>
  <si>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</si>
  <si>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</si>
  <si>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</si>
  <si>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</si>
  <si>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</si>
  <si>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</si>
  <si>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</si>
  <si>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</si>
  <si>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</si>
  <si>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</si>
  <si>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</si>
  <si>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</si>
  <si>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</si>
  <si>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</si>
  <si>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</si>
  <si>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</si>
  <si>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</si>
  <si>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</si>
  <si>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</si>
  <si>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</si>
  <si>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</si>
  <si>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</si>
  <si>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</si>
  <si>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</si>
  <si>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</si>
  <si>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</si>
  <si>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</si>
  <si>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</si>
  <si>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</si>
  <si>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</si>
  <si>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</si>
  <si>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</si>
  <si>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</si>
  <si>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</si>
  <si>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</si>
  <si>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</si>
  <si>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</si>
  <si>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</si>
  <si>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</si>
  <si>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</si>
  <si>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</si>
  <si>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</si>
  <si>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</si>
  <si>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</si>
  <si>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</si>
  <si>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</si>
  <si>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</si>
  <si>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</si>
  <si>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</si>
  <si>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</si>
  <si>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</si>
  <si>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</si>
  <si>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</si>
  <si>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</si>
  <si>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</si>
  <si>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</si>
  <si>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</si>
  <si>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</si>
  <si>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</si>
  <si>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</si>
  <si>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</si>
  <si>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</si>
  <si>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</si>
  <si>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</si>
  <si>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</si>
  <si>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</si>
  <si>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</si>
  <si>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</si>
  <si>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</si>
  <si>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</si>
  <si>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</si>
  <si>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</si>
  <si>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</si>
  <si>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</si>
  <si>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</si>
  <si>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</si>
  <si>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</si>
  <si>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</si>
  <si>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</si>
  <si>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</si>
  <si>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</si>
  <si>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</si>
  <si>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</si>
  <si>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</si>
  <si>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</si>
  <si>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</si>
  <si>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</si>
  <si>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</si>
  <si>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</si>
  <si>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</si>
  <si>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</si>
  <si>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</si>
  <si>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</si>
  <si>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</si>
  <si>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</si>
  <si>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</si>
  <si>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</si>
  <si>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</si>
  <si>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</si>
  <si>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</si>
  <si>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</si>
  <si>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</si>
  <si>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</si>
  <si>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</si>
  <si>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</si>
  <si>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</si>
  <si>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</si>
  <si>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</si>
  <si>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</si>
  <si>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</si>
  <si>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</si>
  <si>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</si>
  <si>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</si>
  <si>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</si>
  <si>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</si>
  <si>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</si>
  <si>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</si>
  <si>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</si>
  <si>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</si>
  <si>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</si>
  <si>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</si>
  <si>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</si>
  <si>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</si>
  <si>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</si>
  <si>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</si>
  <si>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</si>
  <si>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</si>
  <si>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</si>
  <si>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</si>
  <si>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</si>
  <si>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</si>
  <si>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</si>
  <si>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</si>
  <si>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</si>
  <si>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</si>
  <si>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</si>
  <si>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</si>
  <si>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</si>
  <si>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</si>
  <si>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</si>
  <si>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</si>
  <si>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</si>
  <si>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</si>
  <si>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</si>
  <si>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</si>
  <si>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</si>
  <si>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</si>
  <si>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</si>
  <si>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</si>
  <si>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</si>
  <si>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</si>
  <si>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</si>
  <si>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</si>
  <si>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</si>
  <si>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</si>
  <si>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</si>
  <si>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</si>
  <si>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</si>
  <si>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</si>
  <si>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</si>
  <si>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</si>
  <si>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</si>
  <si>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</si>
  <si>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</si>
  <si>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</si>
  <si>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</si>
  <si>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</si>
  <si>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</si>
  <si>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</si>
  <si>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</si>
  <si>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</si>
  <si>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</si>
  <si>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</si>
  <si>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</si>
  <si>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</si>
  <si>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</si>
  <si>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</si>
  <si>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</si>
  <si>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</si>
  <si>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</si>
  <si>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</si>
  <si>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</si>
  <si>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</si>
  <si>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</si>
  <si>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</si>
  <si>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</si>
  <si>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</si>
  <si>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</si>
  <si>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</si>
  <si>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</si>
  <si>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</si>
  <si>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</si>
  <si>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</si>
  <si>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</si>
  <si>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</si>
  <si>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</si>
  <si>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</si>
  <si>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</si>
  <si>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</si>
  <si>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</si>
  <si>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</si>
  <si>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</si>
  <si>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</si>
  <si>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</si>
  <si>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</si>
  <si>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</si>
  <si>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</si>
  <si>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</si>
  <si>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</si>
  <si>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</si>
  <si>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</si>
  <si>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</si>
  <si>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</si>
  <si>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</si>
  <si>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</si>
  <si>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</si>
  <si>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</si>
  <si>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</si>
  <si>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</si>
  <si>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</si>
  <si>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</si>
  <si>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</si>
  <si>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</si>
  <si>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</si>
  <si>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</si>
  <si>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</si>
  <si>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</si>
  <si>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</si>
  <si>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</si>
  <si>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</si>
  <si>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</si>
  <si>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</si>
  <si>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</si>
  <si>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</si>
  <si>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</si>
  <si>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</si>
  <si>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</si>
  <si>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</si>
  <si>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</si>
  <si>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</si>
  <si>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</si>
  <si>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</si>
  <si>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</si>
  <si>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</si>
  <si>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</si>
  <si>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</si>
  <si>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</si>
  <si>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</si>
  <si>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</si>
  <si>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</si>
  <si>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</si>
  <si>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</si>
  <si>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</si>
  <si>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</si>
  <si>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</si>
  <si>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</si>
  <si>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</si>
  <si>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</si>
  <si>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</si>
  <si>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</si>
  <si>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</si>
  <si>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</si>
  <si>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</si>
  <si>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</si>
  <si>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</si>
  <si>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</si>
  <si>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</si>
  <si>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</si>
  <si>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</si>
  <si>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</si>
  <si>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</si>
  <si>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</si>
  <si>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</si>
  <si>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</si>
  <si>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</si>
  <si>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</si>
  <si>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</si>
  <si>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</si>
  <si>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</si>
  <si>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</si>
  <si>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</si>
  <si>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</si>
  <si>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</si>
  <si>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</si>
  <si>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</si>
  <si>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</si>
  <si>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</si>
  <si>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</si>
  <si>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</si>
  <si>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</si>
  <si>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</si>
  <si>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</si>
  <si>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</si>
  <si>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</si>
  <si>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</si>
  <si>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</si>
  <si>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</si>
  <si>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</si>
  <si>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</si>
  <si>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</si>
  <si>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</si>
  <si>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</si>
  <si>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</si>
  <si>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</si>
  <si>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</si>
  <si>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</si>
  <si>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</si>
  <si>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</si>
  <si>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</si>
  <si>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</si>
  <si>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</si>
  <si>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</si>
  <si>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</si>
  <si>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</si>
  <si>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</si>
  <si>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</si>
  <si>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</si>
  <si>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</si>
  <si>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</si>
  <si>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</si>
  <si>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</si>
  <si>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</si>
  <si>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</si>
  <si>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</si>
  <si>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</si>
  <si>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</si>
  <si>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</si>
  <si>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</si>
  <si>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</si>
  <si>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</si>
  <si>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</si>
  <si>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</si>
  <si>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</si>
  <si>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</si>
  <si>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</si>
  <si>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</si>
  <si>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</si>
  <si>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</si>
  <si>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</si>
  <si>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</si>
  <si>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</si>
  <si>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</si>
  <si>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</si>
  <si>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</si>
  <si>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</si>
  <si>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</si>
  <si>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</si>
  <si>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</si>
  <si>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</si>
  <si>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</si>
  <si>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</si>
  <si>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</si>
  <si>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</si>
  <si>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</si>
  <si>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</si>
  <si>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</si>
  <si>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</si>
  <si>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</si>
  <si>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</si>
  <si>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</si>
  <si>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</si>
  <si>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</si>
  <si>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</si>
  <si>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</si>
  <si>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</si>
  <si>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</si>
  <si>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</si>
  <si>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</si>
  <si>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</si>
  <si>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</si>
  <si>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</si>
  <si>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</si>
  <si>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</si>
  <si>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</si>
  <si>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</si>
  <si>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</si>
  <si>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</si>
  <si>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</si>
  <si>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</si>
  <si>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</si>
  <si>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</si>
  <si>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</si>
  <si>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</si>
  <si>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</si>
  <si>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</si>
  <si>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</si>
  <si>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</si>
  <si>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</si>
  <si>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</si>
  <si>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</si>
  <si>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</si>
  <si>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</si>
  <si>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</si>
  <si>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</si>
  <si>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</si>
  <si>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</si>
  <si>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</si>
  <si>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</si>
  <si>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</si>
  <si>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</si>
  <si>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</si>
  <si>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</si>
  <si>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</si>
  <si>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</si>
  <si>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</si>
  <si>
    <t>3335941437</t>
  </si>
  <si>
    <t>3335941436</t>
  </si>
  <si>
    <t>3335941435</t>
  </si>
  <si>
    <t>3335941434</t>
  </si>
  <si>
    <t>3335941433</t>
  </si>
  <si>
    <t>3335941432</t>
  </si>
  <si>
    <t>3335941430</t>
  </si>
  <si>
    <t>3335941420</t>
  </si>
  <si>
    <t>3335941419</t>
  </si>
  <si>
    <t xml:space="preserve">Blanco Garcia, Yovanny </t>
  </si>
  <si>
    <t>3335941462</t>
  </si>
  <si>
    <t>ReservaC Norte</t>
  </si>
  <si>
    <t>3335941461</t>
  </si>
  <si>
    <t>3335941459</t>
  </si>
  <si>
    <t>3335941458</t>
  </si>
  <si>
    <t>3335941457</t>
  </si>
  <si>
    <t>3335941456</t>
  </si>
  <si>
    <t>3335941455</t>
  </si>
  <si>
    <t>3335941454</t>
  </si>
  <si>
    <t>3335941451</t>
  </si>
  <si>
    <t>3335941449</t>
  </si>
  <si>
    <t>3335941448</t>
  </si>
  <si>
    <t>3335941445</t>
  </si>
  <si>
    <t>3335941444</t>
  </si>
  <si>
    <t>3335941443</t>
  </si>
  <si>
    <t>3335941442</t>
  </si>
  <si>
    <t>3335941441</t>
  </si>
  <si>
    <t>Maria Pichardo, Glaufo Rafael</t>
  </si>
  <si>
    <t>3335941446</t>
  </si>
  <si>
    <t>3335941439</t>
  </si>
  <si>
    <t>3335941429</t>
  </si>
  <si>
    <t>3335941428</t>
  </si>
  <si>
    <t>FUERA DE SERVICIO</t>
  </si>
  <si>
    <t>Closed</t>
  </si>
  <si>
    <t>De La Cruz Marcelo, Mawel Andres</t>
  </si>
  <si>
    <t>CARGA EXITOSA</t>
  </si>
  <si>
    <t>SOLUCIONADO</t>
  </si>
  <si>
    <t>3335941483</t>
  </si>
  <si>
    <t>3335941482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</si>
  <si>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</si>
  <si>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</si>
  <si>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</si>
  <si>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</si>
  <si>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</si>
  <si>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</si>
  <si>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</si>
  <si>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</si>
  <si>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</si>
  <si>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</si>
  <si>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</si>
  <si>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</si>
  <si>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</si>
  <si>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</si>
  <si>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</si>
  <si>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</si>
  <si>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>SIN  EFEVTIVO</t>
  </si>
  <si>
    <t xml:space="preserve">De Leon Morillo, Nelson </t>
  </si>
  <si>
    <t>3335941463</t>
  </si>
  <si>
    <t>3335941464</t>
  </si>
  <si>
    <t>3335941481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</si>
</sst>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55.8324421296275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29.3409722222204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18.4985879629603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8.4985879629603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48"/>
  <sheetViews>
    <sheetView tabSelected="1" zoomScale="75" zoomScaleNormal="75" workbookViewId="0">
      <pane ySplit="4" topLeftCell="A5" activePane="bottomLeft" state="frozen"/>
      <selection pane="bottomLeft" activeCell="L88" sqref="L88:L90"/>
    </sheetView>
  </sheetViews>
  <sheetFormatPr baseColWidth="10" defaultColWidth="20.28515625" defaultRowHeight="15" x14ac:dyDescent="0.25"/>
  <cols>
    <col min="1" max="1" width="26" style="117" bestFit="1" customWidth="1"/>
    <col min="2" max="2" width="21.140625" style="94" bestFit="1" customWidth="1"/>
    <col min="3" max="3" width="16.5703125" style="44" bestFit="1" customWidth="1"/>
    <col min="4" max="4" width="29.42578125" style="117" bestFit="1" customWidth="1"/>
    <col min="5" max="5" width="12.5703125" style="82" bestFit="1" customWidth="1"/>
    <col min="6" max="6" width="11.7109375" style="45" bestFit="1" customWidth="1"/>
    <col min="7" max="7" width="57.42578125" style="45" bestFit="1" customWidth="1"/>
    <col min="8" max="11" width="5.42578125" style="45" bestFit="1" customWidth="1"/>
    <col min="12" max="12" width="49.42578125" style="45" bestFit="1" customWidth="1"/>
    <col min="13" max="13" width="20.5703125" style="117" bestFit="1" customWidth="1"/>
    <col min="14" max="14" width="18.28515625" style="117" bestFit="1" customWidth="1"/>
    <col min="15" max="15" width="43" style="117" bestFit="1" customWidth="1"/>
    <col min="16" max="16" width="20.5703125" style="89" bestFit="1" customWidth="1"/>
    <col min="17" max="17" width="49.42578125" style="75" bestFit="1" customWidth="1"/>
    <col min="18" max="16384" width="20.28515625" style="43"/>
  </cols>
  <sheetData>
    <row r="1" spans="1:23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23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23" ht="18.75" thickBot="1" x14ac:dyDescent="0.3">
      <c r="A3" s="165" t="s">
        <v>2603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DISTRITO NACIONAL</v>
      </c>
      <c r="B5" s="120">
        <v>3335932386</v>
      </c>
      <c r="C5" s="110">
        <v>44372.434872685182</v>
      </c>
      <c r="D5" s="110" t="s">
        <v>2180</v>
      </c>
      <c r="E5" s="119">
        <v>387</v>
      </c>
      <c r="F5" s="116" t="str">
        <f>VLOOKUP(E5,VIP!$A$2:$O13958,2,0)</f>
        <v>DRBR387</v>
      </c>
      <c r="G5" s="151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21" t="s">
        <v>2219</v>
      </c>
      <c r="M5" s="109" t="s">
        <v>2445</v>
      </c>
      <c r="N5" s="109" t="s">
        <v>2554</v>
      </c>
      <c r="O5" s="116" t="s">
        <v>2454</v>
      </c>
      <c r="P5" s="116"/>
      <c r="Q5" s="109" t="s">
        <v>2219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>
        <v>3335933212</v>
      </c>
      <c r="C6" s="110">
        <v>44373.382476851853</v>
      </c>
      <c r="D6" s="110" t="s">
        <v>2180</v>
      </c>
      <c r="E6" s="119">
        <v>919</v>
      </c>
      <c r="F6" s="116" t="str">
        <f>VLOOKUP(E6,VIP!$A$2:$O13961,2,0)</f>
        <v>DRBR16F</v>
      </c>
      <c r="G6" s="151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21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>
        <v>3335935327</v>
      </c>
      <c r="C7" s="110">
        <v>44376.355208333334</v>
      </c>
      <c r="D7" s="110" t="s">
        <v>2180</v>
      </c>
      <c r="E7" s="119">
        <v>183</v>
      </c>
      <c r="F7" s="116" t="str">
        <f>VLOOKUP(E7,VIP!$A$2:$O14018,2,0)</f>
        <v>DRBR183</v>
      </c>
      <c r="G7" s="151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21" t="s">
        <v>2219</v>
      </c>
      <c r="M7" s="109" t="s">
        <v>2445</v>
      </c>
      <c r="N7" s="109" t="s">
        <v>2554</v>
      </c>
      <c r="O7" s="116" t="s">
        <v>2454</v>
      </c>
      <c r="P7" s="116"/>
      <c r="Q7" s="109" t="s">
        <v>2219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>
        <v>3335936543</v>
      </c>
      <c r="C8" s="110">
        <v>44377.320914351854</v>
      </c>
      <c r="D8" s="110" t="s">
        <v>2469</v>
      </c>
      <c r="E8" s="119">
        <v>567</v>
      </c>
      <c r="F8" s="116" t="str">
        <f>VLOOKUP(E8,VIP!$A$2:$O13994,2,0)</f>
        <v>DRBR015</v>
      </c>
      <c r="G8" s="151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21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>
        <v>3335937912</v>
      </c>
      <c r="C9" s="110">
        <v>44377.855023148149</v>
      </c>
      <c r="D9" s="110" t="s">
        <v>2180</v>
      </c>
      <c r="E9" s="119">
        <v>490</v>
      </c>
      <c r="F9" s="116" t="str">
        <f>VLOOKUP(E9,VIP!$A$2:$O14009,2,0)</f>
        <v>DRBR490</v>
      </c>
      <c r="G9" s="151" t="str">
        <f>VLOOKUP(E9,'LISTADO ATM'!$A$2:$B$897,2,0)</f>
        <v xml:space="preserve">ATM Hospital Ney Arias Lora </v>
      </c>
      <c r="H9" s="116" t="str">
        <f>VLOOKUP(E9,VIP!$A$2:$O18970,7,FALSE)</f>
        <v>Si</v>
      </c>
      <c r="I9" s="116" t="str">
        <f>VLOOKUP(E9,VIP!$A$2:$O10935,8,FALSE)</f>
        <v>Si</v>
      </c>
      <c r="J9" s="116" t="str">
        <f>VLOOKUP(E9,VIP!$A$2:$O10885,8,FALSE)</f>
        <v>Si</v>
      </c>
      <c r="K9" s="116" t="str">
        <f>VLOOKUP(E9,VIP!$A$2:$O14459,6,0)</f>
        <v>NO</v>
      </c>
      <c r="L9" s="121" t="s">
        <v>2585</v>
      </c>
      <c r="M9" s="109" t="s">
        <v>2445</v>
      </c>
      <c r="N9" s="109" t="s">
        <v>2452</v>
      </c>
      <c r="O9" s="116" t="s">
        <v>2454</v>
      </c>
      <c r="P9" s="151"/>
      <c r="Q9" s="109" t="s">
        <v>2585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SUR</v>
      </c>
      <c r="B10" s="120">
        <v>3335937930</v>
      </c>
      <c r="C10" s="110">
        <v>44378.024317129632</v>
      </c>
      <c r="D10" s="110" t="s">
        <v>2180</v>
      </c>
      <c r="E10" s="119">
        <v>33</v>
      </c>
      <c r="F10" s="116" t="str">
        <f>VLOOKUP(E10,VIP!$A$2:$O14023,2,0)</f>
        <v>DRBR033</v>
      </c>
      <c r="G10" s="151" t="str">
        <f>VLOOKUP(E10,'LISTADO ATM'!$A$2:$B$897,2,0)</f>
        <v xml:space="preserve">ATM UNP Juan de Herrera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21" t="s">
        <v>2586</v>
      </c>
      <c r="M10" s="109" t="s">
        <v>2445</v>
      </c>
      <c r="N10" s="109" t="s">
        <v>2452</v>
      </c>
      <c r="O10" s="116" t="s">
        <v>2454</v>
      </c>
      <c r="P10" s="151"/>
      <c r="Q10" s="109" t="s">
        <v>2586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>
        <v>3335938142</v>
      </c>
      <c r="C11" s="110">
        <v>44378.362025462964</v>
      </c>
      <c r="D11" s="110" t="s">
        <v>2448</v>
      </c>
      <c r="E11" s="119">
        <v>851</v>
      </c>
      <c r="F11" s="116" t="str">
        <f>VLOOKUP(E11,VIP!$A$2:$O14071,2,0)</f>
        <v>DRBR851</v>
      </c>
      <c r="G11" s="151" t="str">
        <f>VLOOKUP(E11,'LISTADO ATM'!$A$2:$B$897,2,0)</f>
        <v xml:space="preserve">ATM Hospital Vinicio Calventi </v>
      </c>
      <c r="H11" s="116" t="str">
        <f>VLOOKUP(E11,VIP!$A$2:$O19032,7,FALSE)</f>
        <v>Si</v>
      </c>
      <c r="I11" s="116" t="str">
        <f>VLOOKUP(E11,VIP!$A$2:$O10997,8,FALSE)</f>
        <v>Si</v>
      </c>
      <c r="J11" s="116" t="str">
        <f>VLOOKUP(E11,VIP!$A$2:$O10947,8,FALSE)</f>
        <v>Si</v>
      </c>
      <c r="K11" s="116" t="str">
        <f>VLOOKUP(E11,VIP!$A$2:$O14521,6,0)</f>
        <v>NO</v>
      </c>
      <c r="L11" s="121" t="s">
        <v>2417</v>
      </c>
      <c r="M11" s="109" t="s">
        <v>2445</v>
      </c>
      <c r="N11" s="109" t="s">
        <v>2452</v>
      </c>
      <c r="O11" s="116" t="s">
        <v>2453</v>
      </c>
      <c r="P11" s="151"/>
      <c r="Q11" s="109" t="s">
        <v>2417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DISTRITO NACIONAL</v>
      </c>
      <c r="B12" s="120">
        <v>3335938194</v>
      </c>
      <c r="C12" s="110">
        <v>44378.368738425925</v>
      </c>
      <c r="D12" s="110" t="s">
        <v>2180</v>
      </c>
      <c r="E12" s="119">
        <v>569</v>
      </c>
      <c r="F12" s="116" t="str">
        <f>VLOOKUP(E12,VIP!$A$2:$O14066,2,0)</f>
        <v>DRBR03B</v>
      </c>
      <c r="G12" s="151" t="str">
        <f>VLOOKUP(E12,'LISTADO ATM'!$A$2:$B$897,2,0)</f>
        <v xml:space="preserve">ATM Superintendencia de Seguros </v>
      </c>
      <c r="H12" s="116" t="str">
        <f>VLOOKUP(E12,VIP!$A$2:$O19027,7,FALSE)</f>
        <v>Si</v>
      </c>
      <c r="I12" s="116" t="str">
        <f>VLOOKUP(E12,VIP!$A$2:$O10992,8,FALSE)</f>
        <v>Si</v>
      </c>
      <c r="J12" s="116" t="str">
        <f>VLOOKUP(E12,VIP!$A$2:$O10942,8,FALSE)</f>
        <v>Si</v>
      </c>
      <c r="K12" s="116" t="str">
        <f>VLOOKUP(E12,VIP!$A$2:$O14516,6,0)</f>
        <v>NO</v>
      </c>
      <c r="L12" s="121" t="s">
        <v>2219</v>
      </c>
      <c r="M12" s="109" t="s">
        <v>2445</v>
      </c>
      <c r="N12" s="109" t="s">
        <v>2452</v>
      </c>
      <c r="O12" s="116" t="s">
        <v>2454</v>
      </c>
      <c r="P12" s="116"/>
      <c r="Q12" s="109" t="s">
        <v>2219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SUR</v>
      </c>
      <c r="B13" s="120">
        <v>3335938443</v>
      </c>
      <c r="C13" s="110">
        <v>44378.431446759256</v>
      </c>
      <c r="D13" s="110" t="s">
        <v>2180</v>
      </c>
      <c r="E13" s="119">
        <v>135</v>
      </c>
      <c r="F13" s="116" t="str">
        <f>VLOOKUP(E13,VIP!$A$2:$O14040,2,0)</f>
        <v>DRBR135</v>
      </c>
      <c r="G13" s="151" t="str">
        <f>VLOOKUP(E13,'LISTADO ATM'!$A$2:$B$897,2,0)</f>
        <v xml:space="preserve">ATM Oficina Las Dunas Baní </v>
      </c>
      <c r="H13" s="116" t="str">
        <f>VLOOKUP(E13,VIP!$A$2:$O19001,7,FALSE)</f>
        <v>Si</v>
      </c>
      <c r="I13" s="116" t="str">
        <f>VLOOKUP(E13,VIP!$A$2:$O10966,8,FALSE)</f>
        <v>Si</v>
      </c>
      <c r="J13" s="116" t="str">
        <f>VLOOKUP(E13,VIP!$A$2:$O10916,8,FALSE)</f>
        <v>Si</v>
      </c>
      <c r="K13" s="116" t="str">
        <f>VLOOKUP(E13,VIP!$A$2:$O14490,6,0)</f>
        <v>SI</v>
      </c>
      <c r="L13" s="155" t="s">
        <v>2245</v>
      </c>
      <c r="M13" s="109" t="s">
        <v>2445</v>
      </c>
      <c r="N13" s="109" t="s">
        <v>2452</v>
      </c>
      <c r="O13" s="116" t="s">
        <v>2454</v>
      </c>
      <c r="P13" s="116"/>
      <c r="Q13" s="109" t="s">
        <v>2245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DISTRITO NACIONAL</v>
      </c>
      <c r="B14" s="120">
        <v>3335938842</v>
      </c>
      <c r="C14" s="110">
        <v>44378.550775462965</v>
      </c>
      <c r="D14" s="110" t="s">
        <v>2180</v>
      </c>
      <c r="E14" s="119">
        <v>446</v>
      </c>
      <c r="F14" s="116" t="str">
        <f>VLOOKUP(E14,VIP!$A$2:$O14005,2,0)</f>
        <v>DRBR446</v>
      </c>
      <c r="G14" s="151" t="str">
        <f>VLOOKUP(E14,'LISTADO ATM'!$A$2:$B$897,2,0)</f>
        <v>ATM Hipodromo V Centenario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21" t="s">
        <v>2219</v>
      </c>
      <c r="M14" s="109" t="s">
        <v>2445</v>
      </c>
      <c r="N14" s="109" t="s">
        <v>2554</v>
      </c>
      <c r="O14" s="116" t="s">
        <v>2454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>
        <v>3335938927</v>
      </c>
      <c r="C15" s="110">
        <v>44378.58803240741</v>
      </c>
      <c r="D15" s="110" t="s">
        <v>2180</v>
      </c>
      <c r="E15" s="119">
        <v>583</v>
      </c>
      <c r="F15" s="116" t="str">
        <f>VLOOKUP(E15,VIP!$A$2:$O13985,2,0)</f>
        <v>DRBR431</v>
      </c>
      <c r="G15" s="151" t="str">
        <f>VLOOKUP(E15,'LISTADO ATM'!$A$2:$B$897,2,0)</f>
        <v xml:space="preserve">ATM Ministerio Fuerzas Armadas I </v>
      </c>
      <c r="H15" s="116" t="str">
        <f>VLOOKUP(E15,VIP!$A$2:$O18946,7,FALSE)</f>
        <v>Si</v>
      </c>
      <c r="I15" s="116" t="str">
        <f>VLOOKUP(E15,VIP!$A$2:$O10911,8,FALSE)</f>
        <v>Si</v>
      </c>
      <c r="J15" s="116" t="str">
        <f>VLOOKUP(E15,VIP!$A$2:$O10861,8,FALSE)</f>
        <v>Si</v>
      </c>
      <c r="K15" s="116" t="str">
        <f>VLOOKUP(E15,VIP!$A$2:$O14435,6,0)</f>
        <v>NO</v>
      </c>
      <c r="L15" s="121" t="s">
        <v>2587</v>
      </c>
      <c r="M15" s="109" t="s">
        <v>2445</v>
      </c>
      <c r="N15" s="109" t="s">
        <v>2554</v>
      </c>
      <c r="O15" s="116" t="s">
        <v>2454</v>
      </c>
      <c r="P15" s="116" t="s">
        <v>2588</v>
      </c>
      <c r="Q15" s="109" t="s">
        <v>2587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>
        <v>3335938989</v>
      </c>
      <c r="C16" s="110">
        <v>44378.602037037039</v>
      </c>
      <c r="D16" s="110" t="s">
        <v>2180</v>
      </c>
      <c r="E16" s="119">
        <v>686</v>
      </c>
      <c r="F16" s="116" t="str">
        <f>VLOOKUP(E16,VIP!$A$2:$O13980,2,0)</f>
        <v>DRBR686</v>
      </c>
      <c r="G16" s="151" t="str">
        <f>VLOOKUP(E16,'LISTADO ATM'!$A$2:$B$897,2,0)</f>
        <v>ATM Autoservicio Oficina Máximo Gómez</v>
      </c>
      <c r="H16" s="116" t="str">
        <f>VLOOKUP(E16,VIP!$A$2:$O18941,7,FALSE)</f>
        <v>Si</v>
      </c>
      <c r="I16" s="116" t="str">
        <f>VLOOKUP(E16,VIP!$A$2:$O10906,8,FALSE)</f>
        <v>Si</v>
      </c>
      <c r="J16" s="116" t="str">
        <f>VLOOKUP(E16,VIP!$A$2:$O10856,8,FALSE)</f>
        <v>Si</v>
      </c>
      <c r="K16" s="116" t="str">
        <f>VLOOKUP(E16,VIP!$A$2:$O14430,6,0)</f>
        <v>NO</v>
      </c>
      <c r="L16" s="121" t="s">
        <v>2219</v>
      </c>
      <c r="M16" s="109" t="s">
        <v>2445</v>
      </c>
      <c r="N16" s="109" t="s">
        <v>2554</v>
      </c>
      <c r="O16" s="116" t="s">
        <v>2454</v>
      </c>
      <c r="P16" s="116"/>
      <c r="Q16" s="109" t="s">
        <v>2219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>
        <v>3335939001</v>
      </c>
      <c r="C17" s="110">
        <v>44378.604224537034</v>
      </c>
      <c r="D17" s="110" t="s">
        <v>2180</v>
      </c>
      <c r="E17" s="119">
        <v>335</v>
      </c>
      <c r="F17" s="116" t="str">
        <f>VLOOKUP(E17,VIP!$A$2:$O13977,2,0)</f>
        <v>DRBR335</v>
      </c>
      <c r="G17" s="151" t="str">
        <f>VLOOKUP(E17,'LISTADO ATM'!$A$2:$B$897,2,0)</f>
        <v>ATM Edificio Aster</v>
      </c>
      <c r="H17" s="116" t="str">
        <f>VLOOKUP(E17,VIP!$A$2:$O18938,7,FALSE)</f>
        <v>Si</v>
      </c>
      <c r="I17" s="116" t="str">
        <f>VLOOKUP(E17,VIP!$A$2:$O10903,8,FALSE)</f>
        <v>Si</v>
      </c>
      <c r="J17" s="116" t="str">
        <f>VLOOKUP(E17,VIP!$A$2:$O10853,8,FALSE)</f>
        <v>Si</v>
      </c>
      <c r="K17" s="116" t="str">
        <f>VLOOKUP(E17,VIP!$A$2:$O14427,6,0)</f>
        <v>NO</v>
      </c>
      <c r="L17" s="121" t="s">
        <v>2465</v>
      </c>
      <c r="M17" s="109" t="s">
        <v>2445</v>
      </c>
      <c r="N17" s="109" t="s">
        <v>2554</v>
      </c>
      <c r="O17" s="116" t="s">
        <v>2454</v>
      </c>
      <c r="P17" s="116"/>
      <c r="Q17" s="109" t="s">
        <v>2465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DISTRITO NACIONAL</v>
      </c>
      <c r="B18" s="146">
        <v>3335939559</v>
      </c>
      <c r="C18" s="110">
        <v>44379.210428240738</v>
      </c>
      <c r="D18" s="110" t="s">
        <v>2180</v>
      </c>
      <c r="E18" s="119">
        <v>240</v>
      </c>
      <c r="F18" s="116" t="str">
        <f>VLOOKUP(E18,VIP!$A$2:$O13986,2,0)</f>
        <v>DRBR24D</v>
      </c>
      <c r="G18" s="151" t="str">
        <f>VLOOKUP(E18,'LISTADO ATM'!$A$2:$B$897,2,0)</f>
        <v xml:space="preserve">ATM Oficina Carrefour I </v>
      </c>
      <c r="H18" s="116" t="str">
        <f>VLOOKUP(E18,VIP!$A$2:$O18947,7,FALSE)</f>
        <v>Si</v>
      </c>
      <c r="I18" s="116" t="str">
        <f>VLOOKUP(E18,VIP!$A$2:$O10912,8,FALSE)</f>
        <v>Si</v>
      </c>
      <c r="J18" s="116" t="str">
        <f>VLOOKUP(E18,VIP!$A$2:$O10862,8,FALSE)</f>
        <v>Si</v>
      </c>
      <c r="K18" s="116" t="str">
        <f>VLOOKUP(E18,VIP!$A$2:$O14436,6,0)</f>
        <v>SI</v>
      </c>
      <c r="L18" s="121" t="s">
        <v>2585</v>
      </c>
      <c r="M18" s="109" t="s">
        <v>2445</v>
      </c>
      <c r="N18" s="109" t="s">
        <v>2452</v>
      </c>
      <c r="O18" s="116" t="s">
        <v>2454</v>
      </c>
      <c r="P18" s="116"/>
      <c r="Q18" s="109" t="s">
        <v>2585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DISTRITO NACIONAL</v>
      </c>
      <c r="B19" s="146">
        <v>3335939569</v>
      </c>
      <c r="C19" s="110">
        <v>44379.277071759258</v>
      </c>
      <c r="D19" s="110" t="s">
        <v>2180</v>
      </c>
      <c r="E19" s="119">
        <v>425</v>
      </c>
      <c r="F19" s="116" t="str">
        <f>VLOOKUP(E19,VIP!$A$2:$O13982,2,0)</f>
        <v>DRBR425</v>
      </c>
      <c r="G19" s="151" t="str">
        <f>VLOOKUP(E19,'LISTADO ATM'!$A$2:$B$897,2,0)</f>
        <v xml:space="preserve">ATM UNP Jumbo Luperón II </v>
      </c>
      <c r="H19" s="116" t="str">
        <f>VLOOKUP(E19,VIP!$A$2:$O18943,7,FALSE)</f>
        <v>Si</v>
      </c>
      <c r="I19" s="116" t="str">
        <f>VLOOKUP(E19,VIP!$A$2:$O10908,8,FALSE)</f>
        <v>Si</v>
      </c>
      <c r="J19" s="116" t="str">
        <f>VLOOKUP(E19,VIP!$A$2:$O10858,8,FALSE)</f>
        <v>Si</v>
      </c>
      <c r="K19" s="116" t="str">
        <f>VLOOKUP(E19,VIP!$A$2:$O14432,6,0)</f>
        <v>NO</v>
      </c>
      <c r="L19" s="121" t="s">
        <v>2589</v>
      </c>
      <c r="M19" s="109" t="s">
        <v>2445</v>
      </c>
      <c r="N19" s="109" t="s">
        <v>2554</v>
      </c>
      <c r="O19" s="116" t="s">
        <v>2454</v>
      </c>
      <c r="P19" s="116"/>
      <c r="Q19" s="109" t="s">
        <v>2589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DISTRITO NACIONAL</v>
      </c>
      <c r="B20" s="146">
        <v>3335939603</v>
      </c>
      <c r="C20" s="110">
        <v>44379.330636574072</v>
      </c>
      <c r="D20" s="110" t="s">
        <v>2180</v>
      </c>
      <c r="E20" s="119">
        <v>861</v>
      </c>
      <c r="F20" s="116" t="str">
        <f>VLOOKUP(E20,VIP!$A$2:$O13981,2,0)</f>
        <v>DRBR861</v>
      </c>
      <c r="G20" s="151" t="str">
        <f>VLOOKUP(E20,'LISTADO ATM'!$A$2:$B$897,2,0)</f>
        <v xml:space="preserve">ATM Oficina Bella Vista 27 de Febrero II </v>
      </c>
      <c r="H20" s="116" t="str">
        <f>VLOOKUP(E20,VIP!$A$2:$O18942,7,FALSE)</f>
        <v>Si</v>
      </c>
      <c r="I20" s="116" t="str">
        <f>VLOOKUP(E20,VIP!$A$2:$O10907,8,FALSE)</f>
        <v>Si</v>
      </c>
      <c r="J20" s="116" t="str">
        <f>VLOOKUP(E20,VIP!$A$2:$O10857,8,FALSE)</f>
        <v>Si</v>
      </c>
      <c r="K20" s="116" t="str">
        <f>VLOOKUP(E20,VIP!$A$2:$O14431,6,0)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SUR</v>
      </c>
      <c r="B21" s="146">
        <v>3335940155</v>
      </c>
      <c r="C21" s="110">
        <v>44379.43986111111</v>
      </c>
      <c r="D21" s="110" t="s">
        <v>2448</v>
      </c>
      <c r="E21" s="119">
        <v>582</v>
      </c>
      <c r="F21" s="116" t="str">
        <f>VLOOKUP(E21,VIP!$A$2:$O13992,2,0)</f>
        <v xml:space="preserve">DRBR582 </v>
      </c>
      <c r="G21" s="151" t="str">
        <f>VLOOKUP(E21,'LISTADO ATM'!$A$2:$B$897,2,0)</f>
        <v>ATM Estación Sabana Yegua</v>
      </c>
      <c r="H21" s="116" t="str">
        <f>VLOOKUP(E21,VIP!$A$2:$O18953,7,FALSE)</f>
        <v>N/A</v>
      </c>
      <c r="I21" s="116" t="str">
        <f>VLOOKUP(E21,VIP!$A$2:$O10918,8,FALSE)</f>
        <v>N/A</v>
      </c>
      <c r="J21" s="116" t="str">
        <f>VLOOKUP(E21,VIP!$A$2:$O10868,8,FALSE)</f>
        <v>N/A</v>
      </c>
      <c r="K21" s="116" t="str">
        <f>VLOOKUP(E21,VIP!$A$2:$O14442,6,0)</f>
        <v>N/A</v>
      </c>
      <c r="L21" s="121" t="s">
        <v>2441</v>
      </c>
      <c r="M21" s="109" t="s">
        <v>2445</v>
      </c>
      <c r="N21" s="109" t="s">
        <v>2452</v>
      </c>
      <c r="O21" s="116" t="s">
        <v>2453</v>
      </c>
      <c r="P21" s="116"/>
      <c r="Q21" s="109" t="s">
        <v>2441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SUR</v>
      </c>
      <c r="B22" s="146">
        <v>3335940344</v>
      </c>
      <c r="C22" s="110">
        <v>44379.482847222222</v>
      </c>
      <c r="D22" s="110" t="s">
        <v>2180</v>
      </c>
      <c r="E22" s="119">
        <v>870</v>
      </c>
      <c r="F22" s="116" t="str">
        <f>VLOOKUP(E22,VIP!$A$2:$O14068,2,0)</f>
        <v>DRBR870</v>
      </c>
      <c r="G22" s="151" t="str">
        <f>VLOOKUP(E22,'LISTADO ATM'!$A$2:$B$897,2,0)</f>
        <v xml:space="preserve">ATM Willbes Dominicana (Barahona) </v>
      </c>
      <c r="H22" s="116" t="str">
        <f>VLOOKUP(E22,VIP!$A$2:$O19029,7,FALSE)</f>
        <v>Si</v>
      </c>
      <c r="I22" s="116" t="str">
        <f>VLOOKUP(E22,VIP!$A$2:$O10994,8,FALSE)</f>
        <v>Si</v>
      </c>
      <c r="J22" s="116" t="str">
        <f>VLOOKUP(E22,VIP!$A$2:$O10944,8,FALSE)</f>
        <v>Si</v>
      </c>
      <c r="K22" s="116" t="str">
        <f>VLOOKUP(E22,VIP!$A$2:$O14518,6,0)</f>
        <v>NO</v>
      </c>
      <c r="L22" s="155" t="s">
        <v>2219</v>
      </c>
      <c r="M22" s="109" t="s">
        <v>2445</v>
      </c>
      <c r="N22" s="109" t="s">
        <v>2554</v>
      </c>
      <c r="O22" s="116" t="s">
        <v>2454</v>
      </c>
      <c r="P22" s="151"/>
      <c r="Q22" s="109" t="s">
        <v>2219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3335940555</v>
      </c>
      <c r="C23" s="110">
        <v>44379.567384259259</v>
      </c>
      <c r="D23" s="110" t="s">
        <v>2448</v>
      </c>
      <c r="E23" s="119">
        <v>165</v>
      </c>
      <c r="F23" s="116" t="str">
        <f>VLOOKUP(E23,VIP!$A$2:$O14056,2,0)</f>
        <v>DRBR165</v>
      </c>
      <c r="G23" s="151" t="str">
        <f>VLOOKUP(E23,'LISTADO ATM'!$A$2:$B$897,2,0)</f>
        <v>ATM Autoservicio Megacentro</v>
      </c>
      <c r="H23" s="116" t="str">
        <f>VLOOKUP(E23,VIP!$A$2:$O19017,7,FALSE)</f>
        <v>Si</v>
      </c>
      <c r="I23" s="116" t="str">
        <f>VLOOKUP(E23,VIP!$A$2:$O10982,8,FALSE)</f>
        <v>Si</v>
      </c>
      <c r="J23" s="116" t="str">
        <f>VLOOKUP(E23,VIP!$A$2:$O10932,8,FALSE)</f>
        <v>Si</v>
      </c>
      <c r="K23" s="116" t="str">
        <f>VLOOKUP(E23,VIP!$A$2:$O14506,6,0)</f>
        <v>SI</v>
      </c>
      <c r="L23" s="121" t="s">
        <v>2564</v>
      </c>
      <c r="M23" s="109" t="s">
        <v>2445</v>
      </c>
      <c r="N23" s="109" t="s">
        <v>2452</v>
      </c>
      <c r="O23" s="116" t="s">
        <v>2453</v>
      </c>
      <c r="P23" s="151"/>
      <c r="Q23" s="109" t="s">
        <v>2564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>
        <v>3335940611</v>
      </c>
      <c r="C24" s="110">
        <v>44379.589050925926</v>
      </c>
      <c r="D24" s="110" t="s">
        <v>2180</v>
      </c>
      <c r="E24" s="119">
        <v>714</v>
      </c>
      <c r="F24" s="116" t="str">
        <f>VLOOKUP(E24,VIP!$A$2:$O14053,2,0)</f>
        <v>DRBR16M</v>
      </c>
      <c r="G24" s="151" t="str">
        <f>VLOOKUP(E24,'LISTADO ATM'!$A$2:$B$897,2,0)</f>
        <v xml:space="preserve">ATM Hospital de Herrera </v>
      </c>
      <c r="H24" s="116" t="str">
        <f>VLOOKUP(E24,VIP!$A$2:$O19014,7,FALSE)</f>
        <v>Si</v>
      </c>
      <c r="I24" s="116" t="str">
        <f>VLOOKUP(E24,VIP!$A$2:$O10979,8,FALSE)</f>
        <v>Si</v>
      </c>
      <c r="J24" s="116" t="str">
        <f>VLOOKUP(E24,VIP!$A$2:$O10929,8,FALSE)</f>
        <v>Si</v>
      </c>
      <c r="K24" s="116" t="str">
        <f>VLOOKUP(E24,VIP!$A$2:$O14503,6,0)</f>
        <v>NO</v>
      </c>
      <c r="L24" s="121" t="s">
        <v>2245</v>
      </c>
      <c r="M24" s="109" t="s">
        <v>2445</v>
      </c>
      <c r="N24" s="109" t="s">
        <v>2452</v>
      </c>
      <c r="O24" s="116" t="s">
        <v>2454</v>
      </c>
      <c r="P24" s="151"/>
      <c r="Q24" s="109" t="s">
        <v>2245</v>
      </c>
      <c r="R24" s="45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46">
        <v>3335940639</v>
      </c>
      <c r="C25" s="110">
        <v>44379.604224537034</v>
      </c>
      <c r="D25" s="110" t="s">
        <v>2180</v>
      </c>
      <c r="E25" s="119">
        <v>10</v>
      </c>
      <c r="F25" s="116" t="str">
        <f>VLOOKUP(E25,VIP!$A$2:$O14050,2,0)</f>
        <v>DRBR010</v>
      </c>
      <c r="G25" s="151" t="str">
        <f>VLOOKUP(E25,'LISTADO ATM'!$A$2:$B$897,2,0)</f>
        <v xml:space="preserve">ATM Ministerio Salud Pública </v>
      </c>
      <c r="H25" s="116" t="str">
        <f>VLOOKUP(E25,VIP!$A$2:$O19011,7,FALSE)</f>
        <v>Si</v>
      </c>
      <c r="I25" s="116" t="str">
        <f>VLOOKUP(E25,VIP!$A$2:$O10976,8,FALSE)</f>
        <v>Si</v>
      </c>
      <c r="J25" s="116" t="str">
        <f>VLOOKUP(E25,VIP!$A$2:$O10926,8,FALSE)</f>
        <v>Si</v>
      </c>
      <c r="K25" s="116" t="str">
        <f>VLOOKUP(E25,VIP!$A$2:$O14500,6,0)</f>
        <v>NO</v>
      </c>
      <c r="L25" s="155" t="s">
        <v>2219</v>
      </c>
      <c r="M25" s="109" t="s">
        <v>2445</v>
      </c>
      <c r="N25" s="109" t="s">
        <v>2452</v>
      </c>
      <c r="O25" s="116" t="s">
        <v>2454</v>
      </c>
      <c r="P25" s="151"/>
      <c r="Q25" s="109" t="s">
        <v>2219</v>
      </c>
    </row>
    <row r="26" spans="1:23" ht="18" x14ac:dyDescent="0.25">
      <c r="A26" s="116" t="str">
        <f>VLOOKUP(E26,'LISTADO ATM'!$A$2:$C$898,3,0)</f>
        <v>DISTRITO NACIONAL</v>
      </c>
      <c r="B26" s="146">
        <v>3335940640</v>
      </c>
      <c r="C26" s="110">
        <v>44379.604583333334</v>
      </c>
      <c r="D26" s="110" t="s">
        <v>2180</v>
      </c>
      <c r="E26" s="119">
        <v>146</v>
      </c>
      <c r="F26" s="116" t="str">
        <f>VLOOKUP(E26,VIP!$A$2:$O14049,2,0)</f>
        <v>DRBR146</v>
      </c>
      <c r="G26" s="151" t="str">
        <f>VLOOKUP(E26,'LISTADO ATM'!$A$2:$B$897,2,0)</f>
        <v xml:space="preserve">ATM Tribunal Superior Constitucional </v>
      </c>
      <c r="H26" s="116" t="str">
        <f>VLOOKUP(E26,VIP!$A$2:$O19010,7,FALSE)</f>
        <v>Si</v>
      </c>
      <c r="I26" s="116" t="str">
        <f>VLOOKUP(E26,VIP!$A$2:$O10975,8,FALSE)</f>
        <v>Si</v>
      </c>
      <c r="J26" s="116" t="str">
        <f>VLOOKUP(E26,VIP!$A$2:$O10925,8,FALSE)</f>
        <v>Si</v>
      </c>
      <c r="K26" s="116" t="str">
        <f>VLOOKUP(E26,VIP!$A$2:$O14499,6,0)</f>
        <v>NO</v>
      </c>
      <c r="L26" s="121" t="s">
        <v>2219</v>
      </c>
      <c r="M26" s="109" t="s">
        <v>2445</v>
      </c>
      <c r="N26" s="109" t="s">
        <v>2452</v>
      </c>
      <c r="O26" s="116" t="s">
        <v>2454</v>
      </c>
      <c r="P26" s="151"/>
      <c r="Q26" s="109" t="s">
        <v>2219</v>
      </c>
    </row>
    <row r="27" spans="1:23" ht="18" x14ac:dyDescent="0.25">
      <c r="A27" s="116" t="str">
        <f>VLOOKUP(E27,'LISTADO ATM'!$A$2:$C$898,3,0)</f>
        <v>DISTRITO NACIONAL</v>
      </c>
      <c r="B27" s="146">
        <v>3335940646</v>
      </c>
      <c r="C27" s="110">
        <v>44379.606585648151</v>
      </c>
      <c r="D27" s="110" t="s">
        <v>2180</v>
      </c>
      <c r="E27" s="119">
        <v>244</v>
      </c>
      <c r="F27" s="116" t="str">
        <f>VLOOKUP(E27,VIP!$A$2:$O14047,2,0)</f>
        <v>DRBR244</v>
      </c>
      <c r="G27" s="151" t="str">
        <f>VLOOKUP(E27,'LISTADO ATM'!$A$2:$B$897,2,0)</f>
        <v xml:space="preserve">ATM Ministerio de Hacienda (antiguo Finanzas)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DISTRITO NACIONAL</v>
      </c>
      <c r="B28" s="146">
        <v>3335940647</v>
      </c>
      <c r="C28" s="110">
        <v>44379.607627314814</v>
      </c>
      <c r="D28" s="110" t="s">
        <v>2180</v>
      </c>
      <c r="E28" s="119">
        <v>952</v>
      </c>
      <c r="F28" s="116" t="str">
        <f>VLOOKUP(E28,VIP!$A$2:$O14046,2,0)</f>
        <v>DRBR16L</v>
      </c>
      <c r="G28" s="151" t="str">
        <f>VLOOKUP(E28,'LISTADO ATM'!$A$2:$B$897,2,0)</f>
        <v xml:space="preserve">ATM Alvarez Rivas </v>
      </c>
      <c r="H28" s="116" t="str">
        <f>VLOOKUP(E28,VIP!$A$2:$O19007,7,FALSE)</f>
        <v>Si</v>
      </c>
      <c r="I28" s="116" t="str">
        <f>VLOOKUP(E28,VIP!$A$2:$O10972,8,FALSE)</f>
        <v>Si</v>
      </c>
      <c r="J28" s="116" t="str">
        <f>VLOOKUP(E28,VIP!$A$2:$O10922,8,FALSE)</f>
        <v>Si</v>
      </c>
      <c r="K28" s="116" t="str">
        <f>VLOOKUP(E28,VIP!$A$2:$O14496,6,0)</f>
        <v>NO</v>
      </c>
      <c r="L28" s="155" t="s">
        <v>2219</v>
      </c>
      <c r="M28" s="109" t="s">
        <v>2445</v>
      </c>
      <c r="N28" s="109" t="s">
        <v>2452</v>
      </c>
      <c r="O28" s="116" t="s">
        <v>2454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DISTRITO NACIONAL</v>
      </c>
      <c r="B29" s="146">
        <v>3335940651</v>
      </c>
      <c r="C29" s="110">
        <v>44379.608807870369</v>
      </c>
      <c r="D29" s="110" t="s">
        <v>2180</v>
      </c>
      <c r="E29" s="119">
        <v>744</v>
      </c>
      <c r="F29" s="116" t="str">
        <f>VLOOKUP(E29,VIP!$A$2:$O14044,2,0)</f>
        <v>DRBR289</v>
      </c>
      <c r="G29" s="151" t="str">
        <f>VLOOKUP(E29,'LISTADO ATM'!$A$2:$B$897,2,0)</f>
        <v xml:space="preserve">ATM Multicentro La Sirena Venezuela </v>
      </c>
      <c r="H29" s="116" t="str">
        <f>VLOOKUP(E29,VIP!$A$2:$O19005,7,FALSE)</f>
        <v>Si</v>
      </c>
      <c r="I29" s="116" t="str">
        <f>VLOOKUP(E29,VIP!$A$2:$O10970,8,FALSE)</f>
        <v>Si</v>
      </c>
      <c r="J29" s="116" t="str">
        <f>VLOOKUP(E29,VIP!$A$2:$O10920,8,FALSE)</f>
        <v>Si</v>
      </c>
      <c r="K29" s="116" t="str">
        <f>VLOOKUP(E29,VIP!$A$2:$O14494,6,0)</f>
        <v>SI</v>
      </c>
      <c r="L29" s="155" t="s">
        <v>2219</v>
      </c>
      <c r="M29" s="109" t="s">
        <v>2445</v>
      </c>
      <c r="N29" s="109" t="s">
        <v>2452</v>
      </c>
      <c r="O29" s="116" t="s">
        <v>2454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DISTRITO NACIONAL</v>
      </c>
      <c r="B30" s="146">
        <v>3335940654</v>
      </c>
      <c r="C30" s="110">
        <v>44379.609270833331</v>
      </c>
      <c r="D30" s="110" t="s">
        <v>2448</v>
      </c>
      <c r="E30" s="141">
        <v>70</v>
      </c>
      <c r="F30" s="151" t="str">
        <f>VLOOKUP(E30,VIP!$A$2:$O14042,2,0)</f>
        <v>DRBR070</v>
      </c>
      <c r="G30" s="151" t="str">
        <f>VLOOKUP(E30,'LISTADO ATM'!$A$2:$B$897,2,0)</f>
        <v xml:space="preserve">ATM Autoservicio Plaza Lama Zona Oriental </v>
      </c>
      <c r="H30" s="151" t="str">
        <f>VLOOKUP(E30,VIP!$A$2:$O19003,7,FALSE)</f>
        <v>Si</v>
      </c>
      <c r="I30" s="151" t="str">
        <f>VLOOKUP(E30,VIP!$A$2:$O10968,8,FALSE)</f>
        <v>Si</v>
      </c>
      <c r="J30" s="151" t="str">
        <f>VLOOKUP(E30,VIP!$A$2:$O10918,8,FALSE)</f>
        <v>Si</v>
      </c>
      <c r="K30" s="151" t="str">
        <f>VLOOKUP(E30,VIP!$A$2:$O14492,6,0)</f>
        <v>NO</v>
      </c>
      <c r="L30" s="155" t="s">
        <v>2562</v>
      </c>
      <c r="M30" s="157" t="s">
        <v>2546</v>
      </c>
      <c r="N30" s="109" t="s">
        <v>2452</v>
      </c>
      <c r="O30" s="151" t="s">
        <v>2453</v>
      </c>
      <c r="P30" s="151"/>
      <c r="Q30" s="157" t="s">
        <v>2640</v>
      </c>
    </row>
    <row r="31" spans="1:23" s="122" customFormat="1" ht="18" x14ac:dyDescent="0.25">
      <c r="A31" s="151" t="str">
        <f>VLOOKUP(E31,'LISTADO ATM'!$A$2:$C$898,3,0)</f>
        <v>NORTE</v>
      </c>
      <c r="B31" s="146">
        <v>3335940723</v>
      </c>
      <c r="C31" s="110">
        <v>44379.634884259256</v>
      </c>
      <c r="D31" s="110" t="s">
        <v>2181</v>
      </c>
      <c r="E31" s="141">
        <v>633</v>
      </c>
      <c r="F31" s="151" t="str">
        <f>VLOOKUP(E31,VIP!$A$2:$O14057,2,0)</f>
        <v>DRBR260</v>
      </c>
      <c r="G31" s="151" t="str">
        <f>VLOOKUP(E31,'LISTADO ATM'!$A$2:$B$897,2,0)</f>
        <v xml:space="preserve">ATM Autobanco Las Colinas </v>
      </c>
      <c r="H31" s="151" t="str">
        <f>VLOOKUP(E31,VIP!$A$2:$O19018,7,FALSE)</f>
        <v>Si</v>
      </c>
      <c r="I31" s="151" t="str">
        <f>VLOOKUP(E31,VIP!$A$2:$O10983,8,FALSE)</f>
        <v>Si</v>
      </c>
      <c r="J31" s="151" t="str">
        <f>VLOOKUP(E31,VIP!$A$2:$O10933,8,FALSE)</f>
        <v>Si</v>
      </c>
      <c r="K31" s="151" t="str">
        <f>VLOOKUP(E31,VIP!$A$2:$O14507,6,0)</f>
        <v>SI</v>
      </c>
      <c r="L31" s="155" t="s">
        <v>2219</v>
      </c>
      <c r="M31" s="109" t="s">
        <v>2445</v>
      </c>
      <c r="N31" s="109" t="s">
        <v>2452</v>
      </c>
      <c r="O31" s="151" t="s">
        <v>2580</v>
      </c>
      <c r="P31" s="151"/>
      <c r="Q31" s="109" t="s">
        <v>2219</v>
      </c>
    </row>
    <row r="32" spans="1:23" s="122" customFormat="1" ht="18" x14ac:dyDescent="0.25">
      <c r="A32" s="151" t="str">
        <f>VLOOKUP(E32,'LISTADO ATM'!$A$2:$C$898,3,0)</f>
        <v>DISTRITO NACIONAL</v>
      </c>
      <c r="B32" s="146">
        <v>3335940900</v>
      </c>
      <c r="C32" s="110">
        <v>44379.690682870372</v>
      </c>
      <c r="D32" s="110" t="s">
        <v>2180</v>
      </c>
      <c r="E32" s="141">
        <v>826</v>
      </c>
      <c r="F32" s="151" t="str">
        <f>VLOOKUP(E32,VIP!$A$2:$O14053,2,0)</f>
        <v>DRBR826</v>
      </c>
      <c r="G32" s="151" t="str">
        <f>VLOOKUP(E32,'LISTADO ATM'!$A$2:$B$897,2,0)</f>
        <v xml:space="preserve">ATM Oficina Diamond Plaza II </v>
      </c>
      <c r="H32" s="151" t="str">
        <f>VLOOKUP(E32,VIP!$A$2:$O19014,7,FALSE)</f>
        <v>Si</v>
      </c>
      <c r="I32" s="151" t="str">
        <f>VLOOKUP(E32,VIP!$A$2:$O10979,8,FALSE)</f>
        <v>Si</v>
      </c>
      <c r="J32" s="151" t="str">
        <f>VLOOKUP(E32,VIP!$A$2:$O10929,8,FALSE)</f>
        <v>Si</v>
      </c>
      <c r="K32" s="151" t="str">
        <f>VLOOKUP(E32,VIP!$A$2:$O14503,6,0)</f>
        <v>NO</v>
      </c>
      <c r="L32" s="155" t="s">
        <v>2585</v>
      </c>
      <c r="M32" s="157" t="s">
        <v>2546</v>
      </c>
      <c r="N32" s="109" t="s">
        <v>2554</v>
      </c>
      <c r="O32" s="151" t="s">
        <v>2454</v>
      </c>
      <c r="P32" s="151"/>
      <c r="Q32" s="158">
        <v>44381.770833333336</v>
      </c>
    </row>
    <row r="33" spans="1:17" s="122" customFormat="1" ht="18" x14ac:dyDescent="0.25">
      <c r="A33" s="151" t="str">
        <f>VLOOKUP(E33,'LISTADO ATM'!$A$2:$C$898,3,0)</f>
        <v>ESTE</v>
      </c>
      <c r="B33" s="146">
        <v>3335940938</v>
      </c>
      <c r="C33" s="110">
        <v>44379.708252314813</v>
      </c>
      <c r="D33" s="110" t="s">
        <v>2180</v>
      </c>
      <c r="E33" s="141">
        <v>963</v>
      </c>
      <c r="F33" s="151" t="str">
        <f>VLOOKUP(E33,VIP!$A$2:$O14048,2,0)</f>
        <v>DRBR963</v>
      </c>
      <c r="G33" s="151" t="str">
        <f>VLOOKUP(E33,'LISTADO ATM'!$A$2:$B$897,2,0)</f>
        <v xml:space="preserve">ATM Multiplaza La Romana </v>
      </c>
      <c r="H33" s="151" t="str">
        <f>VLOOKUP(E33,VIP!$A$2:$O19009,7,FALSE)</f>
        <v>Si</v>
      </c>
      <c r="I33" s="151" t="str">
        <f>VLOOKUP(E33,VIP!$A$2:$O10974,8,FALSE)</f>
        <v>Si</v>
      </c>
      <c r="J33" s="151" t="str">
        <f>VLOOKUP(E33,VIP!$A$2:$O10924,8,FALSE)</f>
        <v>Si</v>
      </c>
      <c r="K33" s="151" t="str">
        <f>VLOOKUP(E33,VIP!$A$2:$O14498,6,0)</f>
        <v>NO</v>
      </c>
      <c r="L33" s="155" t="s">
        <v>2585</v>
      </c>
      <c r="M33" s="157" t="s">
        <v>2546</v>
      </c>
      <c r="N33" s="109" t="s">
        <v>2554</v>
      </c>
      <c r="O33" s="151" t="s">
        <v>2454</v>
      </c>
      <c r="P33" s="151"/>
      <c r="Q33" s="158">
        <v>44381.769444444442</v>
      </c>
    </row>
    <row r="34" spans="1:17" s="122" customFormat="1" ht="18" x14ac:dyDescent="0.25">
      <c r="A34" s="151" t="str">
        <f>VLOOKUP(E34,'LISTADO ATM'!$A$2:$C$898,3,0)</f>
        <v>SUR</v>
      </c>
      <c r="B34" s="146">
        <v>3335940980</v>
      </c>
      <c r="C34" s="110">
        <v>44379.73201388889</v>
      </c>
      <c r="D34" s="110" t="s">
        <v>2180</v>
      </c>
      <c r="E34" s="141">
        <v>249</v>
      </c>
      <c r="F34" s="151" t="str">
        <f>VLOOKUP(E34,VIP!$A$2:$O14044,2,0)</f>
        <v>DRBR249</v>
      </c>
      <c r="G34" s="151" t="str">
        <f>VLOOKUP(E34,'LISTADO ATM'!$A$2:$B$897,2,0)</f>
        <v xml:space="preserve">ATM Banco Agrícola Neiba </v>
      </c>
      <c r="H34" s="151" t="str">
        <f>VLOOKUP(E34,VIP!$A$2:$O19005,7,FALSE)</f>
        <v>Si</v>
      </c>
      <c r="I34" s="151" t="str">
        <f>VLOOKUP(E34,VIP!$A$2:$O10970,8,FALSE)</f>
        <v>Si</v>
      </c>
      <c r="J34" s="151" t="str">
        <f>VLOOKUP(E34,VIP!$A$2:$O10920,8,FALSE)</f>
        <v>Si</v>
      </c>
      <c r="K34" s="151" t="str">
        <f>VLOOKUP(E34,VIP!$A$2:$O14494,6,0)</f>
        <v>NO</v>
      </c>
      <c r="L34" s="155" t="s">
        <v>2585</v>
      </c>
      <c r="M34" s="109" t="s">
        <v>2445</v>
      </c>
      <c r="N34" s="109" t="s">
        <v>2452</v>
      </c>
      <c r="O34" s="151" t="s">
        <v>2454</v>
      </c>
      <c r="P34" s="151"/>
      <c r="Q34" s="109" t="s">
        <v>2585</v>
      </c>
    </row>
    <row r="35" spans="1:17" s="122" customFormat="1" ht="18" x14ac:dyDescent="0.25">
      <c r="A35" s="151" t="str">
        <f>VLOOKUP(E35,'LISTADO ATM'!$A$2:$C$898,3,0)</f>
        <v>SUR</v>
      </c>
      <c r="B35" s="146">
        <v>3335940981</v>
      </c>
      <c r="C35" s="110">
        <v>44379.732939814814</v>
      </c>
      <c r="D35" s="110" t="s">
        <v>2180</v>
      </c>
      <c r="E35" s="141">
        <v>48</v>
      </c>
      <c r="F35" s="151" t="str">
        <f>VLOOKUP(E35,VIP!$A$2:$O14043,2,0)</f>
        <v>DRBR048</v>
      </c>
      <c r="G35" s="151" t="str">
        <f>VLOOKUP(E35,'LISTADO ATM'!$A$2:$B$897,2,0)</f>
        <v xml:space="preserve">ATM Autoservicio Neiba I </v>
      </c>
      <c r="H35" s="151" t="str">
        <f>VLOOKUP(E35,VIP!$A$2:$O19004,7,FALSE)</f>
        <v>Si</v>
      </c>
      <c r="I35" s="151" t="str">
        <f>VLOOKUP(E35,VIP!$A$2:$O10969,8,FALSE)</f>
        <v>Si</v>
      </c>
      <c r="J35" s="151" t="str">
        <f>VLOOKUP(E35,VIP!$A$2:$O10919,8,FALSE)</f>
        <v>Si</v>
      </c>
      <c r="K35" s="151" t="str">
        <f>VLOOKUP(E35,VIP!$A$2:$O14493,6,0)</f>
        <v>SI</v>
      </c>
      <c r="L35" s="155" t="s">
        <v>2585</v>
      </c>
      <c r="M35" s="157" t="s">
        <v>2546</v>
      </c>
      <c r="N35" s="109" t="s">
        <v>2452</v>
      </c>
      <c r="O35" s="151" t="s">
        <v>2454</v>
      </c>
      <c r="P35" s="151"/>
      <c r="Q35" s="158">
        <v>44381.769444444442</v>
      </c>
    </row>
    <row r="36" spans="1:17" s="122" customFormat="1" ht="18" x14ac:dyDescent="0.25">
      <c r="A36" s="151" t="str">
        <f>VLOOKUP(E36,'LISTADO ATM'!$A$2:$C$898,3,0)</f>
        <v>SUR</v>
      </c>
      <c r="B36" s="146">
        <v>3335940985</v>
      </c>
      <c r="C36" s="110">
        <v>44379.736377314817</v>
      </c>
      <c r="D36" s="110" t="s">
        <v>2180</v>
      </c>
      <c r="E36" s="141">
        <v>984</v>
      </c>
      <c r="F36" s="151" t="str">
        <f>VLOOKUP(E36,VIP!$A$2:$O14041,2,0)</f>
        <v>DRBR984</v>
      </c>
      <c r="G36" s="151" t="str">
        <f>VLOOKUP(E36,'LISTADO ATM'!$A$2:$B$897,2,0)</f>
        <v xml:space="preserve">ATM Oficina Neiba II </v>
      </c>
      <c r="H36" s="151" t="str">
        <f>VLOOKUP(E36,VIP!$A$2:$O19002,7,FALSE)</f>
        <v>Si</v>
      </c>
      <c r="I36" s="151" t="str">
        <f>VLOOKUP(E36,VIP!$A$2:$O10967,8,FALSE)</f>
        <v>Si</v>
      </c>
      <c r="J36" s="151" t="str">
        <f>VLOOKUP(E36,VIP!$A$2:$O10917,8,FALSE)</f>
        <v>Si</v>
      </c>
      <c r="K36" s="151" t="str">
        <f>VLOOKUP(E36,VIP!$A$2:$O14491,6,0)</f>
        <v>NO</v>
      </c>
      <c r="L36" s="155" t="s">
        <v>2585</v>
      </c>
      <c r="M36" s="157" t="s">
        <v>2546</v>
      </c>
      <c r="N36" s="109" t="s">
        <v>2452</v>
      </c>
      <c r="O36" s="151" t="s">
        <v>2454</v>
      </c>
      <c r="P36" s="151"/>
      <c r="Q36" s="158">
        <v>44381.767361111109</v>
      </c>
    </row>
    <row r="37" spans="1:17" s="122" customFormat="1" ht="18" x14ac:dyDescent="0.25">
      <c r="A37" s="151" t="str">
        <f>VLOOKUP(E37,'LISTADO ATM'!$A$2:$C$898,3,0)</f>
        <v>DISTRITO NACIONAL</v>
      </c>
      <c r="B37" s="146">
        <v>3335940995</v>
      </c>
      <c r="C37" s="110">
        <v>44379.754178240742</v>
      </c>
      <c r="D37" s="110" t="s">
        <v>2180</v>
      </c>
      <c r="E37" s="141">
        <v>408</v>
      </c>
      <c r="F37" s="151" t="str">
        <f>VLOOKUP(E37,VIP!$A$2:$O14037,2,0)</f>
        <v>DRBR408</v>
      </c>
      <c r="G37" s="151" t="str">
        <f>VLOOKUP(E37,'LISTADO ATM'!$A$2:$B$897,2,0)</f>
        <v xml:space="preserve">ATM Autobanco Las Palmas de Herrera </v>
      </c>
      <c r="H37" s="151" t="str">
        <f>VLOOKUP(E37,VIP!$A$2:$O18998,7,FALSE)</f>
        <v>Si</v>
      </c>
      <c r="I37" s="151" t="str">
        <f>VLOOKUP(E37,VIP!$A$2:$O10963,8,FALSE)</f>
        <v>Si</v>
      </c>
      <c r="J37" s="151" t="str">
        <f>VLOOKUP(E37,VIP!$A$2:$O10913,8,FALSE)</f>
        <v>Si</v>
      </c>
      <c r="K37" s="151" t="str">
        <f>VLOOKUP(E37,VIP!$A$2:$O14487,6,0)</f>
        <v>NO</v>
      </c>
      <c r="L37" s="155" t="s">
        <v>2585</v>
      </c>
      <c r="M37" s="157" t="s">
        <v>2546</v>
      </c>
      <c r="N37" s="109" t="s">
        <v>2452</v>
      </c>
      <c r="O37" s="151" t="s">
        <v>2454</v>
      </c>
      <c r="P37" s="151"/>
      <c r="Q37" s="158">
        <v>44381.76458333333</v>
      </c>
    </row>
    <row r="38" spans="1:17" s="122" customFormat="1" ht="18" x14ac:dyDescent="0.25">
      <c r="A38" s="151" t="str">
        <f>VLOOKUP(E38,'LISTADO ATM'!$A$2:$C$898,3,0)</f>
        <v>DISTRITO NACIONAL</v>
      </c>
      <c r="B38" s="146">
        <v>3335941032</v>
      </c>
      <c r="C38" s="110">
        <v>44379.822476851848</v>
      </c>
      <c r="D38" s="110" t="s">
        <v>2180</v>
      </c>
      <c r="E38" s="141">
        <v>875</v>
      </c>
      <c r="F38" s="151" t="str">
        <f>VLOOKUP(E38,VIP!$A$2:$O14055,2,0)</f>
        <v>DRBR875</v>
      </c>
      <c r="G38" s="151" t="str">
        <f>VLOOKUP(E38,'LISTADO ATM'!$A$2:$B$897,2,0)</f>
        <v xml:space="preserve">ATM Texaco Aut. Duarte KM 14 1/2 (Los Alcarrizos) </v>
      </c>
      <c r="H38" s="151" t="str">
        <f>VLOOKUP(E38,VIP!$A$2:$O19016,7,FALSE)</f>
        <v>Si</v>
      </c>
      <c r="I38" s="151" t="str">
        <f>VLOOKUP(E38,VIP!$A$2:$O10981,8,FALSE)</f>
        <v>Si</v>
      </c>
      <c r="J38" s="151" t="str">
        <f>VLOOKUP(E38,VIP!$A$2:$O10931,8,FALSE)</f>
        <v>Si</v>
      </c>
      <c r="K38" s="151" t="str">
        <f>VLOOKUP(E38,VIP!$A$2:$O14505,6,0)</f>
        <v>NO</v>
      </c>
      <c r="L38" s="155" t="s">
        <v>2585</v>
      </c>
      <c r="M38" s="157" t="s">
        <v>2546</v>
      </c>
      <c r="N38" s="109" t="s">
        <v>2452</v>
      </c>
      <c r="O38" s="151" t="s">
        <v>2454</v>
      </c>
      <c r="P38" s="151"/>
      <c r="Q38" s="158">
        <v>44381.442002314812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3335941043</v>
      </c>
      <c r="C39" s="110">
        <v>44379.837939814817</v>
      </c>
      <c r="D39" s="110" t="s">
        <v>2180</v>
      </c>
      <c r="E39" s="141">
        <v>420</v>
      </c>
      <c r="F39" s="151" t="str">
        <f>VLOOKUP(E39,VIP!$A$2:$O14050,2,0)</f>
        <v>DRBR420</v>
      </c>
      <c r="G39" s="151" t="str">
        <f>VLOOKUP(E39,'LISTADO ATM'!$A$2:$B$897,2,0)</f>
        <v xml:space="preserve">ATM DGII Av. Lincoln </v>
      </c>
      <c r="H39" s="151" t="str">
        <f>VLOOKUP(E39,VIP!$A$2:$O19011,7,FALSE)</f>
        <v>Si</v>
      </c>
      <c r="I39" s="151" t="str">
        <f>VLOOKUP(E39,VIP!$A$2:$O10976,8,FALSE)</f>
        <v>Si</v>
      </c>
      <c r="J39" s="151" t="str">
        <f>VLOOKUP(E39,VIP!$A$2:$O10926,8,FALSE)</f>
        <v>Si</v>
      </c>
      <c r="K39" s="151" t="str">
        <f>VLOOKUP(E39,VIP!$A$2:$O14500,6,0)</f>
        <v>NO</v>
      </c>
      <c r="L39" s="155" t="s">
        <v>2219</v>
      </c>
      <c r="M39" s="157" t="s">
        <v>2546</v>
      </c>
      <c r="N39" s="109" t="s">
        <v>2452</v>
      </c>
      <c r="O39" s="151" t="s">
        <v>2454</v>
      </c>
      <c r="P39" s="151"/>
      <c r="Q39" s="158">
        <v>44381.423715277779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3335941044</v>
      </c>
      <c r="C40" s="110">
        <v>44379.847696759258</v>
      </c>
      <c r="D40" s="110" t="s">
        <v>2469</v>
      </c>
      <c r="E40" s="141">
        <v>354</v>
      </c>
      <c r="F40" s="151" t="str">
        <f>VLOOKUP(E40,VIP!$A$2:$O14049,2,0)</f>
        <v>DRBR354</v>
      </c>
      <c r="G40" s="151" t="str">
        <f>VLOOKUP(E40,'LISTADO ATM'!$A$2:$B$897,2,0)</f>
        <v xml:space="preserve">ATM Oficina Núñez de Cáceres II </v>
      </c>
      <c r="H40" s="151" t="str">
        <f>VLOOKUP(E40,VIP!$A$2:$O19010,7,FALSE)</f>
        <v>Si</v>
      </c>
      <c r="I40" s="151" t="str">
        <f>VLOOKUP(E40,VIP!$A$2:$O10975,8,FALSE)</f>
        <v>Si</v>
      </c>
      <c r="J40" s="151" t="str">
        <f>VLOOKUP(E40,VIP!$A$2:$O10925,8,FALSE)</f>
        <v>Si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2470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DISTRITO NACIONAL</v>
      </c>
      <c r="B41" s="146">
        <v>3335941047</v>
      </c>
      <c r="C41" s="110">
        <v>44379.858217592591</v>
      </c>
      <c r="D41" s="110" t="s">
        <v>2180</v>
      </c>
      <c r="E41" s="141">
        <v>302</v>
      </c>
      <c r="F41" s="151" t="str">
        <f>VLOOKUP(E41,VIP!$A$2:$O14046,2,0)</f>
        <v>DRBR302</v>
      </c>
      <c r="G41" s="151" t="str">
        <f>VLOOKUP(E41,'LISTADO ATM'!$A$2:$B$897,2,0)</f>
        <v xml:space="preserve">ATM S/M Aprezio Los Mameyes  </v>
      </c>
      <c r="H41" s="151" t="str">
        <f>VLOOKUP(E41,VIP!$A$2:$O19007,7,FALSE)</f>
        <v>Si</v>
      </c>
      <c r="I41" s="151" t="str">
        <f>VLOOKUP(E41,VIP!$A$2:$O10972,8,FALSE)</f>
        <v>Si</v>
      </c>
      <c r="J41" s="151" t="str">
        <f>VLOOKUP(E41,VIP!$A$2:$O10922,8,FALSE)</f>
        <v>Si</v>
      </c>
      <c r="K41" s="151" t="str">
        <f>VLOOKUP(E41,VIP!$A$2:$O14496,6,0)</f>
        <v>NO</v>
      </c>
      <c r="L41" s="155" t="s">
        <v>2245</v>
      </c>
      <c r="M41" s="157" t="s">
        <v>2546</v>
      </c>
      <c r="N41" s="109" t="s">
        <v>2452</v>
      </c>
      <c r="O41" s="151" t="s">
        <v>2454</v>
      </c>
      <c r="P41" s="151"/>
      <c r="Q41" s="158">
        <v>44381.754166666666</v>
      </c>
    </row>
    <row r="42" spans="1:17" s="122" customFormat="1" ht="18" x14ac:dyDescent="0.25">
      <c r="A42" s="151" t="str">
        <f>VLOOKUP(E42,'LISTADO ATM'!$A$2:$C$898,3,0)</f>
        <v>DISTRITO NACIONAL</v>
      </c>
      <c r="B42" s="146">
        <v>3335941227</v>
      </c>
      <c r="C42" s="110">
        <v>44380.459317129629</v>
      </c>
      <c r="D42" s="110" t="s">
        <v>2180</v>
      </c>
      <c r="E42" s="141">
        <v>232</v>
      </c>
      <c r="F42" s="151" t="str">
        <f>VLOOKUP(E42,VIP!$A$2:$O13995,2,0)</f>
        <v>DRBR232</v>
      </c>
      <c r="G42" s="151" t="str">
        <f>VLOOKUP(E42,'LISTADO ATM'!$A$2:$B$897,2,0)</f>
        <v xml:space="preserve">ATM S/M Nacional Charles de Gaulle </v>
      </c>
      <c r="H42" s="151" t="str">
        <f>VLOOKUP(E42,VIP!$A$2:$O18956,7,FALSE)</f>
        <v>Si</v>
      </c>
      <c r="I42" s="151" t="str">
        <f>VLOOKUP(E42,VIP!$A$2:$O10921,8,FALSE)</f>
        <v>Si</v>
      </c>
      <c r="J42" s="151" t="str">
        <f>VLOOKUP(E42,VIP!$A$2:$O10871,8,FALSE)</f>
        <v>Si</v>
      </c>
      <c r="K42" s="151" t="str">
        <f>VLOOKUP(E42,VIP!$A$2:$O14445,6,0)</f>
        <v>SI</v>
      </c>
      <c r="L42" s="155" t="s">
        <v>2219</v>
      </c>
      <c r="M42" s="109" t="s">
        <v>2445</v>
      </c>
      <c r="N42" s="109" t="s">
        <v>2452</v>
      </c>
      <c r="O42" s="151" t="s">
        <v>2454</v>
      </c>
      <c r="P42" s="151"/>
      <c r="Q42" s="109" t="s">
        <v>2219</v>
      </c>
    </row>
    <row r="43" spans="1:17" s="122" customFormat="1" ht="18" x14ac:dyDescent="0.25">
      <c r="A43" s="151" t="str">
        <f>VLOOKUP(E43,'LISTADO ATM'!$A$2:$C$898,3,0)</f>
        <v>DISTRITO NACIONAL</v>
      </c>
      <c r="B43" s="146">
        <v>3335941245</v>
      </c>
      <c r="C43" s="110">
        <v>44380.464594907404</v>
      </c>
      <c r="D43" s="110" t="s">
        <v>2180</v>
      </c>
      <c r="E43" s="141">
        <v>458</v>
      </c>
      <c r="F43" s="151" t="str">
        <f>VLOOKUP(E43,VIP!$A$2:$O13991,2,0)</f>
        <v>DRBR458</v>
      </c>
      <c r="G43" s="151" t="str">
        <f>VLOOKUP(E43,'LISTADO ATM'!$A$2:$B$897,2,0)</f>
        <v>ATM Hospital Dario Contreras</v>
      </c>
      <c r="H43" s="151" t="str">
        <f>VLOOKUP(E43,VIP!$A$2:$O18952,7,FALSE)</f>
        <v>Si</v>
      </c>
      <c r="I43" s="151" t="str">
        <f>VLOOKUP(E43,VIP!$A$2:$O10917,8,FALSE)</f>
        <v>Si</v>
      </c>
      <c r="J43" s="151" t="str">
        <f>VLOOKUP(E43,VIP!$A$2:$O10867,8,FALSE)</f>
        <v>Si</v>
      </c>
      <c r="K43" s="151" t="str">
        <f>VLOOKUP(E43,VIP!$A$2:$O14441,6,0)</f>
        <v>NO</v>
      </c>
      <c r="L43" s="155" t="s">
        <v>2219</v>
      </c>
      <c r="M43" s="157" t="s">
        <v>2546</v>
      </c>
      <c r="N43" s="109" t="s">
        <v>2452</v>
      </c>
      <c r="O43" s="151" t="s">
        <v>2454</v>
      </c>
      <c r="P43" s="151"/>
      <c r="Q43" s="158">
        <v>44381.442372685182</v>
      </c>
    </row>
    <row r="44" spans="1:17" s="122" customFormat="1" ht="18" x14ac:dyDescent="0.25">
      <c r="A44" s="151" t="str">
        <f>VLOOKUP(E44,'LISTADO ATM'!$A$2:$C$898,3,0)</f>
        <v>DISTRITO NACIONAL</v>
      </c>
      <c r="B44" s="146">
        <v>3335941248</v>
      </c>
      <c r="C44" s="110">
        <v>44380.46607638889</v>
      </c>
      <c r="D44" s="110" t="s">
        <v>2180</v>
      </c>
      <c r="E44" s="141">
        <v>382</v>
      </c>
      <c r="F44" s="151" t="str">
        <f>VLOOKUP(E44,VIP!$A$2:$O13990,2,0)</f>
        <v xml:space="preserve">DRBR382 </v>
      </c>
      <c r="G44" s="151" t="str">
        <f>VLOOKUP(E44,'LISTADO ATM'!$A$2:$B$897,2,0)</f>
        <v>ATM Estacion Del Metro Maria Montes</v>
      </c>
      <c r="H44" s="151" t="str">
        <f>VLOOKUP(E44,VIP!$A$2:$O18951,7,FALSE)</f>
        <v>N/A</v>
      </c>
      <c r="I44" s="151" t="str">
        <f>VLOOKUP(E44,VIP!$A$2:$O10916,8,FALSE)</f>
        <v>N/A</v>
      </c>
      <c r="J44" s="151" t="str">
        <f>VLOOKUP(E44,VIP!$A$2:$O10866,8,FALSE)</f>
        <v>N/A</v>
      </c>
      <c r="K44" s="151" t="str">
        <f>VLOOKUP(E44,VIP!$A$2:$O14440,6,0)</f>
        <v>N/A</v>
      </c>
      <c r="L44" s="155" t="s">
        <v>2219</v>
      </c>
      <c r="M44" s="109" t="s">
        <v>2445</v>
      </c>
      <c r="N44" s="109" t="s">
        <v>2452</v>
      </c>
      <c r="O44" s="151" t="s">
        <v>2454</v>
      </c>
      <c r="P44" s="151"/>
      <c r="Q44" s="109" t="s">
        <v>2219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3335941254</v>
      </c>
      <c r="C45" s="110">
        <v>44380.469212962962</v>
      </c>
      <c r="D45" s="110" t="s">
        <v>2180</v>
      </c>
      <c r="E45" s="141">
        <v>670</v>
      </c>
      <c r="F45" s="151" t="str">
        <f>VLOOKUP(E45,VIP!$A$2:$O13988,2,0)</f>
        <v>DRBR670</v>
      </c>
      <c r="G45" s="151" t="str">
        <f>VLOOKUP(E45,'LISTADO ATM'!$A$2:$B$897,2,0)</f>
        <v>ATM Estación Texaco Algodón</v>
      </c>
      <c r="H45" s="151" t="str">
        <f>VLOOKUP(E45,VIP!$A$2:$O18949,7,FALSE)</f>
        <v>Si</v>
      </c>
      <c r="I45" s="151" t="str">
        <f>VLOOKUP(E45,VIP!$A$2:$O10914,8,FALSE)</f>
        <v>Si</v>
      </c>
      <c r="J45" s="151" t="str">
        <f>VLOOKUP(E45,VIP!$A$2:$O10864,8,FALSE)</f>
        <v>Si</v>
      </c>
      <c r="K45" s="151" t="str">
        <f>VLOOKUP(E45,VIP!$A$2:$O14438,6,0)</f>
        <v>NO</v>
      </c>
      <c r="L45" s="155" t="s">
        <v>2465</v>
      </c>
      <c r="M45" s="109" t="s">
        <v>2445</v>
      </c>
      <c r="N45" s="109" t="s">
        <v>2452</v>
      </c>
      <c r="O45" s="151" t="s">
        <v>2454</v>
      </c>
      <c r="P45" s="151"/>
      <c r="Q45" s="109" t="s">
        <v>2465</v>
      </c>
    </row>
    <row r="46" spans="1:17" s="122" customFormat="1" ht="18" x14ac:dyDescent="0.25">
      <c r="A46" s="151" t="str">
        <f>VLOOKUP(E46,'LISTADO ATM'!$A$2:$C$898,3,0)</f>
        <v>DISTRITO NACIONAL</v>
      </c>
      <c r="B46" s="146">
        <v>3335941255</v>
      </c>
      <c r="C46" s="110">
        <v>44380.470347222225</v>
      </c>
      <c r="D46" s="110" t="s">
        <v>2180</v>
      </c>
      <c r="E46" s="141">
        <v>911</v>
      </c>
      <c r="F46" s="151" t="str">
        <f>VLOOKUP(E46,VIP!$A$2:$O13987,2,0)</f>
        <v>DRBR911</v>
      </c>
      <c r="G46" s="151" t="str">
        <f>VLOOKUP(E46,'LISTADO ATM'!$A$2:$B$897,2,0)</f>
        <v xml:space="preserve">ATM Oficina Venezuela II </v>
      </c>
      <c r="H46" s="151" t="str">
        <f>VLOOKUP(E46,VIP!$A$2:$O18948,7,FALSE)</f>
        <v>Si</v>
      </c>
      <c r="I46" s="151" t="str">
        <f>VLOOKUP(E46,VIP!$A$2:$O10913,8,FALSE)</f>
        <v>Si</v>
      </c>
      <c r="J46" s="151" t="str">
        <f>VLOOKUP(E46,VIP!$A$2:$O10863,8,FALSE)</f>
        <v>Si</v>
      </c>
      <c r="K46" s="151" t="str">
        <f>VLOOKUP(E46,VIP!$A$2:$O14437,6,0)</f>
        <v>SI</v>
      </c>
      <c r="L46" s="155" t="s">
        <v>2465</v>
      </c>
      <c r="M46" s="109" t="s">
        <v>2445</v>
      </c>
      <c r="N46" s="109" t="s">
        <v>2452</v>
      </c>
      <c r="O46" s="151" t="s">
        <v>2454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SUR</v>
      </c>
      <c r="B47" s="146">
        <v>3335941270</v>
      </c>
      <c r="C47" s="110">
        <v>44380.48715277778</v>
      </c>
      <c r="D47" s="110" t="s">
        <v>2448</v>
      </c>
      <c r="E47" s="141">
        <v>252</v>
      </c>
      <c r="F47" s="151" t="str">
        <f>VLOOKUP(E47,VIP!$A$2:$O14010,2,0)</f>
        <v>DRBR252</v>
      </c>
      <c r="G47" s="151" t="str">
        <f>VLOOKUP(E47,'LISTADO ATM'!$A$2:$B$897,2,0)</f>
        <v xml:space="preserve">ATM Banco Agrícola (Barahona) </v>
      </c>
      <c r="H47" s="151" t="str">
        <f>VLOOKUP(E47,VIP!$A$2:$O18971,7,FALSE)</f>
        <v>Si</v>
      </c>
      <c r="I47" s="151" t="str">
        <f>VLOOKUP(E47,VIP!$A$2:$O10936,8,FALSE)</f>
        <v>Si</v>
      </c>
      <c r="J47" s="151" t="str">
        <f>VLOOKUP(E47,VIP!$A$2:$O10886,8,FALSE)</f>
        <v>Si</v>
      </c>
      <c r="K47" s="151" t="str">
        <f>VLOOKUP(E47,VIP!$A$2:$O14460,6,0)</f>
        <v>NO</v>
      </c>
      <c r="L47" s="155" t="s">
        <v>2417</v>
      </c>
      <c r="M47" s="109" t="s">
        <v>2445</v>
      </c>
      <c r="N47" s="109" t="s">
        <v>2452</v>
      </c>
      <c r="O47" s="151" t="s">
        <v>2453</v>
      </c>
      <c r="P47" s="151"/>
      <c r="Q47" s="109" t="s">
        <v>2417</v>
      </c>
    </row>
    <row r="48" spans="1:17" s="122" customFormat="1" ht="18" x14ac:dyDescent="0.25">
      <c r="A48" s="151" t="str">
        <f>VLOOKUP(E48,'LISTADO ATM'!$A$2:$C$898,3,0)</f>
        <v>DISTRITO NACIONAL</v>
      </c>
      <c r="B48" s="146">
        <v>3335941289</v>
      </c>
      <c r="C48" s="110">
        <v>44380.509467592594</v>
      </c>
      <c r="D48" s="110" t="s">
        <v>2469</v>
      </c>
      <c r="E48" s="141">
        <v>314</v>
      </c>
      <c r="F48" s="151" t="str">
        <f>VLOOKUP(E48,VIP!$A$2:$O14007,2,0)</f>
        <v>DRBR314</v>
      </c>
      <c r="G48" s="151" t="str">
        <f>VLOOKUP(E48,'LISTADO ATM'!$A$2:$B$897,2,0)</f>
        <v xml:space="preserve">ATM UNP Cambita Garabito (San Cristóbal) </v>
      </c>
      <c r="H48" s="151" t="str">
        <f>VLOOKUP(E48,VIP!$A$2:$O18968,7,FALSE)</f>
        <v>Si</v>
      </c>
      <c r="I48" s="151" t="str">
        <f>VLOOKUP(E48,VIP!$A$2:$O10933,8,FALSE)</f>
        <v>Si</v>
      </c>
      <c r="J48" s="151" t="str">
        <f>VLOOKUP(E48,VIP!$A$2:$O10883,8,FALSE)</f>
        <v>Si</v>
      </c>
      <c r="K48" s="151" t="str">
        <f>VLOOKUP(E48,VIP!$A$2:$O14457,6,0)</f>
        <v>NO</v>
      </c>
      <c r="L48" s="155" t="s">
        <v>2417</v>
      </c>
      <c r="M48" s="109" t="s">
        <v>2445</v>
      </c>
      <c r="N48" s="109" t="s">
        <v>2452</v>
      </c>
      <c r="O48" s="151" t="s">
        <v>2470</v>
      </c>
      <c r="P48" s="151"/>
      <c r="Q48" s="109" t="s">
        <v>2417</v>
      </c>
    </row>
    <row r="49" spans="1:17" s="122" customFormat="1" ht="18" x14ac:dyDescent="0.25">
      <c r="A49" s="151" t="str">
        <f>VLOOKUP(E49,'LISTADO ATM'!$A$2:$C$898,3,0)</f>
        <v>SUR</v>
      </c>
      <c r="B49" s="146">
        <v>3335941293</v>
      </c>
      <c r="C49" s="110">
        <v>44380.514930555553</v>
      </c>
      <c r="D49" s="110" t="s">
        <v>2180</v>
      </c>
      <c r="E49" s="141">
        <v>360</v>
      </c>
      <c r="F49" s="151" t="str">
        <f>VLOOKUP(E49,VIP!$A$2:$O14006,2,0)</f>
        <v>DRBR360</v>
      </c>
      <c r="G49" s="151" t="str">
        <f>VLOOKUP(E49,'LISTADO ATM'!$A$2:$B$897,2,0)</f>
        <v>ATM Ayuntamiento Guayabal</v>
      </c>
      <c r="H49" s="151" t="str">
        <f>VLOOKUP(E49,VIP!$A$2:$O18967,7,FALSE)</f>
        <v>si</v>
      </c>
      <c r="I49" s="151" t="str">
        <f>VLOOKUP(E49,VIP!$A$2:$O10932,8,FALSE)</f>
        <v>si</v>
      </c>
      <c r="J49" s="151" t="str">
        <f>VLOOKUP(E49,VIP!$A$2:$O10882,8,FALSE)</f>
        <v>si</v>
      </c>
      <c r="K49" s="151" t="str">
        <f>VLOOKUP(E49,VIP!$A$2:$O14456,6,0)</f>
        <v>NO</v>
      </c>
      <c r="L49" s="155" t="s">
        <v>2465</v>
      </c>
      <c r="M49" s="157" t="s">
        <v>2546</v>
      </c>
      <c r="N49" s="109" t="s">
        <v>2452</v>
      </c>
      <c r="O49" s="151" t="s">
        <v>2454</v>
      </c>
      <c r="P49" s="151"/>
      <c r="Q49" s="158">
        <v>44381.770138888889</v>
      </c>
    </row>
    <row r="50" spans="1:17" s="122" customFormat="1" ht="18" x14ac:dyDescent="0.25">
      <c r="A50" s="151" t="str">
        <f>VLOOKUP(E50,'LISTADO ATM'!$A$2:$C$898,3,0)</f>
        <v>NORTE</v>
      </c>
      <c r="B50" s="146">
        <v>3335941296</v>
      </c>
      <c r="C50" s="110">
        <v>44380.520405092589</v>
      </c>
      <c r="D50" s="110" t="s">
        <v>2180</v>
      </c>
      <c r="E50" s="141">
        <v>266</v>
      </c>
      <c r="F50" s="151" t="str">
        <f>VLOOKUP(E50,VIP!$A$2:$O14005,2,0)</f>
        <v>DRBR266</v>
      </c>
      <c r="G50" s="151" t="str">
        <f>VLOOKUP(E50,'LISTADO ATM'!$A$2:$B$897,2,0)</f>
        <v xml:space="preserve">ATM Oficina Villa Francisca </v>
      </c>
      <c r="H50" s="151" t="str">
        <f>VLOOKUP(E50,VIP!$A$2:$O18966,7,FALSE)</f>
        <v>Si</v>
      </c>
      <c r="I50" s="151" t="str">
        <f>VLOOKUP(E50,VIP!$A$2:$O10931,8,FALSE)</f>
        <v>Si</v>
      </c>
      <c r="J50" s="151" t="str">
        <f>VLOOKUP(E50,VIP!$A$2:$O10881,8,FALSE)</f>
        <v>Si</v>
      </c>
      <c r="K50" s="151" t="str">
        <f>VLOOKUP(E50,VIP!$A$2:$O14455,6,0)</f>
        <v>NO</v>
      </c>
      <c r="L50" s="155" t="s">
        <v>2465</v>
      </c>
      <c r="M50" s="109" t="s">
        <v>2445</v>
      </c>
      <c r="N50" s="109" t="s">
        <v>2452</v>
      </c>
      <c r="O50" s="151" t="s">
        <v>2454</v>
      </c>
      <c r="P50" s="151"/>
      <c r="Q50" s="109" t="s">
        <v>2465</v>
      </c>
    </row>
    <row r="51" spans="1:17" s="122" customFormat="1" ht="18" x14ac:dyDescent="0.25">
      <c r="A51" s="151" t="str">
        <f>VLOOKUP(E51,'LISTADO ATM'!$A$2:$C$898,3,0)</f>
        <v>ESTE</v>
      </c>
      <c r="B51" s="146">
        <v>3335941297</v>
      </c>
      <c r="C51" s="110">
        <v>44380.525694444441</v>
      </c>
      <c r="D51" s="110" t="s">
        <v>2448</v>
      </c>
      <c r="E51" s="141">
        <v>399</v>
      </c>
      <c r="F51" s="151" t="str">
        <f>VLOOKUP(E51,VIP!$A$2:$O14004,2,0)</f>
        <v>DRBR399</v>
      </c>
      <c r="G51" s="151" t="str">
        <f>VLOOKUP(E51,'LISTADO ATM'!$A$2:$B$897,2,0)</f>
        <v xml:space="preserve">ATM Oficina La Romana II </v>
      </c>
      <c r="H51" s="151" t="str">
        <f>VLOOKUP(E51,VIP!$A$2:$O18965,7,FALSE)</f>
        <v>Si</v>
      </c>
      <c r="I51" s="151" t="str">
        <f>VLOOKUP(E51,VIP!$A$2:$O10930,8,FALSE)</f>
        <v>Si</v>
      </c>
      <c r="J51" s="151" t="str">
        <f>VLOOKUP(E51,VIP!$A$2:$O10880,8,FALSE)</f>
        <v>Si</v>
      </c>
      <c r="K51" s="151" t="str">
        <f>VLOOKUP(E51,VIP!$A$2:$O14454,6,0)</f>
        <v>NO</v>
      </c>
      <c r="L51" s="155" t="s">
        <v>2441</v>
      </c>
      <c r="M51" s="109" t="s">
        <v>2445</v>
      </c>
      <c r="N51" s="109" t="s">
        <v>2452</v>
      </c>
      <c r="O51" s="151" t="s">
        <v>2453</v>
      </c>
      <c r="P51" s="151"/>
      <c r="Q51" s="109" t="s">
        <v>2441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3335941303</v>
      </c>
      <c r="C52" s="110">
        <v>44380.53334490741</v>
      </c>
      <c r="D52" s="110" t="s">
        <v>2448</v>
      </c>
      <c r="E52" s="141">
        <v>480</v>
      </c>
      <c r="F52" s="151" t="str">
        <f>VLOOKUP(E52,VIP!$A$2:$O14002,2,0)</f>
        <v>DRBR480</v>
      </c>
      <c r="G52" s="151" t="str">
        <f>VLOOKUP(E52,'LISTADO ATM'!$A$2:$B$897,2,0)</f>
        <v>ATM UNP Farmaconal Higuey</v>
      </c>
      <c r="H52" s="151" t="str">
        <f>VLOOKUP(E52,VIP!$A$2:$O18963,7,FALSE)</f>
        <v>N/A</v>
      </c>
      <c r="I52" s="151" t="str">
        <f>VLOOKUP(E52,VIP!$A$2:$O10928,8,FALSE)</f>
        <v>N/A</v>
      </c>
      <c r="J52" s="151" t="str">
        <f>VLOOKUP(E52,VIP!$A$2:$O10878,8,FALSE)</f>
        <v>N/A</v>
      </c>
      <c r="K52" s="151" t="str">
        <f>VLOOKUP(E52,VIP!$A$2:$O14452,6,0)</f>
        <v>N/A</v>
      </c>
      <c r="L52" s="155" t="s">
        <v>2417</v>
      </c>
      <c r="M52" s="109" t="s">
        <v>2445</v>
      </c>
      <c r="N52" s="109" t="s">
        <v>2452</v>
      </c>
      <c r="O52" s="151" t="s">
        <v>2453</v>
      </c>
      <c r="P52" s="151"/>
      <c r="Q52" s="109" t="s">
        <v>2417</v>
      </c>
    </row>
    <row r="53" spans="1:17" s="122" customFormat="1" ht="18" x14ac:dyDescent="0.25">
      <c r="A53" s="151" t="str">
        <f>VLOOKUP(E53,'LISTADO ATM'!$A$2:$C$898,3,0)</f>
        <v>DISTRITO NACIONAL</v>
      </c>
      <c r="B53" s="146">
        <v>3335941311</v>
      </c>
      <c r="C53" s="110">
        <v>44380.542719907404</v>
      </c>
      <c r="D53" s="110" t="s">
        <v>2180</v>
      </c>
      <c r="E53" s="141">
        <v>697</v>
      </c>
      <c r="F53" s="151" t="str">
        <f>VLOOKUP(E53,VIP!$A$2:$O13999,2,0)</f>
        <v>DRBR697</v>
      </c>
      <c r="G53" s="151" t="str">
        <f>VLOOKUP(E53,'LISTADO ATM'!$A$2:$B$897,2,0)</f>
        <v>ATM Hipermercado Olé Ciudad Juan Bosch</v>
      </c>
      <c r="H53" s="151" t="str">
        <f>VLOOKUP(E53,VIP!$A$2:$O18960,7,FALSE)</f>
        <v>Si</v>
      </c>
      <c r="I53" s="151" t="str">
        <f>VLOOKUP(E53,VIP!$A$2:$O10925,8,FALSE)</f>
        <v>Si</v>
      </c>
      <c r="J53" s="151" t="str">
        <f>VLOOKUP(E53,VIP!$A$2:$O10875,8,FALSE)</f>
        <v>Si</v>
      </c>
      <c r="K53" s="151" t="str">
        <f>VLOOKUP(E53,VIP!$A$2:$O14449,6,0)</f>
        <v>NO</v>
      </c>
      <c r="L53" s="155" t="s">
        <v>2219</v>
      </c>
      <c r="M53" s="157" t="s">
        <v>2546</v>
      </c>
      <c r="N53" s="109" t="s">
        <v>2452</v>
      </c>
      <c r="O53" s="151" t="s">
        <v>2454</v>
      </c>
      <c r="P53" s="151"/>
      <c r="Q53" s="158">
        <v>44381.755555555559</v>
      </c>
    </row>
    <row r="54" spans="1:17" s="122" customFormat="1" ht="18" x14ac:dyDescent="0.25">
      <c r="A54" s="151" t="str">
        <f>VLOOKUP(E54,'LISTADO ATM'!$A$2:$C$898,3,0)</f>
        <v>NORTE</v>
      </c>
      <c r="B54" s="146">
        <v>3335941346</v>
      </c>
      <c r="C54" s="110">
        <v>44380.586840277778</v>
      </c>
      <c r="D54" s="110" t="s">
        <v>2180</v>
      </c>
      <c r="E54" s="141">
        <v>129</v>
      </c>
      <c r="F54" s="151" t="str">
        <f>VLOOKUP(E54,VIP!$A$2:$O14033,2,0)</f>
        <v>DRBR129</v>
      </c>
      <c r="G54" s="151" t="str">
        <f>VLOOKUP(E54,'LISTADO ATM'!$A$2:$B$897,2,0)</f>
        <v xml:space="preserve">ATM Multicentro La Sirena (Santiago) </v>
      </c>
      <c r="H54" s="151" t="str">
        <f>VLOOKUP(E54,VIP!$A$2:$O18994,7,FALSE)</f>
        <v>Si</v>
      </c>
      <c r="I54" s="151" t="str">
        <f>VLOOKUP(E54,VIP!$A$2:$O10959,8,FALSE)</f>
        <v>Si</v>
      </c>
      <c r="J54" s="151" t="str">
        <f>VLOOKUP(E54,VIP!$A$2:$O10909,8,FALSE)</f>
        <v>Si</v>
      </c>
      <c r="K54" s="151" t="str">
        <f>VLOOKUP(E54,VIP!$A$2:$O14483,6,0)</f>
        <v>SI</v>
      </c>
      <c r="L54" s="155" t="s">
        <v>2465</v>
      </c>
      <c r="M54" s="109" t="s">
        <v>2445</v>
      </c>
      <c r="N54" s="109" t="s">
        <v>2452</v>
      </c>
      <c r="O54" s="151" t="s">
        <v>2454</v>
      </c>
      <c r="P54" s="151"/>
      <c r="Q54" s="109" t="s">
        <v>2465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3335941349</v>
      </c>
      <c r="C55" s="110">
        <v>44380.603842592594</v>
      </c>
      <c r="D55" s="110" t="s">
        <v>2180</v>
      </c>
      <c r="E55" s="141">
        <v>596</v>
      </c>
      <c r="F55" s="151" t="str">
        <f>VLOOKUP(E55,VIP!$A$2:$O14032,2,0)</f>
        <v>DRBR274</v>
      </c>
      <c r="G55" s="151" t="str">
        <f>VLOOKUP(E55,'LISTADO ATM'!$A$2:$B$897,2,0)</f>
        <v xml:space="preserve">ATM Autobanco Malecón Center </v>
      </c>
      <c r="H55" s="151" t="str">
        <f>VLOOKUP(E55,VIP!$A$2:$O18993,7,FALSE)</f>
        <v>Si</v>
      </c>
      <c r="I55" s="151" t="str">
        <f>VLOOKUP(E55,VIP!$A$2:$O10958,8,FALSE)</f>
        <v>Si</v>
      </c>
      <c r="J55" s="151" t="str">
        <f>VLOOKUP(E55,VIP!$A$2:$O10908,8,FALSE)</f>
        <v>Si</v>
      </c>
      <c r="K55" s="151" t="str">
        <f>VLOOKUP(E55,VIP!$A$2:$O14482,6,0)</f>
        <v>NO</v>
      </c>
      <c r="L55" s="155" t="s">
        <v>2219</v>
      </c>
      <c r="M55" s="109" t="s">
        <v>2445</v>
      </c>
      <c r="N55" s="109" t="s">
        <v>2452</v>
      </c>
      <c r="O55" s="151" t="s">
        <v>2454</v>
      </c>
      <c r="P55" s="151"/>
      <c r="Q55" s="109" t="s">
        <v>2219</v>
      </c>
    </row>
    <row r="56" spans="1:17" s="122" customFormat="1" ht="18" x14ac:dyDescent="0.25">
      <c r="A56" s="151" t="str">
        <f>VLOOKUP(E56,'LISTADO ATM'!$A$2:$C$898,3,0)</f>
        <v>SUR</v>
      </c>
      <c r="B56" s="146">
        <v>3335941350</v>
      </c>
      <c r="C56" s="110">
        <v>44380.605532407404</v>
      </c>
      <c r="D56" s="110" t="s">
        <v>2180</v>
      </c>
      <c r="E56" s="141">
        <v>403</v>
      </c>
      <c r="F56" s="151" t="str">
        <f>VLOOKUP(E56,VIP!$A$2:$O14031,2,0)</f>
        <v>DRBR403</v>
      </c>
      <c r="G56" s="151" t="str">
        <f>VLOOKUP(E56,'LISTADO ATM'!$A$2:$B$897,2,0)</f>
        <v xml:space="preserve">ATM Oficina Vicente Noble </v>
      </c>
      <c r="H56" s="151" t="str">
        <f>VLOOKUP(E56,VIP!$A$2:$O18992,7,FALSE)</f>
        <v>Si</v>
      </c>
      <c r="I56" s="151" t="str">
        <f>VLOOKUP(E56,VIP!$A$2:$O10957,8,FALSE)</f>
        <v>Si</v>
      </c>
      <c r="J56" s="151" t="str">
        <f>VLOOKUP(E56,VIP!$A$2:$O10907,8,FALSE)</f>
        <v>Si</v>
      </c>
      <c r="K56" s="151" t="str">
        <f>VLOOKUP(E56,VIP!$A$2:$O14481,6,0)</f>
        <v>NO</v>
      </c>
      <c r="L56" s="155" t="s">
        <v>2219</v>
      </c>
      <c r="M56" s="109" t="s">
        <v>2445</v>
      </c>
      <c r="N56" s="109" t="s">
        <v>2452</v>
      </c>
      <c r="O56" s="151" t="s">
        <v>2454</v>
      </c>
      <c r="P56" s="151"/>
      <c r="Q56" s="109" t="s">
        <v>2219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3335941351</v>
      </c>
      <c r="C57" s="110">
        <v>44380.605983796297</v>
      </c>
      <c r="D57" s="110" t="s">
        <v>2180</v>
      </c>
      <c r="E57" s="141">
        <v>630</v>
      </c>
      <c r="F57" s="151" t="str">
        <f>VLOOKUP(E57,VIP!$A$2:$O14030,2,0)</f>
        <v>DRBR112</v>
      </c>
      <c r="G57" s="151" t="str">
        <f>VLOOKUP(E57,'LISTADO ATM'!$A$2:$B$897,2,0)</f>
        <v xml:space="preserve">ATM Oficina Plaza Zaglul (SPM) </v>
      </c>
      <c r="H57" s="151" t="str">
        <f>VLOOKUP(E57,VIP!$A$2:$O18991,7,FALSE)</f>
        <v>Si</v>
      </c>
      <c r="I57" s="151" t="str">
        <f>VLOOKUP(E57,VIP!$A$2:$O10956,8,FALSE)</f>
        <v>Si</v>
      </c>
      <c r="J57" s="151" t="str">
        <f>VLOOKUP(E57,VIP!$A$2:$O10906,8,FALSE)</f>
        <v>Si</v>
      </c>
      <c r="K57" s="151" t="str">
        <f>VLOOKUP(E57,VIP!$A$2:$O14480,6,0)</f>
        <v>NO</v>
      </c>
      <c r="L57" s="155" t="s">
        <v>2219</v>
      </c>
      <c r="M57" s="109" t="s">
        <v>2445</v>
      </c>
      <c r="N57" s="109" t="s">
        <v>2452</v>
      </c>
      <c r="O57" s="151" t="s">
        <v>2454</v>
      </c>
      <c r="P57" s="151"/>
      <c r="Q57" s="109" t="s">
        <v>2219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3335941353</v>
      </c>
      <c r="C58" s="110">
        <v>44380.606759259259</v>
      </c>
      <c r="D58" s="110" t="s">
        <v>2180</v>
      </c>
      <c r="E58" s="141">
        <v>238</v>
      </c>
      <c r="F58" s="151" t="str">
        <f>VLOOKUP(E58,VIP!$A$2:$O14028,2,0)</f>
        <v>DRBR238</v>
      </c>
      <c r="G58" s="151" t="str">
        <f>VLOOKUP(E58,'LISTADO ATM'!$A$2:$B$897,2,0)</f>
        <v xml:space="preserve">ATM Multicentro La Sirena Charles de Gaulle </v>
      </c>
      <c r="H58" s="151" t="str">
        <f>VLOOKUP(E58,VIP!$A$2:$O18989,7,FALSE)</f>
        <v>Si</v>
      </c>
      <c r="I58" s="151" t="str">
        <f>VLOOKUP(E58,VIP!$A$2:$O10954,8,FALSE)</f>
        <v>Si</v>
      </c>
      <c r="J58" s="151" t="str">
        <f>VLOOKUP(E58,VIP!$A$2:$O10904,8,FALSE)</f>
        <v>Si</v>
      </c>
      <c r="K58" s="151" t="str">
        <f>VLOOKUP(E58,VIP!$A$2:$O14478,6,0)</f>
        <v>No</v>
      </c>
      <c r="L58" s="155" t="s">
        <v>2465</v>
      </c>
      <c r="M58" s="109" t="s">
        <v>2445</v>
      </c>
      <c r="N58" s="109" t="s">
        <v>2452</v>
      </c>
      <c r="O58" s="151" t="s">
        <v>2454</v>
      </c>
      <c r="P58" s="151"/>
      <c r="Q58" s="109" t="s">
        <v>2465</v>
      </c>
    </row>
    <row r="59" spans="1:17" s="122" customFormat="1" ht="18" x14ac:dyDescent="0.25">
      <c r="A59" s="151" t="str">
        <f>VLOOKUP(E59,'LISTADO ATM'!$A$2:$C$898,3,0)</f>
        <v>NORTE</v>
      </c>
      <c r="B59" s="146">
        <v>3335941354</v>
      </c>
      <c r="C59" s="110">
        <v>44380.607118055559</v>
      </c>
      <c r="D59" s="110" t="s">
        <v>2181</v>
      </c>
      <c r="E59" s="141">
        <v>351</v>
      </c>
      <c r="F59" s="151" t="str">
        <f>VLOOKUP(E59,VIP!$A$2:$O14027,2,0)</f>
        <v>DRBR351</v>
      </c>
      <c r="G59" s="151" t="str">
        <f>VLOOKUP(E59,'LISTADO ATM'!$A$2:$B$897,2,0)</f>
        <v xml:space="preserve">ATM S/M José Luís (Puerto Plata) </v>
      </c>
      <c r="H59" s="151" t="str">
        <f>VLOOKUP(E59,VIP!$A$2:$O18988,7,FALSE)</f>
        <v>Si</v>
      </c>
      <c r="I59" s="151" t="str">
        <f>VLOOKUP(E59,VIP!$A$2:$O10953,8,FALSE)</f>
        <v>Si</v>
      </c>
      <c r="J59" s="151" t="str">
        <f>VLOOKUP(E59,VIP!$A$2:$O10903,8,FALSE)</f>
        <v>Si</v>
      </c>
      <c r="K59" s="151" t="str">
        <f>VLOOKUP(E59,VIP!$A$2:$O14477,6,0)</f>
        <v>NO</v>
      </c>
      <c r="L59" s="155" t="s">
        <v>2465</v>
      </c>
      <c r="M59" s="157" t="s">
        <v>2546</v>
      </c>
      <c r="N59" s="109" t="s">
        <v>2452</v>
      </c>
      <c r="O59" s="151" t="s">
        <v>2580</v>
      </c>
      <c r="P59" s="151"/>
      <c r="Q59" s="158">
        <v>44381.45008101852</v>
      </c>
    </row>
    <row r="60" spans="1:17" s="122" customFormat="1" ht="18" x14ac:dyDescent="0.25">
      <c r="A60" s="151" t="str">
        <f>VLOOKUP(E60,'LISTADO ATM'!$A$2:$C$898,3,0)</f>
        <v>ESTE</v>
      </c>
      <c r="B60" s="146">
        <v>3335941355</v>
      </c>
      <c r="C60" s="110">
        <v>44380.608090277776</v>
      </c>
      <c r="D60" s="110" t="s">
        <v>2180</v>
      </c>
      <c r="E60" s="141">
        <v>462</v>
      </c>
      <c r="F60" s="151" t="str">
        <f>VLOOKUP(E60,VIP!$A$2:$O14026,2,0)</f>
        <v>DRBR462</v>
      </c>
      <c r="G60" s="151" t="str">
        <f>VLOOKUP(E60,'LISTADO ATM'!$A$2:$B$897,2,0)</f>
        <v>ATM Agrocafe Del Caribe</v>
      </c>
      <c r="H60" s="151" t="str">
        <f>VLOOKUP(E60,VIP!$A$2:$O18987,7,FALSE)</f>
        <v>Si</v>
      </c>
      <c r="I60" s="151" t="str">
        <f>VLOOKUP(E60,VIP!$A$2:$O10952,8,FALSE)</f>
        <v>Si</v>
      </c>
      <c r="J60" s="151" t="str">
        <f>VLOOKUP(E60,VIP!$A$2:$O10902,8,FALSE)</f>
        <v>Si</v>
      </c>
      <c r="K60" s="151" t="str">
        <f>VLOOKUP(E60,VIP!$A$2:$O14476,6,0)</f>
        <v>NO</v>
      </c>
      <c r="L60" s="155" t="s">
        <v>2245</v>
      </c>
      <c r="M60" s="109" t="s">
        <v>2445</v>
      </c>
      <c r="N60" s="109" t="s">
        <v>2452</v>
      </c>
      <c r="O60" s="151" t="s">
        <v>2454</v>
      </c>
      <c r="P60" s="151"/>
      <c r="Q60" s="109" t="s">
        <v>2245</v>
      </c>
    </row>
    <row r="61" spans="1:17" s="122" customFormat="1" ht="18" x14ac:dyDescent="0.25">
      <c r="A61" s="151" t="str">
        <f>VLOOKUP(E61,'LISTADO ATM'!$A$2:$C$898,3,0)</f>
        <v>DISTRITO NACIONAL</v>
      </c>
      <c r="B61" s="146">
        <v>3335941356</v>
      </c>
      <c r="C61" s="110">
        <v>44380.610011574077</v>
      </c>
      <c r="D61" s="110" t="s">
        <v>2180</v>
      </c>
      <c r="E61" s="141">
        <v>493</v>
      </c>
      <c r="F61" s="151" t="str">
        <f>VLOOKUP(E61,VIP!$A$2:$O14025,2,0)</f>
        <v>DRBR493</v>
      </c>
      <c r="G61" s="151" t="str">
        <f>VLOOKUP(E61,'LISTADO ATM'!$A$2:$B$897,2,0)</f>
        <v xml:space="preserve">ATM Oficina Haina Occidental II </v>
      </c>
      <c r="H61" s="151" t="str">
        <f>VLOOKUP(E61,VIP!$A$2:$O18986,7,FALSE)</f>
        <v>Si</v>
      </c>
      <c r="I61" s="151" t="str">
        <f>VLOOKUP(E61,VIP!$A$2:$O10951,8,FALSE)</f>
        <v>Si</v>
      </c>
      <c r="J61" s="151" t="str">
        <f>VLOOKUP(E61,VIP!$A$2:$O10901,8,FALSE)</f>
        <v>Si</v>
      </c>
      <c r="K61" s="151" t="str">
        <f>VLOOKUP(E61,VIP!$A$2:$O14475,6,0)</f>
        <v>NO</v>
      </c>
      <c r="L61" s="155" t="s">
        <v>2465</v>
      </c>
      <c r="M61" s="157" t="s">
        <v>2546</v>
      </c>
      <c r="N61" s="109" t="s">
        <v>2452</v>
      </c>
      <c r="O61" s="151" t="s">
        <v>2454</v>
      </c>
      <c r="P61" s="151"/>
      <c r="Q61" s="158">
        <v>44381.768055555556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3335941361</v>
      </c>
      <c r="C62" s="110">
        <v>44380.616840277777</v>
      </c>
      <c r="D62" s="110" t="s">
        <v>2180</v>
      </c>
      <c r="E62" s="141">
        <v>222</v>
      </c>
      <c r="F62" s="151" t="str">
        <f>VLOOKUP(E62,VIP!$A$2:$O14020,2,0)</f>
        <v>DRBR222</v>
      </c>
      <c r="G62" s="151" t="str">
        <f>VLOOKUP(E62,'LISTADO ATM'!$A$2:$B$897,2,0)</f>
        <v xml:space="preserve">ATM UNP Dominicus (La Romana) </v>
      </c>
      <c r="H62" s="151" t="str">
        <f>VLOOKUP(E62,VIP!$A$2:$O18981,7,FALSE)</f>
        <v>Si</v>
      </c>
      <c r="I62" s="151" t="str">
        <f>VLOOKUP(E62,VIP!$A$2:$O10946,8,FALSE)</f>
        <v>Si</v>
      </c>
      <c r="J62" s="151" t="str">
        <f>VLOOKUP(E62,VIP!$A$2:$O10896,8,FALSE)</f>
        <v>Si</v>
      </c>
      <c r="K62" s="151" t="str">
        <f>VLOOKUP(E62,VIP!$A$2:$O14470,6,0)</f>
        <v>NO</v>
      </c>
      <c r="L62" s="155" t="s">
        <v>2245</v>
      </c>
      <c r="M62" s="109" t="s">
        <v>2445</v>
      </c>
      <c r="N62" s="109" t="s">
        <v>2452</v>
      </c>
      <c r="O62" s="151" t="s">
        <v>2454</v>
      </c>
      <c r="P62" s="151"/>
      <c r="Q62" s="109" t="s">
        <v>2245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3335941362</v>
      </c>
      <c r="C63" s="110">
        <v>44380.6171875</v>
      </c>
      <c r="D63" s="110" t="s">
        <v>2180</v>
      </c>
      <c r="E63" s="141">
        <v>375</v>
      </c>
      <c r="F63" s="151" t="str">
        <f>VLOOKUP(E63,VIP!$A$2:$O14019,2,0)</f>
        <v>DRBR375</v>
      </c>
      <c r="G63" s="151" t="str">
        <f>VLOOKUP(E63,'LISTADO ATM'!$A$2:$B$897,2,0)</f>
        <v>ATM Base Naval Las Caletas</v>
      </c>
      <c r="H63" s="151" t="str">
        <f>VLOOKUP(E63,VIP!$A$2:$O18980,7,FALSE)</f>
        <v>N/A</v>
      </c>
      <c r="I63" s="151" t="str">
        <f>VLOOKUP(E63,VIP!$A$2:$O10945,8,FALSE)</f>
        <v>N/A</v>
      </c>
      <c r="J63" s="151" t="str">
        <f>VLOOKUP(E63,VIP!$A$2:$O10895,8,FALSE)</f>
        <v>N/A</v>
      </c>
      <c r="K63" s="151" t="str">
        <f>VLOOKUP(E63,VIP!$A$2:$O14469,6,0)</f>
        <v>N/A</v>
      </c>
      <c r="L63" s="155" t="s">
        <v>2245</v>
      </c>
      <c r="M63" s="109" t="s">
        <v>2445</v>
      </c>
      <c r="N63" s="109" t="s">
        <v>2452</v>
      </c>
      <c r="O63" s="151" t="s">
        <v>2454</v>
      </c>
      <c r="P63" s="151"/>
      <c r="Q63" s="109" t="s">
        <v>2245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3335941363</v>
      </c>
      <c r="C64" s="110">
        <v>44380.617546296293</v>
      </c>
      <c r="D64" s="110" t="s">
        <v>2180</v>
      </c>
      <c r="E64" s="141">
        <v>617</v>
      </c>
      <c r="F64" s="151" t="str">
        <f>VLOOKUP(E64,VIP!$A$2:$O14018,2,0)</f>
        <v>DRBR617</v>
      </c>
      <c r="G64" s="151" t="str">
        <f>VLOOKUP(E64,'LISTADO ATM'!$A$2:$B$897,2,0)</f>
        <v xml:space="preserve">ATM Guardia Presidencial </v>
      </c>
      <c r="H64" s="151" t="str">
        <f>VLOOKUP(E64,VIP!$A$2:$O18979,7,FALSE)</f>
        <v>Si</v>
      </c>
      <c r="I64" s="151" t="str">
        <f>VLOOKUP(E64,VIP!$A$2:$O10944,8,FALSE)</f>
        <v>Si</v>
      </c>
      <c r="J64" s="151" t="str">
        <f>VLOOKUP(E64,VIP!$A$2:$O10894,8,FALSE)</f>
        <v>Si</v>
      </c>
      <c r="K64" s="151" t="str">
        <f>VLOOKUP(E64,VIP!$A$2:$O14468,6,0)</f>
        <v>NO</v>
      </c>
      <c r="L64" s="155" t="s">
        <v>2245</v>
      </c>
      <c r="M64" s="157" t="s">
        <v>2546</v>
      </c>
      <c r="N64" s="109" t="s">
        <v>2452</v>
      </c>
      <c r="O64" s="151" t="s">
        <v>2454</v>
      </c>
      <c r="P64" s="151"/>
      <c r="Q64" s="158">
        <v>44381.233101851853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3335941364</v>
      </c>
      <c r="C65" s="110">
        <v>44380.617986111109</v>
      </c>
      <c r="D65" s="110" t="s">
        <v>2180</v>
      </c>
      <c r="E65" s="141">
        <v>113</v>
      </c>
      <c r="F65" s="151" t="str">
        <f>VLOOKUP(E65,VIP!$A$2:$O14017,2,0)</f>
        <v>DRBR113</v>
      </c>
      <c r="G65" s="151" t="str">
        <f>VLOOKUP(E65,'LISTADO ATM'!$A$2:$B$897,2,0)</f>
        <v xml:space="preserve">ATM Autoservicio Atalaya del Mar </v>
      </c>
      <c r="H65" s="151" t="str">
        <f>VLOOKUP(E65,VIP!$A$2:$O18978,7,FALSE)</f>
        <v>Si</v>
      </c>
      <c r="I65" s="151" t="str">
        <f>VLOOKUP(E65,VIP!$A$2:$O10943,8,FALSE)</f>
        <v>No</v>
      </c>
      <c r="J65" s="151" t="str">
        <f>VLOOKUP(E65,VIP!$A$2:$O10893,8,FALSE)</f>
        <v>No</v>
      </c>
      <c r="K65" s="151" t="str">
        <f>VLOOKUP(E65,VIP!$A$2:$O14467,6,0)</f>
        <v>NO</v>
      </c>
      <c r="L65" s="155" t="s">
        <v>2245</v>
      </c>
      <c r="M65" s="109" t="s">
        <v>2445</v>
      </c>
      <c r="N65" s="109" t="s">
        <v>2452</v>
      </c>
      <c r="O65" s="151" t="s">
        <v>2454</v>
      </c>
      <c r="P65" s="151"/>
      <c r="Q65" s="109" t="s">
        <v>2245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3335941367</v>
      </c>
      <c r="C67" s="110">
        <v>44380.6246875</v>
      </c>
      <c r="D67" s="110" t="s">
        <v>2448</v>
      </c>
      <c r="E67" s="141">
        <v>979</v>
      </c>
      <c r="F67" s="151" t="str">
        <f>VLOOKUP(E67,VIP!$A$2:$O14015,2,0)</f>
        <v>DRBR979</v>
      </c>
      <c r="G67" s="151" t="str">
        <f>VLOOKUP(E67,'LISTADO ATM'!$A$2:$B$897,2,0)</f>
        <v xml:space="preserve">ATM Oficina Luperón I </v>
      </c>
      <c r="H67" s="151" t="str">
        <f>VLOOKUP(E67,VIP!$A$2:$O18976,7,FALSE)</f>
        <v>Si</v>
      </c>
      <c r="I67" s="151" t="str">
        <f>VLOOKUP(E67,VIP!$A$2:$O10941,8,FALSE)</f>
        <v>Si</v>
      </c>
      <c r="J67" s="151" t="str">
        <f>VLOOKUP(E67,VIP!$A$2:$O10891,8,FALSE)</f>
        <v>Si</v>
      </c>
      <c r="K67" s="151" t="str">
        <f>VLOOKUP(E67,VIP!$A$2:$O14465,6,0)</f>
        <v>NO</v>
      </c>
      <c r="L67" s="155" t="s">
        <v>2562</v>
      </c>
      <c r="M67" s="109" t="s">
        <v>2445</v>
      </c>
      <c r="N67" s="109" t="s">
        <v>2452</v>
      </c>
      <c r="O67" s="151" t="s">
        <v>2453</v>
      </c>
      <c r="P67" s="151"/>
      <c r="Q67" s="109" t="s">
        <v>2562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3335941368</v>
      </c>
      <c r="C68" s="110">
        <v>44380.638564814813</v>
      </c>
      <c r="D68" s="110" t="s">
        <v>2469</v>
      </c>
      <c r="E68" s="141">
        <v>410</v>
      </c>
      <c r="F68" s="151" t="str">
        <f>VLOOKUP(E68,VIP!$A$2:$O14011,2,0)</f>
        <v>DRBR410</v>
      </c>
      <c r="G68" s="151" t="str">
        <f>VLOOKUP(E68,'LISTADO ATM'!$A$2:$B$897,2,0)</f>
        <v xml:space="preserve">ATM Oficina Las Palmas de Herrera II </v>
      </c>
      <c r="H68" s="151" t="str">
        <f>VLOOKUP(E68,VIP!$A$2:$O18972,7,FALSE)</f>
        <v>Si</v>
      </c>
      <c r="I68" s="151" t="str">
        <f>VLOOKUP(E68,VIP!$A$2:$O10937,8,FALSE)</f>
        <v>Si</v>
      </c>
      <c r="J68" s="151" t="str">
        <f>VLOOKUP(E68,VIP!$A$2:$O10887,8,FALSE)</f>
        <v>Si</v>
      </c>
      <c r="K68" s="151" t="str">
        <f>VLOOKUP(E68,VIP!$A$2:$O14461,6,0)</f>
        <v>NO</v>
      </c>
      <c r="L68" s="155" t="s">
        <v>2417</v>
      </c>
      <c r="M68" s="109" t="s">
        <v>2445</v>
      </c>
      <c r="N68" s="109" t="s">
        <v>2452</v>
      </c>
      <c r="O68" s="151" t="s">
        <v>2470</v>
      </c>
      <c r="P68" s="151"/>
      <c r="Q68" s="109" t="s">
        <v>2417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3335941369</v>
      </c>
      <c r="C69" s="110">
        <v>44380.651736111111</v>
      </c>
      <c r="D69" s="110" t="s">
        <v>2180</v>
      </c>
      <c r="E69" s="141">
        <v>958</v>
      </c>
      <c r="F69" s="151" t="str">
        <f>VLOOKUP(E69,VIP!$A$2:$O14041,2,0)</f>
        <v>DRBR958</v>
      </c>
      <c r="G69" s="151" t="str">
        <f>VLOOKUP(E69,'LISTADO ATM'!$A$2:$B$897,2,0)</f>
        <v xml:space="preserve">ATM Olé Aut. San Isidro </v>
      </c>
      <c r="H69" s="151" t="str">
        <f>VLOOKUP(E69,VIP!$A$2:$O19002,7,FALSE)</f>
        <v>Si</v>
      </c>
      <c r="I69" s="151" t="str">
        <f>VLOOKUP(E69,VIP!$A$2:$O10967,8,FALSE)</f>
        <v>Si</v>
      </c>
      <c r="J69" s="151" t="str">
        <f>VLOOKUP(E69,VIP!$A$2:$O10917,8,FALSE)</f>
        <v>Si</v>
      </c>
      <c r="K69" s="151" t="str">
        <f>VLOOKUP(E69,VIP!$A$2:$O14491,6,0)</f>
        <v>NO</v>
      </c>
      <c r="L69" s="155" t="s">
        <v>2465</v>
      </c>
      <c r="M69" s="157" t="s">
        <v>2546</v>
      </c>
      <c r="N69" s="109" t="s">
        <v>2452</v>
      </c>
      <c r="O69" s="151" t="s">
        <v>2454</v>
      </c>
      <c r="P69" s="151"/>
      <c r="Q69" s="158">
        <v>44381.754166666666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3335941371</v>
      </c>
      <c r="C70" s="110">
        <v>44380.668032407404</v>
      </c>
      <c r="D70" s="110" t="s">
        <v>2448</v>
      </c>
      <c r="E70" s="141">
        <v>353</v>
      </c>
      <c r="F70" s="151" t="str">
        <f>VLOOKUP(E70,VIP!$A$2:$O14040,2,0)</f>
        <v>DRBR353</v>
      </c>
      <c r="G70" s="151" t="str">
        <f>VLOOKUP(E70,'LISTADO ATM'!$A$2:$B$897,2,0)</f>
        <v xml:space="preserve">ATM Estación Boulevard Juan Dolio </v>
      </c>
      <c r="H70" s="151" t="str">
        <f>VLOOKUP(E70,VIP!$A$2:$O19001,7,FALSE)</f>
        <v>Si</v>
      </c>
      <c r="I70" s="151" t="str">
        <f>VLOOKUP(E70,VIP!$A$2:$O10966,8,FALSE)</f>
        <v>Si</v>
      </c>
      <c r="J70" s="151" t="str">
        <f>VLOOKUP(E70,VIP!$A$2:$O10916,8,FALSE)</f>
        <v>Si</v>
      </c>
      <c r="K70" s="151" t="str">
        <f>VLOOKUP(E70,VIP!$A$2:$O14490,6,0)</f>
        <v>NO</v>
      </c>
      <c r="L70" s="155" t="s">
        <v>2417</v>
      </c>
      <c r="M70" s="109" t="s">
        <v>2445</v>
      </c>
      <c r="N70" s="109" t="s">
        <v>2452</v>
      </c>
      <c r="O70" s="151" t="s">
        <v>2453</v>
      </c>
      <c r="P70" s="151"/>
      <c r="Q70" s="109" t="s">
        <v>2417</v>
      </c>
    </row>
    <row r="71" spans="1:17" s="122" customFormat="1" ht="18" x14ac:dyDescent="0.25">
      <c r="A71" s="151" t="str">
        <f>VLOOKUP(E71,'LISTADO ATM'!$A$2:$C$898,3,0)</f>
        <v>ESTE</v>
      </c>
      <c r="B71" s="146">
        <v>3335941374</v>
      </c>
      <c r="C71" s="110">
        <v>44380.671469907407</v>
      </c>
      <c r="D71" s="110" t="s">
        <v>2448</v>
      </c>
      <c r="E71" s="141">
        <v>158</v>
      </c>
      <c r="F71" s="151" t="str">
        <f>VLOOKUP(E71,VIP!$A$2:$O14038,2,0)</f>
        <v>DRBR158</v>
      </c>
      <c r="G71" s="151" t="str">
        <f>VLOOKUP(E71,'LISTADO ATM'!$A$2:$B$897,2,0)</f>
        <v xml:space="preserve">ATM Oficina Romana Norte </v>
      </c>
      <c r="H71" s="151" t="str">
        <f>VLOOKUP(E71,VIP!$A$2:$O18999,7,FALSE)</f>
        <v>Si</v>
      </c>
      <c r="I71" s="151" t="str">
        <f>VLOOKUP(E71,VIP!$A$2:$O10964,8,FALSE)</f>
        <v>Si</v>
      </c>
      <c r="J71" s="151" t="str">
        <f>VLOOKUP(E71,VIP!$A$2:$O10914,8,FALSE)</f>
        <v>Si</v>
      </c>
      <c r="K71" s="151" t="str">
        <f>VLOOKUP(E71,VIP!$A$2:$O14488,6,0)</f>
        <v>SI</v>
      </c>
      <c r="L71" s="155" t="s">
        <v>2564</v>
      </c>
      <c r="M71" s="109" t="s">
        <v>2445</v>
      </c>
      <c r="N71" s="109" t="s">
        <v>2452</v>
      </c>
      <c r="O71" s="151" t="s">
        <v>2453</v>
      </c>
      <c r="P71" s="151"/>
      <c r="Q71" s="109" t="s">
        <v>2564</v>
      </c>
    </row>
    <row r="72" spans="1:17" s="122" customFormat="1" ht="18" x14ac:dyDescent="0.25">
      <c r="A72" s="151" t="str">
        <f>VLOOKUP(E72,'LISTADO ATM'!$A$2:$C$898,3,0)</f>
        <v>DISTRITO NACIONAL</v>
      </c>
      <c r="B72" s="146">
        <v>3335941376</v>
      </c>
      <c r="C72" s="110">
        <v>44380.679548611108</v>
      </c>
      <c r="D72" s="110" t="s">
        <v>2448</v>
      </c>
      <c r="E72" s="141">
        <v>347</v>
      </c>
      <c r="F72" s="151" t="str">
        <f>VLOOKUP(E72,VIP!$A$2:$O14037,2,0)</f>
        <v>DRBR347</v>
      </c>
      <c r="G72" s="151" t="str">
        <f>VLOOKUP(E72,'LISTADO ATM'!$A$2:$B$897,2,0)</f>
        <v>ATM Patio de Colombia</v>
      </c>
      <c r="H72" s="151" t="str">
        <f>VLOOKUP(E72,VIP!$A$2:$O18998,7,FALSE)</f>
        <v>N/A</v>
      </c>
      <c r="I72" s="151" t="str">
        <f>VLOOKUP(E72,VIP!$A$2:$O10963,8,FALSE)</f>
        <v>N/A</v>
      </c>
      <c r="J72" s="151" t="str">
        <f>VLOOKUP(E72,VIP!$A$2:$O10913,8,FALSE)</f>
        <v>N/A</v>
      </c>
      <c r="K72" s="151" t="str">
        <f>VLOOKUP(E72,VIP!$A$2:$O14487,6,0)</f>
        <v>N/A</v>
      </c>
      <c r="L72" s="155" t="s">
        <v>2417</v>
      </c>
      <c r="M72" s="109" t="s">
        <v>2445</v>
      </c>
      <c r="N72" s="109" t="s">
        <v>2452</v>
      </c>
      <c r="O72" s="151" t="s">
        <v>2453</v>
      </c>
      <c r="P72" s="151"/>
      <c r="Q72" s="109" t="s">
        <v>2417</v>
      </c>
    </row>
    <row r="73" spans="1:17" s="122" customFormat="1" ht="18" x14ac:dyDescent="0.25">
      <c r="A73" s="151" t="str">
        <f>VLOOKUP(E73,'LISTADO ATM'!$A$2:$C$898,3,0)</f>
        <v>DISTRITO NACIONAL</v>
      </c>
      <c r="B73" s="146">
        <v>3335941377</v>
      </c>
      <c r="C73" s="110">
        <v>44380.682939814818</v>
      </c>
      <c r="D73" s="110" t="s">
        <v>2448</v>
      </c>
      <c r="E73" s="141">
        <v>946</v>
      </c>
      <c r="F73" s="151" t="str">
        <f>VLOOKUP(E73,VIP!$A$2:$O14036,2,0)</f>
        <v>DRBR24R</v>
      </c>
      <c r="G73" s="151" t="str">
        <f>VLOOKUP(E73,'LISTADO ATM'!$A$2:$B$897,2,0)</f>
        <v xml:space="preserve">ATM Oficina Núñez de Cáceres I </v>
      </c>
      <c r="H73" s="151" t="str">
        <f>VLOOKUP(E73,VIP!$A$2:$O18997,7,FALSE)</f>
        <v>Si</v>
      </c>
      <c r="I73" s="151" t="str">
        <f>VLOOKUP(E73,VIP!$A$2:$O10962,8,FALSE)</f>
        <v>Si</v>
      </c>
      <c r="J73" s="151" t="str">
        <f>VLOOKUP(E73,VIP!$A$2:$O10912,8,FALSE)</f>
        <v>Si</v>
      </c>
      <c r="K73" s="151" t="str">
        <f>VLOOKUP(E73,VIP!$A$2:$O14486,6,0)</f>
        <v>NO</v>
      </c>
      <c r="L73" s="155" t="s">
        <v>2417</v>
      </c>
      <c r="M73" s="109" t="s">
        <v>2445</v>
      </c>
      <c r="N73" s="109" t="s">
        <v>2452</v>
      </c>
      <c r="O73" s="151" t="s">
        <v>2453</v>
      </c>
      <c r="P73" s="151"/>
      <c r="Q73" s="109" t="s">
        <v>2417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3335941378</v>
      </c>
      <c r="C74" s="110">
        <v>44380.689780092594</v>
      </c>
      <c r="D74" s="110" t="s">
        <v>2180</v>
      </c>
      <c r="E74" s="141">
        <v>738</v>
      </c>
      <c r="F74" s="151" t="str">
        <f>VLOOKUP(E74,VIP!$A$2:$O14035,2,0)</f>
        <v>DRBR24S</v>
      </c>
      <c r="G74" s="151" t="str">
        <f>VLOOKUP(E74,'LISTADO ATM'!$A$2:$B$897,2,0)</f>
        <v xml:space="preserve">ATM Zona Franca Los Alcarrizos </v>
      </c>
      <c r="H74" s="151" t="str">
        <f>VLOOKUP(E74,VIP!$A$2:$O18996,7,FALSE)</f>
        <v>Si</v>
      </c>
      <c r="I74" s="151" t="str">
        <f>VLOOKUP(E74,VIP!$A$2:$O10961,8,FALSE)</f>
        <v>Si</v>
      </c>
      <c r="J74" s="151" t="str">
        <f>VLOOKUP(E74,VIP!$A$2:$O10911,8,FALSE)</f>
        <v>Si</v>
      </c>
      <c r="K74" s="151" t="str">
        <f>VLOOKUP(E74,VIP!$A$2:$O14485,6,0)</f>
        <v>NO</v>
      </c>
      <c r="L74" s="155" t="s">
        <v>2585</v>
      </c>
      <c r="M74" s="157" t="s">
        <v>2546</v>
      </c>
      <c r="N74" s="109" t="s">
        <v>2452</v>
      </c>
      <c r="O74" s="151" t="s">
        <v>2454</v>
      </c>
      <c r="P74" s="151"/>
      <c r="Q74" s="158">
        <v>44381.456365740742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3335941382</v>
      </c>
      <c r="C75" s="110">
        <v>44380.698055555556</v>
      </c>
      <c r="D75" s="110" t="s">
        <v>2448</v>
      </c>
      <c r="E75" s="141">
        <v>211</v>
      </c>
      <c r="F75" s="151" t="str">
        <f>VLOOKUP(E75,VIP!$A$2:$O14031,2,0)</f>
        <v>DRBR211</v>
      </c>
      <c r="G75" s="151" t="str">
        <f>VLOOKUP(E75,'LISTADO ATM'!$A$2:$B$897,2,0)</f>
        <v xml:space="preserve">ATM Oficina La Romana I </v>
      </c>
      <c r="H75" s="151" t="str">
        <f>VLOOKUP(E75,VIP!$A$2:$O18992,7,FALSE)</f>
        <v>Si</v>
      </c>
      <c r="I75" s="151" t="str">
        <f>VLOOKUP(E75,VIP!$A$2:$O10957,8,FALSE)</f>
        <v>Si</v>
      </c>
      <c r="J75" s="151" t="str">
        <f>VLOOKUP(E75,VIP!$A$2:$O10907,8,FALSE)</f>
        <v>Si</v>
      </c>
      <c r="K75" s="151" t="str">
        <f>VLOOKUP(E75,VIP!$A$2:$O14481,6,0)</f>
        <v>NO</v>
      </c>
      <c r="L75" s="155" t="s">
        <v>2417</v>
      </c>
      <c r="M75" s="109" t="s">
        <v>2445</v>
      </c>
      <c r="N75" s="109" t="s">
        <v>2452</v>
      </c>
      <c r="O75" s="151" t="s">
        <v>2453</v>
      </c>
      <c r="P75" s="151"/>
      <c r="Q75" s="109" t="s">
        <v>2417</v>
      </c>
    </row>
    <row r="76" spans="1:17" s="122" customFormat="1" ht="18" x14ac:dyDescent="0.25">
      <c r="A76" s="151" t="str">
        <f>VLOOKUP(E76,'LISTADO ATM'!$A$2:$C$898,3,0)</f>
        <v>ESTE</v>
      </c>
      <c r="B76" s="146">
        <v>3335941384</v>
      </c>
      <c r="C76" s="110">
        <v>44380.700821759259</v>
      </c>
      <c r="D76" s="110" t="s">
        <v>2180</v>
      </c>
      <c r="E76" s="141">
        <v>795</v>
      </c>
      <c r="F76" s="151" t="str">
        <f>VLOOKUP(E76,VIP!$A$2:$O14029,2,0)</f>
        <v>DRBR795</v>
      </c>
      <c r="G76" s="151" t="str">
        <f>VLOOKUP(E76,'LISTADO ATM'!$A$2:$B$897,2,0)</f>
        <v xml:space="preserve">ATM UNP Guaymate (La Romana) </v>
      </c>
      <c r="H76" s="151" t="str">
        <f>VLOOKUP(E76,VIP!$A$2:$O18990,7,FALSE)</f>
        <v>Si</v>
      </c>
      <c r="I76" s="151" t="str">
        <f>VLOOKUP(E76,VIP!$A$2:$O10955,8,FALSE)</f>
        <v>Si</v>
      </c>
      <c r="J76" s="151" t="str">
        <f>VLOOKUP(E76,VIP!$A$2:$O10905,8,FALSE)</f>
        <v>Si</v>
      </c>
      <c r="K76" s="151" t="str">
        <f>VLOOKUP(E76,VIP!$A$2:$O14479,6,0)</f>
        <v>NO</v>
      </c>
      <c r="L76" s="155" t="s">
        <v>2245</v>
      </c>
      <c r="M76" s="157" t="s">
        <v>2546</v>
      </c>
      <c r="N76" s="109" t="s">
        <v>2452</v>
      </c>
      <c r="O76" s="151" t="s">
        <v>2454</v>
      </c>
      <c r="P76" s="151"/>
      <c r="Q76" s="158">
        <v>44381.75277777778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3335941386</v>
      </c>
      <c r="C77" s="110">
        <v>44380.711145833331</v>
      </c>
      <c r="D77" s="110" t="s">
        <v>2180</v>
      </c>
      <c r="E77" s="141">
        <v>541</v>
      </c>
      <c r="F77" s="151" t="str">
        <f>VLOOKUP(E77,VIP!$A$2:$O14027,2,0)</f>
        <v>DRBR541</v>
      </c>
      <c r="G77" s="151" t="str">
        <f>VLOOKUP(E77,'LISTADO ATM'!$A$2:$B$897,2,0)</f>
        <v xml:space="preserve">ATM Oficina Sambil II </v>
      </c>
      <c r="H77" s="151" t="str">
        <f>VLOOKUP(E77,VIP!$A$2:$O18988,7,FALSE)</f>
        <v>Si</v>
      </c>
      <c r="I77" s="151" t="str">
        <f>VLOOKUP(E77,VIP!$A$2:$O10953,8,FALSE)</f>
        <v>Si</v>
      </c>
      <c r="J77" s="151" t="str">
        <f>VLOOKUP(E77,VIP!$A$2:$O10903,8,FALSE)</f>
        <v>Si</v>
      </c>
      <c r="K77" s="151" t="str">
        <f>VLOOKUP(E77,VIP!$A$2:$O14477,6,0)</f>
        <v>SI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SUR</v>
      </c>
      <c r="B78" s="146">
        <v>3335941387</v>
      </c>
      <c r="C78" s="110">
        <v>44380.713831018518</v>
      </c>
      <c r="D78" s="110" t="s">
        <v>2180</v>
      </c>
      <c r="E78" s="141">
        <v>783</v>
      </c>
      <c r="F78" s="151" t="str">
        <f>VLOOKUP(E78,VIP!$A$2:$O14026,2,0)</f>
        <v>DRBR303</v>
      </c>
      <c r="G78" s="151" t="str">
        <f>VLOOKUP(E78,'LISTADO ATM'!$A$2:$B$897,2,0)</f>
        <v xml:space="preserve">ATM Autobanco Alfa y Omega (Barahona) </v>
      </c>
      <c r="H78" s="151" t="str">
        <f>VLOOKUP(E78,VIP!$A$2:$O18987,7,FALSE)</f>
        <v>Si</v>
      </c>
      <c r="I78" s="151" t="str">
        <f>VLOOKUP(E78,VIP!$A$2:$O10952,8,FALSE)</f>
        <v>Si</v>
      </c>
      <c r="J78" s="151" t="str">
        <f>VLOOKUP(E78,VIP!$A$2:$O10902,8,FALSE)</f>
        <v>Si</v>
      </c>
      <c r="K78" s="151" t="str">
        <f>VLOOKUP(E78,VIP!$A$2:$O14476,6,0)</f>
        <v>NO</v>
      </c>
      <c r="L78" s="155" t="s">
        <v>2245</v>
      </c>
      <c r="M78" s="109" t="s">
        <v>2445</v>
      </c>
      <c r="N78" s="109" t="s">
        <v>2452</v>
      </c>
      <c r="O78" s="151" t="s">
        <v>2454</v>
      </c>
      <c r="P78" s="151"/>
      <c r="Q78" s="109" t="s">
        <v>2245</v>
      </c>
    </row>
    <row r="79" spans="1:17" s="122" customFormat="1" ht="18" x14ac:dyDescent="0.25">
      <c r="A79" s="151" t="str">
        <f>VLOOKUP(E79,'LISTADO ATM'!$A$2:$C$898,3,0)</f>
        <v>SUR</v>
      </c>
      <c r="B79" s="146">
        <v>3335941389</v>
      </c>
      <c r="C79" s="110">
        <v>44380.715543981481</v>
      </c>
      <c r="D79" s="110" t="s">
        <v>2180</v>
      </c>
      <c r="E79" s="141">
        <v>44</v>
      </c>
      <c r="F79" s="151" t="str">
        <f>VLOOKUP(E79,VIP!$A$2:$O14025,2,0)</f>
        <v>DRBR044</v>
      </c>
      <c r="G79" s="151" t="str">
        <f>VLOOKUP(E79,'LISTADO ATM'!$A$2:$B$897,2,0)</f>
        <v xml:space="preserve">ATM Oficina Pedernales </v>
      </c>
      <c r="H79" s="151" t="str">
        <f>VLOOKUP(E79,VIP!$A$2:$O18986,7,FALSE)</f>
        <v>Si</v>
      </c>
      <c r="I79" s="151" t="str">
        <f>VLOOKUP(E79,VIP!$A$2:$O10951,8,FALSE)</f>
        <v>Si</v>
      </c>
      <c r="J79" s="151" t="str">
        <f>VLOOKUP(E79,VIP!$A$2:$O10901,8,FALSE)</f>
        <v>Si</v>
      </c>
      <c r="K79" s="151" t="str">
        <f>VLOOKUP(E79,VIP!$A$2:$O14475,6,0)</f>
        <v>SI</v>
      </c>
      <c r="L79" s="155" t="s">
        <v>2601</v>
      </c>
      <c r="M79" s="109" t="s">
        <v>2445</v>
      </c>
      <c r="N79" s="109" t="s">
        <v>2452</v>
      </c>
      <c r="O79" s="151" t="s">
        <v>2454</v>
      </c>
      <c r="P79" s="151"/>
      <c r="Q79" s="109" t="s">
        <v>2601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3335941391</v>
      </c>
      <c r="C80" s="110">
        <v>44380.718055555553</v>
      </c>
      <c r="D80" s="110" t="s">
        <v>2448</v>
      </c>
      <c r="E80" s="141">
        <v>608</v>
      </c>
      <c r="F80" s="151" t="str">
        <f>VLOOKUP(E80,VIP!$A$2:$O14023,2,0)</f>
        <v>DRBR305</v>
      </c>
      <c r="G80" s="151" t="str">
        <f>VLOOKUP(E80,'LISTADO ATM'!$A$2:$B$897,2,0)</f>
        <v xml:space="preserve">ATM Oficina Jumbo (San Pedro) </v>
      </c>
      <c r="H80" s="151" t="str">
        <f>VLOOKUP(E80,VIP!$A$2:$O18984,7,FALSE)</f>
        <v>Si</v>
      </c>
      <c r="I80" s="151" t="str">
        <f>VLOOKUP(E80,VIP!$A$2:$O10949,8,FALSE)</f>
        <v>Si</v>
      </c>
      <c r="J80" s="151" t="str">
        <f>VLOOKUP(E80,VIP!$A$2:$O10899,8,FALSE)</f>
        <v>Si</v>
      </c>
      <c r="K80" s="151" t="str">
        <f>VLOOKUP(E80,VIP!$A$2:$O14473,6,0)</f>
        <v>SI</v>
      </c>
      <c r="L80" s="155" t="s">
        <v>2564</v>
      </c>
      <c r="M80" s="109" t="s">
        <v>2445</v>
      </c>
      <c r="N80" s="109" t="s">
        <v>2452</v>
      </c>
      <c r="O80" s="151" t="s">
        <v>2453</v>
      </c>
      <c r="P80" s="151"/>
      <c r="Q80" s="109" t="s">
        <v>2564</v>
      </c>
    </row>
    <row r="81" spans="1:17" s="122" customFormat="1" ht="18" x14ac:dyDescent="0.25">
      <c r="A81" s="151" t="str">
        <f>VLOOKUP(E81,'LISTADO ATM'!$A$2:$C$898,3,0)</f>
        <v>DISTRITO NACIONAL</v>
      </c>
      <c r="B81" s="146">
        <v>3335941395</v>
      </c>
      <c r="C81" s="110">
        <v>44380.764652777776</v>
      </c>
      <c r="D81" s="110" t="s">
        <v>2448</v>
      </c>
      <c r="E81" s="141">
        <v>696</v>
      </c>
      <c r="F81" s="151" t="str">
        <f>VLOOKUP(E81,VIP!$A$2:$O14022,2,0)</f>
        <v>DRBR696</v>
      </c>
      <c r="G81" s="151" t="str">
        <f>VLOOKUP(E81,'LISTADO ATM'!$A$2:$B$897,2,0)</f>
        <v>ATM Olé Jacobo Majluta</v>
      </c>
      <c r="H81" s="151" t="str">
        <f>VLOOKUP(E81,VIP!$A$2:$O18983,7,FALSE)</f>
        <v>Si</v>
      </c>
      <c r="I81" s="151" t="str">
        <f>VLOOKUP(E81,VIP!$A$2:$O10948,8,FALSE)</f>
        <v>Si</v>
      </c>
      <c r="J81" s="151" t="str">
        <f>VLOOKUP(E81,VIP!$A$2:$O10898,8,FALSE)</f>
        <v>Si</v>
      </c>
      <c r="K81" s="151" t="str">
        <f>VLOOKUP(E81,VIP!$A$2:$O14472,6,0)</f>
        <v>NO</v>
      </c>
      <c r="L81" s="155" t="s">
        <v>2417</v>
      </c>
      <c r="M81" s="157" t="s">
        <v>2546</v>
      </c>
      <c r="N81" s="109" t="s">
        <v>2452</v>
      </c>
      <c r="O81" s="151" t="s">
        <v>2453</v>
      </c>
      <c r="P81" s="151"/>
      <c r="Q81" s="158">
        <v>44381.458310185182</v>
      </c>
    </row>
    <row r="82" spans="1:17" s="122" customFormat="1" ht="18" x14ac:dyDescent="0.25">
      <c r="A82" s="151" t="str">
        <f>VLOOKUP(E82,'LISTADO ATM'!$A$2:$C$898,3,0)</f>
        <v>DISTRITO NACIONAL</v>
      </c>
      <c r="B82" s="146">
        <v>3335941396</v>
      </c>
      <c r="C82" s="110">
        <v>44380.764652777776</v>
      </c>
      <c r="D82" s="110" t="s">
        <v>2448</v>
      </c>
      <c r="E82" s="141">
        <v>983</v>
      </c>
      <c r="F82" s="151" t="str">
        <f>VLOOKUP(E82,VIP!$A$2:$O14021,2,0)</f>
        <v>DRBR983</v>
      </c>
      <c r="G82" s="151" t="str">
        <f>VLOOKUP(E82,'LISTADO ATM'!$A$2:$B$897,2,0)</f>
        <v xml:space="preserve">ATM Bravo República de Colombia </v>
      </c>
      <c r="H82" s="151" t="str">
        <f>VLOOKUP(E82,VIP!$A$2:$O18982,7,FALSE)</f>
        <v>Si</v>
      </c>
      <c r="I82" s="151" t="str">
        <f>VLOOKUP(E82,VIP!$A$2:$O10947,8,FALSE)</f>
        <v>No</v>
      </c>
      <c r="J82" s="151" t="str">
        <f>VLOOKUP(E82,VIP!$A$2:$O10897,8,FALSE)</f>
        <v>No</v>
      </c>
      <c r="K82" s="151" t="str">
        <f>VLOOKUP(E82,VIP!$A$2:$O14471,6,0)</f>
        <v>NO</v>
      </c>
      <c r="L82" s="155" t="s">
        <v>2417</v>
      </c>
      <c r="M82" s="109" t="s">
        <v>2445</v>
      </c>
      <c r="N82" s="109" t="s">
        <v>2452</v>
      </c>
      <c r="O82" s="151" t="s">
        <v>2453</v>
      </c>
      <c r="P82" s="151"/>
      <c r="Q82" s="109" t="s">
        <v>2417</v>
      </c>
    </row>
    <row r="83" spans="1:17" s="122" customFormat="1" ht="18" x14ac:dyDescent="0.25">
      <c r="A83" s="151" t="str">
        <f>VLOOKUP(E83,'LISTADO ATM'!$A$2:$C$898,3,0)</f>
        <v>NORTE</v>
      </c>
      <c r="B83" s="146">
        <v>3335941397</v>
      </c>
      <c r="C83" s="110">
        <v>44380.771678240744</v>
      </c>
      <c r="D83" s="110" t="s">
        <v>2181</v>
      </c>
      <c r="E83" s="141">
        <v>292</v>
      </c>
      <c r="F83" s="151" t="str">
        <f>VLOOKUP(E83,VIP!$A$2:$O14020,2,0)</f>
        <v>DRBR292</v>
      </c>
      <c r="G83" s="151" t="str">
        <f>VLOOKUP(E83,'LISTADO ATM'!$A$2:$B$897,2,0)</f>
        <v xml:space="preserve">ATM UNP Castañuelas (Montecristi) </v>
      </c>
      <c r="H83" s="151" t="str">
        <f>VLOOKUP(E83,VIP!$A$2:$O18981,7,FALSE)</f>
        <v>Si</v>
      </c>
      <c r="I83" s="151" t="str">
        <f>VLOOKUP(E83,VIP!$A$2:$O10946,8,FALSE)</f>
        <v>Si</v>
      </c>
      <c r="J83" s="151" t="str">
        <f>VLOOKUP(E83,VIP!$A$2:$O10896,8,FALSE)</f>
        <v>Si</v>
      </c>
      <c r="K83" s="151" t="str">
        <f>VLOOKUP(E83,VIP!$A$2:$O14470,6,0)</f>
        <v>NO</v>
      </c>
      <c r="L83" s="155" t="s">
        <v>2465</v>
      </c>
      <c r="M83" s="157" t="s">
        <v>2546</v>
      </c>
      <c r="N83" s="109" t="s">
        <v>2452</v>
      </c>
      <c r="O83" s="151" t="s">
        <v>2563</v>
      </c>
      <c r="P83" s="151"/>
      <c r="Q83" s="158">
        <v>44381.458310185182</v>
      </c>
    </row>
    <row r="84" spans="1:17" s="122" customFormat="1" ht="18" x14ac:dyDescent="0.25">
      <c r="A84" s="151" t="str">
        <f>VLOOKUP(E84,'LISTADO ATM'!$A$2:$C$898,3,0)</f>
        <v>ESTE</v>
      </c>
      <c r="B84" s="146">
        <v>3335941398</v>
      </c>
      <c r="C84" s="110">
        <v>44380.773206018515</v>
      </c>
      <c r="D84" s="110" t="s">
        <v>2180</v>
      </c>
      <c r="E84" s="141">
        <v>427</v>
      </c>
      <c r="F84" s="151" t="str">
        <f>VLOOKUP(E84,VIP!$A$2:$O14019,2,0)</f>
        <v>DRBR427</v>
      </c>
      <c r="G84" s="151" t="str">
        <f>VLOOKUP(E84,'LISTADO ATM'!$A$2:$B$897,2,0)</f>
        <v xml:space="preserve">ATM Almacenes Iberia (Hato Mayor) </v>
      </c>
      <c r="H84" s="151" t="str">
        <f>VLOOKUP(E84,VIP!$A$2:$O18980,7,FALSE)</f>
        <v>Si</v>
      </c>
      <c r="I84" s="151" t="str">
        <f>VLOOKUP(E84,VIP!$A$2:$O10945,8,FALSE)</f>
        <v>Si</v>
      </c>
      <c r="J84" s="151" t="str">
        <f>VLOOKUP(E84,VIP!$A$2:$O10895,8,FALSE)</f>
        <v>Si</v>
      </c>
      <c r="K84" s="151" t="str">
        <f>VLOOKUP(E84,VIP!$A$2:$O14469,6,0)</f>
        <v>NO</v>
      </c>
      <c r="L84" s="155" t="s">
        <v>2465</v>
      </c>
      <c r="M84" s="109" t="s">
        <v>2445</v>
      </c>
      <c r="N84" s="109" t="s">
        <v>2452</v>
      </c>
      <c r="O84" s="151" t="s">
        <v>2454</v>
      </c>
      <c r="P84" s="151"/>
      <c r="Q84" s="109" t="s">
        <v>2465</v>
      </c>
    </row>
    <row r="85" spans="1:17" s="122" customFormat="1" ht="18" x14ac:dyDescent="0.25">
      <c r="A85" s="151" t="str">
        <f>VLOOKUP(E85,'LISTADO ATM'!$A$2:$C$898,3,0)</f>
        <v>NORTE</v>
      </c>
      <c r="B85" s="146">
        <v>3335941399</v>
      </c>
      <c r="C85" s="110">
        <v>44380.774074074077</v>
      </c>
      <c r="D85" s="110" t="s">
        <v>2181</v>
      </c>
      <c r="E85" s="141">
        <v>171</v>
      </c>
      <c r="F85" s="151" t="str">
        <f>VLOOKUP(E85,VIP!$A$2:$O14018,2,0)</f>
        <v>DRBR171</v>
      </c>
      <c r="G85" s="151" t="str">
        <f>VLOOKUP(E85,'LISTADO ATM'!$A$2:$B$897,2,0)</f>
        <v xml:space="preserve">ATM Oficina Moca </v>
      </c>
      <c r="H85" s="151" t="str">
        <f>VLOOKUP(E85,VIP!$A$2:$O18979,7,FALSE)</f>
        <v>Si</v>
      </c>
      <c r="I85" s="151" t="str">
        <f>VLOOKUP(E85,VIP!$A$2:$O10944,8,FALSE)</f>
        <v>Si</v>
      </c>
      <c r="J85" s="151" t="str">
        <f>VLOOKUP(E85,VIP!$A$2:$O10894,8,FALSE)</f>
        <v>Si</v>
      </c>
      <c r="K85" s="151" t="str">
        <f>VLOOKUP(E85,VIP!$A$2:$O14468,6,0)</f>
        <v>NO</v>
      </c>
      <c r="L85" s="155" t="s">
        <v>2465</v>
      </c>
      <c r="M85" s="157" t="s">
        <v>2546</v>
      </c>
      <c r="N85" s="109" t="s">
        <v>2452</v>
      </c>
      <c r="O85" s="151" t="s">
        <v>2563</v>
      </c>
      <c r="P85" s="151"/>
      <c r="Q85" s="158">
        <v>44381.772916666669</v>
      </c>
    </row>
    <row r="86" spans="1:17" s="122" customFormat="1" ht="18" x14ac:dyDescent="0.25">
      <c r="A86" s="151" t="str">
        <f>VLOOKUP(E86,'LISTADO ATM'!$A$2:$C$898,3,0)</f>
        <v>NORTE</v>
      </c>
      <c r="B86" s="146">
        <v>3335941400</v>
      </c>
      <c r="C86" s="110">
        <v>44380.775740740741</v>
      </c>
      <c r="D86" s="110" t="s">
        <v>2181</v>
      </c>
      <c r="E86" s="141">
        <v>882</v>
      </c>
      <c r="F86" s="151" t="str">
        <f>VLOOKUP(E86,VIP!$A$2:$O14017,2,0)</f>
        <v>DRBR882</v>
      </c>
      <c r="G86" s="151" t="str">
        <f>VLOOKUP(E86,'LISTADO ATM'!$A$2:$B$897,2,0)</f>
        <v xml:space="preserve">ATM Oficina Moca II </v>
      </c>
      <c r="H86" s="151" t="str">
        <f>VLOOKUP(E86,VIP!$A$2:$O18978,7,FALSE)</f>
        <v>Si</v>
      </c>
      <c r="I86" s="151" t="str">
        <f>VLOOKUP(E86,VIP!$A$2:$O10943,8,FALSE)</f>
        <v>Si</v>
      </c>
      <c r="J86" s="151" t="str">
        <f>VLOOKUP(E86,VIP!$A$2:$O10893,8,FALSE)</f>
        <v>Si</v>
      </c>
      <c r="K86" s="151" t="str">
        <f>VLOOKUP(E86,VIP!$A$2:$O14467,6,0)</f>
        <v>SI</v>
      </c>
      <c r="L86" s="155" t="s">
        <v>2465</v>
      </c>
      <c r="M86" s="109" t="s">
        <v>2445</v>
      </c>
      <c r="N86" s="109" t="s">
        <v>2452</v>
      </c>
      <c r="O86" s="151" t="s">
        <v>2563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3335941401</v>
      </c>
      <c r="C87" s="110">
        <v>44380.776354166665</v>
      </c>
      <c r="D87" s="110" t="s">
        <v>2469</v>
      </c>
      <c r="E87" s="141">
        <v>813</v>
      </c>
      <c r="F87" s="151" t="str">
        <f>VLOOKUP(E87,VIP!$A$2:$O14016,2,0)</f>
        <v>DRBR815</v>
      </c>
      <c r="G87" s="151" t="str">
        <f>VLOOKUP(E87,'LISTADO ATM'!$A$2:$B$897,2,0)</f>
        <v>ATM Occidental Mall</v>
      </c>
      <c r="H87" s="151" t="str">
        <f>VLOOKUP(E87,VIP!$A$2:$O18977,7,FALSE)</f>
        <v>Si</v>
      </c>
      <c r="I87" s="151" t="str">
        <f>VLOOKUP(E87,VIP!$A$2:$O10942,8,FALSE)</f>
        <v>Si</v>
      </c>
      <c r="J87" s="151" t="str">
        <f>VLOOKUP(E87,VIP!$A$2:$O10892,8,FALSE)</f>
        <v>Si</v>
      </c>
      <c r="K87" s="151" t="str">
        <f>VLOOKUP(E87,VIP!$A$2:$O14466,6,0)</f>
        <v>NO</v>
      </c>
      <c r="L87" s="155" t="s">
        <v>2564</v>
      </c>
      <c r="M87" s="109" t="s">
        <v>2445</v>
      </c>
      <c r="N87" s="109" t="s">
        <v>2452</v>
      </c>
      <c r="O87" s="151" t="s">
        <v>2470</v>
      </c>
      <c r="P87" s="151"/>
      <c r="Q87" s="109" t="s">
        <v>2564</v>
      </c>
    </row>
    <row r="88" spans="1:17" s="122" customFormat="1" ht="18" x14ac:dyDescent="0.25">
      <c r="A88" s="151" t="str">
        <f>VLOOKUP(E88,'LISTADO ATM'!$A$2:$C$898,3,0)</f>
        <v>NORTE</v>
      </c>
      <c r="B88" s="146">
        <v>3335941402</v>
      </c>
      <c r="C88" s="110">
        <v>44380.776377314818</v>
      </c>
      <c r="D88" s="110" t="s">
        <v>2181</v>
      </c>
      <c r="E88" s="141">
        <v>402</v>
      </c>
      <c r="F88" s="151" t="str">
        <f>VLOOKUP(E88,VIP!$A$2:$O14015,2,0)</f>
        <v>DRBR402</v>
      </c>
      <c r="G88" s="151" t="str">
        <f>VLOOKUP(E88,'LISTADO ATM'!$A$2:$B$897,2,0)</f>
        <v xml:space="preserve">ATM La Sirena La Vega </v>
      </c>
      <c r="H88" s="151" t="str">
        <f>VLOOKUP(E88,VIP!$A$2:$O18976,7,FALSE)</f>
        <v>Si</v>
      </c>
      <c r="I88" s="151" t="str">
        <f>VLOOKUP(E88,VIP!$A$2:$O10941,8,FALSE)</f>
        <v>Si</v>
      </c>
      <c r="J88" s="151" t="str">
        <f>VLOOKUP(E88,VIP!$A$2:$O10891,8,FALSE)</f>
        <v>Si</v>
      </c>
      <c r="K88" s="151" t="str">
        <f>VLOOKUP(E88,VIP!$A$2:$O14465,6,0)</f>
        <v>NO</v>
      </c>
      <c r="L88" s="155" t="s">
        <v>2465</v>
      </c>
      <c r="M88" s="157" t="s">
        <v>2546</v>
      </c>
      <c r="N88" s="109" t="s">
        <v>2452</v>
      </c>
      <c r="O88" s="151" t="s">
        <v>2563</v>
      </c>
      <c r="P88" s="151"/>
      <c r="Q88" s="158">
        <v>44381.761111111111</v>
      </c>
    </row>
    <row r="89" spans="1:17" s="122" customFormat="1" ht="18" x14ac:dyDescent="0.25">
      <c r="A89" s="151" t="str">
        <f>VLOOKUP(E89,'LISTADO ATM'!$A$2:$C$898,3,0)</f>
        <v>SUR</v>
      </c>
      <c r="B89" s="146">
        <v>3335941403</v>
      </c>
      <c r="C89" s="110">
        <v>44380.778078703705</v>
      </c>
      <c r="D89" s="110" t="s">
        <v>2180</v>
      </c>
      <c r="E89" s="141">
        <v>537</v>
      </c>
      <c r="F89" s="151" t="str">
        <f>VLOOKUP(E89,VIP!$A$2:$O14014,2,0)</f>
        <v>DRBR537</v>
      </c>
      <c r="G89" s="151" t="str">
        <f>VLOOKUP(E89,'LISTADO ATM'!$A$2:$B$897,2,0)</f>
        <v xml:space="preserve">ATM Estación Texaco Enriquillo (Barahona) </v>
      </c>
      <c r="H89" s="151" t="str">
        <f>VLOOKUP(E89,VIP!$A$2:$O18975,7,FALSE)</f>
        <v>Si</v>
      </c>
      <c r="I89" s="151" t="str">
        <f>VLOOKUP(E89,VIP!$A$2:$O10940,8,FALSE)</f>
        <v>Si</v>
      </c>
      <c r="J89" s="151" t="str">
        <f>VLOOKUP(E89,VIP!$A$2:$O10890,8,FALSE)</f>
        <v>Si</v>
      </c>
      <c r="K89" s="151" t="str">
        <f>VLOOKUP(E89,VIP!$A$2:$O14464,6,0)</f>
        <v>NO</v>
      </c>
      <c r="L89" s="155" t="s">
        <v>2245</v>
      </c>
      <c r="M89" s="157" t="s">
        <v>2546</v>
      </c>
      <c r="N89" s="109" t="s">
        <v>2452</v>
      </c>
      <c r="O89" s="151" t="s">
        <v>2454</v>
      </c>
      <c r="P89" s="151"/>
      <c r="Q89" s="158">
        <v>44381.460729166669</v>
      </c>
    </row>
    <row r="90" spans="1:17" s="122" customFormat="1" ht="18" x14ac:dyDescent="0.25">
      <c r="A90" s="151" t="str">
        <f>VLOOKUP(E90,'LISTADO ATM'!$A$2:$C$898,3,0)</f>
        <v>NORTE</v>
      </c>
      <c r="B90" s="146">
        <v>3335941407</v>
      </c>
      <c r="C90" s="110">
        <v>44380.80914351852</v>
      </c>
      <c r="D90" s="110" t="s">
        <v>2469</v>
      </c>
      <c r="E90" s="141">
        <v>63</v>
      </c>
      <c r="F90" s="151" t="str">
        <f>VLOOKUP(E90,VIP!$A$2:$O14051,2,0)</f>
        <v>DRBR063</v>
      </c>
      <c r="G90" s="151" t="str">
        <f>VLOOKUP(E90,'LISTADO ATM'!$A$2:$B$897,2,0)</f>
        <v xml:space="preserve">ATM Oficina Villa Vásquez (Montecristi) </v>
      </c>
      <c r="H90" s="151" t="str">
        <f>VLOOKUP(E90,VIP!$A$2:$O19012,7,FALSE)</f>
        <v>Si</v>
      </c>
      <c r="I90" s="151" t="str">
        <f>VLOOKUP(E90,VIP!$A$2:$O10977,8,FALSE)</f>
        <v>Si</v>
      </c>
      <c r="J90" s="151" t="str">
        <f>VLOOKUP(E90,VIP!$A$2:$O10927,8,FALSE)</f>
        <v>Si</v>
      </c>
      <c r="K90" s="151" t="str">
        <f>VLOOKUP(E90,VIP!$A$2:$O14501,6,0)</f>
        <v>NO</v>
      </c>
      <c r="L90" s="155" t="s">
        <v>2417</v>
      </c>
      <c r="M90" s="109" t="s">
        <v>2445</v>
      </c>
      <c r="N90" s="109" t="s">
        <v>2452</v>
      </c>
      <c r="O90" s="151" t="s">
        <v>2470</v>
      </c>
      <c r="P90" s="151"/>
      <c r="Q90" s="109" t="s">
        <v>2417</v>
      </c>
    </row>
    <row r="91" spans="1:17" s="122" customFormat="1" ht="18" x14ac:dyDescent="0.25">
      <c r="A91" s="151" t="str">
        <f>VLOOKUP(E91,'LISTADO ATM'!$A$2:$C$898,3,0)</f>
        <v>ESTE</v>
      </c>
      <c r="B91" s="146">
        <v>3335941410</v>
      </c>
      <c r="C91" s="110">
        <v>44380.841805555552</v>
      </c>
      <c r="D91" s="110" t="s">
        <v>2448</v>
      </c>
      <c r="E91" s="141">
        <v>385</v>
      </c>
      <c r="F91" s="151" t="str">
        <f>VLOOKUP(E91,VIP!$A$2:$O14050,2,0)</f>
        <v>DRBR385</v>
      </c>
      <c r="G91" s="151" t="str">
        <f>VLOOKUP(E91,'LISTADO ATM'!$A$2:$B$897,2,0)</f>
        <v xml:space="preserve">ATM Plaza Verón I </v>
      </c>
      <c r="H91" s="151" t="str">
        <f>VLOOKUP(E91,VIP!$A$2:$O19011,7,FALSE)</f>
        <v>Si</v>
      </c>
      <c r="I91" s="151" t="str">
        <f>VLOOKUP(E91,VIP!$A$2:$O10976,8,FALSE)</f>
        <v>Si</v>
      </c>
      <c r="J91" s="151" t="str">
        <f>VLOOKUP(E91,VIP!$A$2:$O10926,8,FALSE)</f>
        <v>Si</v>
      </c>
      <c r="K91" s="151" t="str">
        <f>VLOOKUP(E91,VIP!$A$2:$O14500,6,0)</f>
        <v>NO</v>
      </c>
      <c r="L91" s="155" t="s">
        <v>2441</v>
      </c>
      <c r="M91" s="109" t="s">
        <v>2445</v>
      </c>
      <c r="N91" s="109" t="s">
        <v>2452</v>
      </c>
      <c r="O91" s="151" t="s">
        <v>2453</v>
      </c>
      <c r="P91" s="151"/>
      <c r="Q91" s="109" t="s">
        <v>2441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3335941411</v>
      </c>
      <c r="C92" s="110">
        <v>44380.846828703703</v>
      </c>
      <c r="D92" s="110" t="s">
        <v>2448</v>
      </c>
      <c r="E92" s="141">
        <v>949</v>
      </c>
      <c r="F92" s="151" t="str">
        <f>VLOOKUP(E92,VIP!$A$2:$O14049,2,0)</f>
        <v>DRBR23D</v>
      </c>
      <c r="G92" s="151" t="str">
        <f>VLOOKUP(E92,'LISTADO ATM'!$A$2:$B$897,2,0)</f>
        <v xml:space="preserve">ATM S/M Bravo San Isidro Coral Mall </v>
      </c>
      <c r="H92" s="151" t="str">
        <f>VLOOKUP(E92,VIP!$A$2:$O19010,7,FALSE)</f>
        <v>Si</v>
      </c>
      <c r="I92" s="151" t="str">
        <f>VLOOKUP(E92,VIP!$A$2:$O10975,8,FALSE)</f>
        <v>No</v>
      </c>
      <c r="J92" s="151" t="str">
        <f>VLOOKUP(E92,VIP!$A$2:$O10925,8,FALSE)</f>
        <v>No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2453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3335941414</v>
      </c>
      <c r="C93" s="110">
        <v>44380.860509259262</v>
      </c>
      <c r="D93" s="110" t="s">
        <v>2180</v>
      </c>
      <c r="E93" s="141">
        <v>300</v>
      </c>
      <c r="F93" s="151" t="str">
        <f>VLOOKUP(E93,VIP!$A$2:$O14046,2,0)</f>
        <v>DRBR300</v>
      </c>
      <c r="G93" s="151" t="str">
        <f>VLOOKUP(E93,'LISTADO ATM'!$A$2:$B$897,2,0)</f>
        <v xml:space="preserve">ATM S/M Aprezio Los Guaricanos </v>
      </c>
      <c r="H93" s="151" t="str">
        <f>VLOOKUP(E93,VIP!$A$2:$O19007,7,FALSE)</f>
        <v>Si</v>
      </c>
      <c r="I93" s="151" t="str">
        <f>VLOOKUP(E93,VIP!$A$2:$O10972,8,FALSE)</f>
        <v>Si</v>
      </c>
      <c r="J93" s="151" t="str">
        <f>VLOOKUP(E93,VIP!$A$2:$O10922,8,FALSE)</f>
        <v>Si</v>
      </c>
      <c r="K93" s="151" t="str">
        <f>VLOOKUP(E93,VIP!$A$2:$O14496,6,0)</f>
        <v>NO</v>
      </c>
      <c r="L93" s="155" t="s">
        <v>2245</v>
      </c>
      <c r="M93" s="109" t="s">
        <v>2445</v>
      </c>
      <c r="N93" s="109" t="s">
        <v>2452</v>
      </c>
      <c r="O93" s="151" t="s">
        <v>2454</v>
      </c>
      <c r="P93" s="151"/>
      <c r="Q93" s="109" t="s">
        <v>2245</v>
      </c>
    </row>
    <row r="94" spans="1:17" s="122" customFormat="1" ht="18" x14ac:dyDescent="0.25">
      <c r="A94" s="151" t="str">
        <f>VLOOKUP(E94,'LISTADO ATM'!$A$2:$C$898,3,0)</f>
        <v>NORTE</v>
      </c>
      <c r="B94" s="146">
        <v>3335941415</v>
      </c>
      <c r="C94" s="110">
        <v>44380.863680555558</v>
      </c>
      <c r="D94" s="110" t="s">
        <v>2181</v>
      </c>
      <c r="E94" s="141">
        <v>372</v>
      </c>
      <c r="F94" s="151" t="str">
        <f>VLOOKUP(E94,VIP!$A$2:$O14045,2,0)</f>
        <v>DRBR372</v>
      </c>
      <c r="G94" s="151" t="str">
        <f>VLOOKUP(E94,'LISTADO ATM'!$A$2:$B$897,2,0)</f>
        <v>ATM Oficina Sánchez II</v>
      </c>
      <c r="H94" s="151" t="str">
        <f>VLOOKUP(E94,VIP!$A$2:$O19006,7,FALSE)</f>
        <v>N/A</v>
      </c>
      <c r="I94" s="151" t="str">
        <f>VLOOKUP(E94,VIP!$A$2:$O10971,8,FALSE)</f>
        <v>N/A</v>
      </c>
      <c r="J94" s="151" t="str">
        <f>VLOOKUP(E94,VIP!$A$2:$O10921,8,FALSE)</f>
        <v>N/A</v>
      </c>
      <c r="K94" s="151" t="str">
        <f>VLOOKUP(E94,VIP!$A$2:$O14495,6,0)</f>
        <v>N/A</v>
      </c>
      <c r="L94" s="155" t="s">
        <v>2602</v>
      </c>
      <c r="M94" s="157" t="s">
        <v>2546</v>
      </c>
      <c r="N94" s="109" t="s">
        <v>2452</v>
      </c>
      <c r="O94" s="151" t="s">
        <v>2563</v>
      </c>
      <c r="P94" s="151"/>
      <c r="Q94" s="158">
        <v>44381.461435185185</v>
      </c>
    </row>
    <row r="95" spans="1:17" s="122" customFormat="1" ht="18" x14ac:dyDescent="0.25">
      <c r="A95" s="151" t="str">
        <f>VLOOKUP(E95,'LISTADO ATM'!$A$2:$C$898,3,0)</f>
        <v>NORTE</v>
      </c>
      <c r="B95" s="146">
        <v>3335941416</v>
      </c>
      <c r="C95" s="110">
        <v>44380.883506944447</v>
      </c>
      <c r="D95" s="110" t="s">
        <v>2181</v>
      </c>
      <c r="E95" s="141">
        <v>763</v>
      </c>
      <c r="F95" s="151" t="str">
        <f>VLOOKUP(E95,VIP!$A$2:$O14044,2,0)</f>
        <v>DRBR439</v>
      </c>
      <c r="G95" s="151" t="str">
        <f>VLOOKUP(E95,'LISTADO ATM'!$A$2:$B$897,2,0)</f>
        <v xml:space="preserve">ATM UNP Montellano </v>
      </c>
      <c r="H95" s="151" t="str">
        <f>VLOOKUP(E95,VIP!$A$2:$O19005,7,FALSE)</f>
        <v>Si</v>
      </c>
      <c r="I95" s="151" t="str">
        <f>VLOOKUP(E95,VIP!$A$2:$O10970,8,FALSE)</f>
        <v>Si</v>
      </c>
      <c r="J95" s="151" t="str">
        <f>VLOOKUP(E95,VIP!$A$2:$O10920,8,FALSE)</f>
        <v>Si</v>
      </c>
      <c r="K95" s="151" t="str">
        <f>VLOOKUP(E95,VIP!$A$2:$O14494,6,0)</f>
        <v>NO</v>
      </c>
      <c r="L95" s="155" t="s">
        <v>2585</v>
      </c>
      <c r="M95" s="157" t="s">
        <v>2546</v>
      </c>
      <c r="N95" s="109" t="s">
        <v>2452</v>
      </c>
      <c r="O95" s="151" t="s">
        <v>2563</v>
      </c>
      <c r="P95" s="151"/>
      <c r="Q95" s="158">
        <v>44381.459687499999</v>
      </c>
    </row>
    <row r="96" spans="1:17" s="122" customFormat="1" ht="18" x14ac:dyDescent="0.25">
      <c r="A96" s="151" t="str">
        <f>VLOOKUP(E96,'LISTADO ATM'!$A$2:$C$898,3,0)</f>
        <v>DISTRITO NACIONAL</v>
      </c>
      <c r="B96" s="146">
        <v>3335941417</v>
      </c>
      <c r="C96" s="110">
        <v>44380.889409722222</v>
      </c>
      <c r="D96" s="110" t="s">
        <v>2469</v>
      </c>
      <c r="E96" s="141">
        <v>957</v>
      </c>
      <c r="F96" s="151" t="str">
        <f>VLOOKUP(E96,VIP!$A$2:$O14043,2,0)</f>
        <v>DRBR23F</v>
      </c>
      <c r="G96" s="151" t="str">
        <f>VLOOKUP(E96,'LISTADO ATM'!$A$2:$B$897,2,0)</f>
        <v xml:space="preserve">ATM Oficina Venezuela </v>
      </c>
      <c r="H96" s="151" t="str">
        <f>VLOOKUP(E96,VIP!$A$2:$O19004,7,FALSE)</f>
        <v>Si</v>
      </c>
      <c r="I96" s="151" t="str">
        <f>VLOOKUP(E96,VIP!$A$2:$O10969,8,FALSE)</f>
        <v>Si</v>
      </c>
      <c r="J96" s="151" t="str">
        <f>VLOOKUP(E96,VIP!$A$2:$O10919,8,FALSE)</f>
        <v>Si</v>
      </c>
      <c r="K96" s="151" t="str">
        <f>VLOOKUP(E96,VIP!$A$2:$O14493,6,0)</f>
        <v>SI</v>
      </c>
      <c r="L96" s="155" t="s">
        <v>2417</v>
      </c>
      <c r="M96" s="109" t="s">
        <v>2445</v>
      </c>
      <c r="N96" s="109" t="s">
        <v>2452</v>
      </c>
      <c r="O96" s="151" t="s">
        <v>2470</v>
      </c>
      <c r="P96" s="151"/>
      <c r="Q96" s="109" t="s">
        <v>2417</v>
      </c>
    </row>
    <row r="97" spans="1:17" s="122" customFormat="1" ht="18" x14ac:dyDescent="0.25">
      <c r="A97" s="151" t="str">
        <f>VLOOKUP(E97,'LISTADO ATM'!$A$2:$C$898,3,0)</f>
        <v>NORTE</v>
      </c>
      <c r="B97" s="146">
        <v>3335941418</v>
      </c>
      <c r="C97" s="110">
        <v>44380.897106481483</v>
      </c>
      <c r="D97" s="110" t="s">
        <v>2180</v>
      </c>
      <c r="E97" s="141">
        <v>198</v>
      </c>
      <c r="F97" s="151" t="str">
        <f>VLOOKUP(E97,VIP!$A$2:$O14042,2,0)</f>
        <v>DRBR198</v>
      </c>
      <c r="G97" s="151" t="str">
        <f>VLOOKUP(E97,'LISTADO ATM'!$A$2:$B$897,2,0)</f>
        <v xml:space="preserve">ATM Almacenes El Encanto  (Santiago) </v>
      </c>
      <c r="H97" s="151" t="str">
        <f>VLOOKUP(E97,VIP!$A$2:$O19003,7,FALSE)</f>
        <v>NO</v>
      </c>
      <c r="I97" s="151" t="str">
        <f>VLOOKUP(E97,VIP!$A$2:$O10968,8,FALSE)</f>
        <v>NO</v>
      </c>
      <c r="J97" s="151" t="str">
        <f>VLOOKUP(E97,VIP!$A$2:$O10918,8,FALSE)</f>
        <v>NO</v>
      </c>
      <c r="K97" s="151" t="str">
        <f>VLOOKUP(E97,VIP!$A$2:$O14492,6,0)</f>
        <v>NO</v>
      </c>
      <c r="L97" s="155" t="s">
        <v>2245</v>
      </c>
      <c r="M97" s="109" t="s">
        <v>2445</v>
      </c>
      <c r="N97" s="109" t="s">
        <v>2452</v>
      </c>
      <c r="O97" s="151" t="s">
        <v>2454</v>
      </c>
      <c r="P97" s="151"/>
      <c r="Q97" s="109" t="s">
        <v>2245</v>
      </c>
    </row>
    <row r="98" spans="1:17" s="122" customFormat="1" ht="18" x14ac:dyDescent="0.25">
      <c r="A98" s="151" t="str">
        <f>VLOOKUP(E98,'LISTADO ATM'!$A$2:$C$898,3,0)</f>
        <v>DISTRITO NACIONAL</v>
      </c>
      <c r="B98" s="146" t="s">
        <v>2612</v>
      </c>
      <c r="C98" s="110">
        <v>44380.939583333333</v>
      </c>
      <c r="D98" s="110" t="s">
        <v>2180</v>
      </c>
      <c r="E98" s="141">
        <v>578</v>
      </c>
      <c r="F98" s="151" t="str">
        <f>VLOOKUP(E98,VIP!$A$2:$O14052,2,0)</f>
        <v>DRBR324</v>
      </c>
      <c r="G98" s="151" t="str">
        <f>VLOOKUP(E98,'LISTADO ATM'!$A$2:$B$897,2,0)</f>
        <v xml:space="preserve">ATM Procuraduría General de la República </v>
      </c>
      <c r="H98" s="151" t="str">
        <f>VLOOKUP(E98,VIP!$A$2:$O19013,7,FALSE)</f>
        <v>Si</v>
      </c>
      <c r="I98" s="151" t="str">
        <f>VLOOKUP(E98,VIP!$A$2:$O10978,8,FALSE)</f>
        <v>No</v>
      </c>
      <c r="J98" s="151" t="str">
        <f>VLOOKUP(E98,VIP!$A$2:$O10928,8,FALSE)</f>
        <v>No</v>
      </c>
      <c r="K98" s="151" t="str">
        <f>VLOOKUP(E98,VIP!$A$2:$O14502,6,0)</f>
        <v>NO</v>
      </c>
      <c r="L98" s="155" t="s">
        <v>2245</v>
      </c>
      <c r="M98" s="109" t="s">
        <v>2445</v>
      </c>
      <c r="N98" s="109" t="s">
        <v>2452</v>
      </c>
      <c r="O98" s="151" t="s">
        <v>2454</v>
      </c>
      <c r="P98" s="151"/>
      <c r="Q98" s="109" t="s">
        <v>2245</v>
      </c>
    </row>
    <row r="99" spans="1:17" s="122" customFormat="1" ht="18" x14ac:dyDescent="0.25">
      <c r="A99" s="151" t="str">
        <f>VLOOKUP(E99,'LISTADO ATM'!$A$2:$C$898,3,0)</f>
        <v>DISTRITO NACIONAL</v>
      </c>
      <c r="B99" s="146" t="s">
        <v>2611</v>
      </c>
      <c r="C99" s="110">
        <v>44380.969375000001</v>
      </c>
      <c r="D99" s="110" t="s">
        <v>2180</v>
      </c>
      <c r="E99" s="141">
        <v>23</v>
      </c>
      <c r="F99" s="151" t="str">
        <f>VLOOKUP(E99,VIP!$A$2:$O14051,2,0)</f>
        <v>DRBR023</v>
      </c>
      <c r="G99" s="151" t="str">
        <f>VLOOKUP(E99,'LISTADO ATM'!$A$2:$B$897,2,0)</f>
        <v xml:space="preserve">ATM Oficina México </v>
      </c>
      <c r="H99" s="151" t="str">
        <f>VLOOKUP(E99,VIP!$A$2:$O19012,7,FALSE)</f>
        <v>Si</v>
      </c>
      <c r="I99" s="151" t="str">
        <f>VLOOKUP(E99,VIP!$A$2:$O10977,8,FALSE)</f>
        <v>Si</v>
      </c>
      <c r="J99" s="151" t="str">
        <f>VLOOKUP(E99,VIP!$A$2:$O10927,8,FALSE)</f>
        <v>Si</v>
      </c>
      <c r="K99" s="151" t="str">
        <f>VLOOKUP(E99,VIP!$A$2:$O14501,6,0)</f>
        <v>NO</v>
      </c>
      <c r="L99" s="155" t="s">
        <v>2219</v>
      </c>
      <c r="M99" s="109" t="s">
        <v>2445</v>
      </c>
      <c r="N99" s="109" t="s">
        <v>2452</v>
      </c>
      <c r="O99" s="151" t="s">
        <v>2454</v>
      </c>
      <c r="P99" s="151"/>
      <c r="Q99" s="109" t="s">
        <v>2219</v>
      </c>
    </row>
    <row r="100" spans="1:17" s="122" customFormat="1" ht="18" x14ac:dyDescent="0.25">
      <c r="A100" s="151" t="str">
        <f>VLOOKUP(E100,'LISTADO ATM'!$A$2:$C$898,3,0)</f>
        <v>NORTE</v>
      </c>
      <c r="B100" s="146" t="s">
        <v>2635</v>
      </c>
      <c r="C100" s="110">
        <v>44381.395358796297</v>
      </c>
      <c r="D100" s="110" t="s">
        <v>2469</v>
      </c>
      <c r="E100" s="141">
        <v>276</v>
      </c>
      <c r="F100" s="151" t="str">
        <f>VLOOKUP(E100,VIP!$A$2:$O14056,2,0)</f>
        <v>DRBR276</v>
      </c>
      <c r="G100" s="151" t="str">
        <f>VLOOKUP(E100,'LISTADO ATM'!$A$2:$B$897,2,0)</f>
        <v xml:space="preserve">ATM UNP Las Guáranas (San Francisco) </v>
      </c>
      <c r="H100" s="151" t="str">
        <f>VLOOKUP(E100,VIP!$A$2:$O19017,7,FALSE)</f>
        <v>Si</v>
      </c>
      <c r="I100" s="151" t="str">
        <f>VLOOKUP(E100,VIP!$A$2:$O10982,8,FALSE)</f>
        <v>Si</v>
      </c>
      <c r="J100" s="151" t="str">
        <f>VLOOKUP(E100,VIP!$A$2:$O10932,8,FALSE)</f>
        <v>Si</v>
      </c>
      <c r="K100" s="151" t="str">
        <f>VLOOKUP(E100,VIP!$A$2:$O14506,6,0)</f>
        <v>NO</v>
      </c>
      <c r="L100" s="155" t="s">
        <v>2636</v>
      </c>
      <c r="M100" s="157" t="s">
        <v>2546</v>
      </c>
      <c r="N100" s="109" t="s">
        <v>2637</v>
      </c>
      <c r="O100" s="151" t="s">
        <v>2638</v>
      </c>
      <c r="P100" s="151" t="s">
        <v>2639</v>
      </c>
      <c r="Q100" s="157" t="s">
        <v>2546</v>
      </c>
    </row>
    <row r="101" spans="1:17" s="122" customFormat="1" ht="18" x14ac:dyDescent="0.25">
      <c r="A101" s="151" t="str">
        <f>VLOOKUP(E101,'LISTADO ATM'!$A$2:$C$898,3,0)</f>
        <v>NORTE</v>
      </c>
      <c r="B101" s="146" t="s">
        <v>2634</v>
      </c>
      <c r="C101" s="110">
        <v>44381.396967592591</v>
      </c>
      <c r="D101" s="110" t="s">
        <v>2469</v>
      </c>
      <c r="E101" s="141">
        <v>748</v>
      </c>
      <c r="F101" s="151" t="str">
        <f>VLOOKUP(E101,VIP!$A$2:$O14055,2,0)</f>
        <v>DRBR150</v>
      </c>
      <c r="G101" s="151" t="str">
        <f>VLOOKUP(E101,'LISTADO ATM'!$A$2:$B$897,2,0)</f>
        <v xml:space="preserve">ATM Centro de Caja (Santiago) </v>
      </c>
      <c r="H101" s="151" t="str">
        <f>VLOOKUP(E101,VIP!$A$2:$O19016,7,FALSE)</f>
        <v>Si</v>
      </c>
      <c r="I101" s="151" t="str">
        <f>VLOOKUP(E101,VIP!$A$2:$O10981,8,FALSE)</f>
        <v>Si</v>
      </c>
      <c r="J101" s="151" t="str">
        <f>VLOOKUP(E101,VIP!$A$2:$O10931,8,FALSE)</f>
        <v>Si</v>
      </c>
      <c r="K101" s="151" t="str">
        <f>VLOOKUP(E101,VIP!$A$2:$O14505,6,0)</f>
        <v>NO</v>
      </c>
      <c r="L101" s="155" t="s">
        <v>2636</v>
      </c>
      <c r="M101" s="157" t="s">
        <v>2546</v>
      </c>
      <c r="N101" s="109" t="s">
        <v>2637</v>
      </c>
      <c r="O101" s="151" t="s">
        <v>2638</v>
      </c>
      <c r="P101" s="151" t="s">
        <v>2639</v>
      </c>
      <c r="Q101" s="157" t="s">
        <v>2546</v>
      </c>
    </row>
    <row r="102" spans="1:17" s="122" customFormat="1" ht="18" x14ac:dyDescent="0.25">
      <c r="A102" s="151" t="str">
        <f>VLOOKUP(E102,'LISTADO ATM'!$A$2:$C$898,3,0)</f>
        <v>NORTE</v>
      </c>
      <c r="B102" s="146" t="s">
        <v>2610</v>
      </c>
      <c r="C102" s="110">
        <v>44381.398101851853</v>
      </c>
      <c r="D102" s="110" t="s">
        <v>2181</v>
      </c>
      <c r="E102" s="141">
        <v>74</v>
      </c>
      <c r="F102" s="151" t="str">
        <f>VLOOKUP(E102,VIP!$A$2:$O14050,2,0)</f>
        <v>DRBR074</v>
      </c>
      <c r="G102" s="151" t="str">
        <f>VLOOKUP(E102,'LISTADO ATM'!$A$2:$B$897,2,0)</f>
        <v xml:space="preserve">ATM Oficina Sosúa </v>
      </c>
      <c r="H102" s="151" t="str">
        <f>VLOOKUP(E102,VIP!$A$2:$O19011,7,FALSE)</f>
        <v>Si</v>
      </c>
      <c r="I102" s="151" t="str">
        <f>VLOOKUP(E102,VIP!$A$2:$O10976,8,FALSE)</f>
        <v>Si</v>
      </c>
      <c r="J102" s="151" t="str">
        <f>VLOOKUP(E102,VIP!$A$2:$O10926,8,FALSE)</f>
        <v>Si</v>
      </c>
      <c r="K102" s="151" t="str">
        <f>VLOOKUP(E102,VIP!$A$2:$O14500,6,0)</f>
        <v>NO</v>
      </c>
      <c r="L102" s="155" t="s">
        <v>2219</v>
      </c>
      <c r="M102" s="157" t="s">
        <v>2546</v>
      </c>
      <c r="N102" s="109" t="s">
        <v>2452</v>
      </c>
      <c r="O102" s="151" t="s">
        <v>2613</v>
      </c>
      <c r="P102" s="151"/>
      <c r="Q102" s="158">
        <v>44381.753472222219</v>
      </c>
    </row>
    <row r="103" spans="1:17" s="122" customFormat="1" ht="18" x14ac:dyDescent="0.25">
      <c r="A103" s="151" t="str">
        <f>VLOOKUP(E103,'LISTADO ATM'!$A$2:$C$898,3,0)</f>
        <v>NORTE</v>
      </c>
      <c r="B103" s="146" t="s">
        <v>2609</v>
      </c>
      <c r="C103" s="110">
        <v>44381.425868055558</v>
      </c>
      <c r="D103" s="110" t="s">
        <v>2181</v>
      </c>
      <c r="E103" s="141">
        <v>388</v>
      </c>
      <c r="F103" s="151" t="str">
        <f>VLOOKUP(E103,VIP!$A$2:$O14049,2,0)</f>
        <v>DRBR388</v>
      </c>
      <c r="G103" s="151" t="str">
        <f>VLOOKUP(E103,'LISTADO ATM'!$A$2:$B$897,2,0)</f>
        <v xml:space="preserve">ATM Multicentro La Sirena Puerto Plata </v>
      </c>
      <c r="H103" s="151" t="str">
        <f>VLOOKUP(E103,VIP!$A$2:$O19010,7,FALSE)</f>
        <v>Si</v>
      </c>
      <c r="I103" s="151" t="str">
        <f>VLOOKUP(E103,VIP!$A$2:$O10975,8,FALSE)</f>
        <v>Si</v>
      </c>
      <c r="J103" s="151" t="str">
        <f>VLOOKUP(E103,VIP!$A$2:$O10925,8,FALSE)</f>
        <v>Si</v>
      </c>
      <c r="K103" s="151" t="str">
        <f>VLOOKUP(E103,VIP!$A$2:$O14499,6,0)</f>
        <v>NO</v>
      </c>
      <c r="L103" s="155" t="s">
        <v>2219</v>
      </c>
      <c r="M103" s="109" t="s">
        <v>2445</v>
      </c>
      <c r="N103" s="109" t="s">
        <v>2452</v>
      </c>
      <c r="O103" s="151" t="s">
        <v>2563</v>
      </c>
      <c r="P103" s="151"/>
      <c r="Q103" s="109" t="s">
        <v>2219</v>
      </c>
    </row>
    <row r="104" spans="1:17" s="122" customFormat="1" ht="18" x14ac:dyDescent="0.25">
      <c r="A104" s="151" t="str">
        <f>VLOOKUP(E104,'LISTADO ATM'!$A$2:$C$898,3,0)</f>
        <v>NORTE</v>
      </c>
      <c r="B104" s="146" t="s">
        <v>2608</v>
      </c>
      <c r="C104" s="110">
        <v>44381.426840277774</v>
      </c>
      <c r="D104" s="110" t="s">
        <v>2181</v>
      </c>
      <c r="E104" s="141">
        <v>196</v>
      </c>
      <c r="F104" s="151" t="str">
        <f>VLOOKUP(E104,VIP!$A$2:$O14048,2,0)</f>
        <v>DRBR196</v>
      </c>
      <c r="G104" s="151" t="str">
        <f>VLOOKUP(E104,'LISTADO ATM'!$A$2:$B$897,2,0)</f>
        <v xml:space="preserve">ATM Estación Texaco Cangrejo Farmacia (Sosúa) </v>
      </c>
      <c r="H104" s="151" t="str">
        <f>VLOOKUP(E104,VIP!$A$2:$O19009,7,FALSE)</f>
        <v>Si</v>
      </c>
      <c r="I104" s="151" t="str">
        <f>VLOOKUP(E104,VIP!$A$2:$O10974,8,FALSE)</f>
        <v>Si</v>
      </c>
      <c r="J104" s="151" t="str">
        <f>VLOOKUP(E104,VIP!$A$2:$O10924,8,FALSE)</f>
        <v>Si</v>
      </c>
      <c r="K104" s="151" t="str">
        <f>VLOOKUP(E104,VIP!$A$2:$O14498,6,0)</f>
        <v>NO</v>
      </c>
      <c r="L104" s="155" t="s">
        <v>2219</v>
      </c>
      <c r="M104" s="109" t="s">
        <v>2445</v>
      </c>
      <c r="N104" s="109" t="s">
        <v>2452</v>
      </c>
      <c r="O104" s="151" t="s">
        <v>2563</v>
      </c>
      <c r="P104" s="151"/>
      <c r="Q104" s="109" t="s">
        <v>2219</v>
      </c>
    </row>
    <row r="105" spans="1:17" s="122" customFormat="1" ht="18" x14ac:dyDescent="0.25">
      <c r="A105" s="151" t="str">
        <f>VLOOKUP(E105,'LISTADO ATM'!$A$2:$C$898,3,0)</f>
        <v>DISTRITO NACIONAL</v>
      </c>
      <c r="B105" s="146" t="s">
        <v>2607</v>
      </c>
      <c r="C105" s="110">
        <v>44381.428587962961</v>
      </c>
      <c r="D105" s="110" t="s">
        <v>2180</v>
      </c>
      <c r="E105" s="141">
        <v>545</v>
      </c>
      <c r="F105" s="151" t="str">
        <f>VLOOKUP(E105,VIP!$A$2:$O14047,2,0)</f>
        <v>DRBR995</v>
      </c>
      <c r="G105" s="151" t="str">
        <f>VLOOKUP(E105,'LISTADO ATM'!$A$2:$B$897,2,0)</f>
        <v xml:space="preserve">ATM Oficina Isabel La Católica II  </v>
      </c>
      <c r="H105" s="151" t="str">
        <f>VLOOKUP(E105,VIP!$A$2:$O19008,7,FALSE)</f>
        <v>Si</v>
      </c>
      <c r="I105" s="151" t="str">
        <f>VLOOKUP(E105,VIP!$A$2:$O10973,8,FALSE)</f>
        <v>Si</v>
      </c>
      <c r="J105" s="151" t="str">
        <f>VLOOKUP(E105,VIP!$A$2:$O10923,8,FALSE)</f>
        <v>Si</v>
      </c>
      <c r="K105" s="151" t="str">
        <f>VLOOKUP(E105,VIP!$A$2:$O14497,6,0)</f>
        <v>NO</v>
      </c>
      <c r="L105" s="155" t="s">
        <v>2219</v>
      </c>
      <c r="M105" s="109" t="s">
        <v>2445</v>
      </c>
      <c r="N105" s="109" t="s">
        <v>2452</v>
      </c>
      <c r="O105" s="151" t="s">
        <v>2454</v>
      </c>
      <c r="P105" s="151"/>
      <c r="Q105" s="109" t="s">
        <v>2219</v>
      </c>
    </row>
    <row r="106" spans="1:17" s="122" customFormat="1" ht="18" x14ac:dyDescent="0.25">
      <c r="A106" s="151" t="str">
        <f>VLOOKUP(E106,'LISTADO ATM'!$A$2:$C$898,3,0)</f>
        <v>NORTE</v>
      </c>
      <c r="B106" s="146" t="s">
        <v>2606</v>
      </c>
      <c r="C106" s="110">
        <v>44381.429537037038</v>
      </c>
      <c r="D106" s="110" t="s">
        <v>2181</v>
      </c>
      <c r="E106" s="141">
        <v>75</v>
      </c>
      <c r="F106" s="151" t="str">
        <f>VLOOKUP(E106,VIP!$A$2:$O14046,2,0)</f>
        <v>DRBR075</v>
      </c>
      <c r="G106" s="151" t="str">
        <f>VLOOKUP(E106,'LISTADO ATM'!$A$2:$B$897,2,0)</f>
        <v xml:space="preserve">ATM Oficina Gaspar Hernández </v>
      </c>
      <c r="H106" s="151" t="str">
        <f>VLOOKUP(E106,VIP!$A$2:$O19007,7,FALSE)</f>
        <v>Si</v>
      </c>
      <c r="I106" s="151" t="str">
        <f>VLOOKUP(E106,VIP!$A$2:$O10972,8,FALSE)</f>
        <v>Si</v>
      </c>
      <c r="J106" s="151" t="str">
        <f>VLOOKUP(E106,VIP!$A$2:$O10922,8,FALSE)</f>
        <v>Si</v>
      </c>
      <c r="K106" s="151" t="str">
        <f>VLOOKUP(E106,VIP!$A$2:$O14496,6,0)</f>
        <v>NO</v>
      </c>
      <c r="L106" s="155" t="s">
        <v>2245</v>
      </c>
      <c r="M106" s="109" t="s">
        <v>2445</v>
      </c>
      <c r="N106" s="109" t="s">
        <v>2452</v>
      </c>
      <c r="O106" s="151" t="s">
        <v>2563</v>
      </c>
      <c r="P106" s="151"/>
      <c r="Q106" s="109" t="s">
        <v>2245</v>
      </c>
    </row>
    <row r="107" spans="1:17" s="122" customFormat="1" ht="18" x14ac:dyDescent="0.25">
      <c r="A107" s="151" t="str">
        <f>VLOOKUP(E107,'LISTADO ATM'!$A$2:$C$898,3,0)</f>
        <v>SUR</v>
      </c>
      <c r="B107" s="146" t="s">
        <v>2605</v>
      </c>
      <c r="C107" s="110">
        <v>44381.43068287037</v>
      </c>
      <c r="D107" s="110" t="s">
        <v>2180</v>
      </c>
      <c r="E107" s="141">
        <v>619</v>
      </c>
      <c r="F107" s="151" t="str">
        <f>VLOOKUP(E107,VIP!$A$2:$O14045,2,0)</f>
        <v>DRBR619</v>
      </c>
      <c r="G107" s="151" t="str">
        <f>VLOOKUP(E107,'LISTADO ATM'!$A$2:$B$897,2,0)</f>
        <v xml:space="preserve">ATM Academia P.N. Hatillo (San Cristóbal) </v>
      </c>
      <c r="H107" s="151" t="str">
        <f>VLOOKUP(E107,VIP!$A$2:$O19006,7,FALSE)</f>
        <v>Si</v>
      </c>
      <c r="I107" s="151" t="str">
        <f>VLOOKUP(E107,VIP!$A$2:$O10971,8,FALSE)</f>
        <v>Si</v>
      </c>
      <c r="J107" s="151" t="str">
        <f>VLOOKUP(E107,VIP!$A$2:$O10921,8,FALSE)</f>
        <v>Si</v>
      </c>
      <c r="K107" s="151" t="str">
        <f>VLOOKUP(E107,VIP!$A$2:$O14495,6,0)</f>
        <v>NO</v>
      </c>
      <c r="L107" s="155" t="s">
        <v>2245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2245</v>
      </c>
    </row>
    <row r="108" spans="1:17" s="122" customFormat="1" ht="18" x14ac:dyDescent="0.25">
      <c r="A108" s="151" t="str">
        <f>VLOOKUP(E108,'LISTADO ATM'!$A$2:$C$898,3,0)</f>
        <v>DISTRITO NACIONAL</v>
      </c>
      <c r="B108" s="146" t="s">
        <v>2604</v>
      </c>
      <c r="C108" s="110">
        <v>44381.435671296298</v>
      </c>
      <c r="D108" s="110" t="s">
        <v>2180</v>
      </c>
      <c r="E108" s="141">
        <v>938</v>
      </c>
      <c r="F108" s="151" t="str">
        <f>VLOOKUP(E108,VIP!$A$2:$O14044,2,0)</f>
        <v>DRBR938</v>
      </c>
      <c r="G108" s="151" t="str">
        <f>VLOOKUP(E108,'LISTADO ATM'!$A$2:$B$897,2,0)</f>
        <v xml:space="preserve">ATM Autobanco Oficina Filadelfia Plaza </v>
      </c>
      <c r="H108" s="151" t="str">
        <f>VLOOKUP(E108,VIP!$A$2:$O19005,7,FALSE)</f>
        <v>Si</v>
      </c>
      <c r="I108" s="151" t="str">
        <f>VLOOKUP(E108,VIP!$A$2:$O10970,8,FALSE)</f>
        <v>Si</v>
      </c>
      <c r="J108" s="151" t="str">
        <f>VLOOKUP(E108,VIP!$A$2:$O10920,8,FALSE)</f>
        <v>Si</v>
      </c>
      <c r="K108" s="151" t="str">
        <f>VLOOKUP(E108,VIP!$A$2:$O14494,6,0)</f>
        <v>NO</v>
      </c>
      <c r="L108" s="155" t="s">
        <v>2465</v>
      </c>
      <c r="M108" s="109" t="s">
        <v>2445</v>
      </c>
      <c r="N108" s="109" t="s">
        <v>2452</v>
      </c>
      <c r="O108" s="151" t="s">
        <v>2454</v>
      </c>
      <c r="P108" s="151"/>
      <c r="Q108" s="109" t="s">
        <v>2465</v>
      </c>
    </row>
    <row r="109" spans="1:17" s="122" customFormat="1" ht="18" x14ac:dyDescent="0.25">
      <c r="A109" s="151" t="str">
        <f>VLOOKUP(E109,'LISTADO ATM'!$A$2:$C$898,3,0)</f>
        <v>DISTRITO NACIONAL</v>
      </c>
      <c r="B109" s="146">
        <v>3335941438</v>
      </c>
      <c r="C109" s="110">
        <v>44381.436562499999</v>
      </c>
      <c r="D109" s="110" t="s">
        <v>2180</v>
      </c>
      <c r="E109" s="141">
        <v>836</v>
      </c>
      <c r="F109" s="151" t="str">
        <f>VLOOKUP(E109,VIP!$A$2:$O14043,2,0)</f>
        <v>DRBR836</v>
      </c>
      <c r="G109" s="151" t="str">
        <f>VLOOKUP(E109,'LISTADO ATM'!$A$2:$B$897,2,0)</f>
        <v xml:space="preserve">ATM UNP Plaza Luperón </v>
      </c>
      <c r="H109" s="151" t="str">
        <f>VLOOKUP(E109,VIP!$A$2:$O19004,7,FALSE)</f>
        <v>Si</v>
      </c>
      <c r="I109" s="151" t="str">
        <f>VLOOKUP(E109,VIP!$A$2:$O10969,8,FALSE)</f>
        <v>Si</v>
      </c>
      <c r="J109" s="151" t="str">
        <f>VLOOKUP(E109,VIP!$A$2:$O10919,8,FALSE)</f>
        <v>Si</v>
      </c>
      <c r="K109" s="151" t="str">
        <f>VLOOKUP(E109,VIP!$A$2:$O14493,6,0)</f>
        <v>NO</v>
      </c>
      <c r="L109" s="155" t="s">
        <v>2465</v>
      </c>
      <c r="M109" s="109" t="s">
        <v>2445</v>
      </c>
      <c r="N109" s="109" t="s">
        <v>2452</v>
      </c>
      <c r="O109" s="151" t="s">
        <v>2454</v>
      </c>
      <c r="P109" s="151"/>
      <c r="Q109" s="109" t="s">
        <v>2465</v>
      </c>
    </row>
    <row r="110" spans="1:17" s="122" customFormat="1" ht="18" x14ac:dyDescent="0.25">
      <c r="A110" s="151" t="str">
        <f>VLOOKUP(E110,'LISTADO ATM'!$A$2:$C$898,3,0)</f>
        <v>ESTE</v>
      </c>
      <c r="B110" s="146" t="s">
        <v>2633</v>
      </c>
      <c r="C110" s="110">
        <v>44381.448206018518</v>
      </c>
      <c r="D110" s="110" t="s">
        <v>2469</v>
      </c>
      <c r="E110" s="141">
        <v>824</v>
      </c>
      <c r="F110" s="151" t="str">
        <f>VLOOKUP(E110,VIP!$A$2:$O14054,2,0)</f>
        <v>DRBR824</v>
      </c>
      <c r="G110" s="151" t="str">
        <f>VLOOKUP(E110,'LISTADO ATM'!$A$2:$B$897,2,0)</f>
        <v xml:space="preserve">ATM Multiplaza (Higuey) </v>
      </c>
      <c r="H110" s="151" t="str">
        <f>VLOOKUP(E110,VIP!$A$2:$O19015,7,FALSE)</f>
        <v>Si</v>
      </c>
      <c r="I110" s="151" t="str">
        <f>VLOOKUP(E110,VIP!$A$2:$O10980,8,FALSE)</f>
        <v>Si</v>
      </c>
      <c r="J110" s="151" t="str">
        <f>VLOOKUP(E110,VIP!$A$2:$O10930,8,FALSE)</f>
        <v>Si</v>
      </c>
      <c r="K110" s="151" t="str">
        <f>VLOOKUP(E110,VIP!$A$2:$O14504,6,0)</f>
        <v>NO</v>
      </c>
      <c r="L110" s="155" t="s">
        <v>2636</v>
      </c>
      <c r="M110" s="157" t="s">
        <v>2546</v>
      </c>
      <c r="N110" s="109" t="s">
        <v>2637</v>
      </c>
      <c r="O110" s="151" t="s">
        <v>2638</v>
      </c>
      <c r="P110" s="151" t="s">
        <v>2639</v>
      </c>
      <c r="Q110" s="157" t="s">
        <v>2546</v>
      </c>
    </row>
    <row r="111" spans="1:17" s="122" customFormat="1" ht="18" x14ac:dyDescent="0.25">
      <c r="A111" s="151" t="str">
        <f>VLOOKUP(E111,'LISTADO ATM'!$A$2:$C$898,3,0)</f>
        <v>ESTE</v>
      </c>
      <c r="B111" s="146" t="s">
        <v>2630</v>
      </c>
      <c r="C111" s="110">
        <v>44381.479201388887</v>
      </c>
      <c r="D111" s="110" t="s">
        <v>2180</v>
      </c>
      <c r="E111" s="141">
        <v>368</v>
      </c>
      <c r="F111" s="151" t="str">
        <f>VLOOKUP(E111,VIP!$A$2:$O14059,2,0)</f>
        <v xml:space="preserve">DRBR368 </v>
      </c>
      <c r="G111" s="151" t="str">
        <f>VLOOKUP(E111,'LISTADO ATM'!$A$2:$B$897,2,0)</f>
        <v>ATM Ayuntamiento Peralvillo</v>
      </c>
      <c r="H111" s="151" t="str">
        <f>VLOOKUP(E111,VIP!$A$2:$O19020,7,FALSE)</f>
        <v>N/A</v>
      </c>
      <c r="I111" s="151" t="str">
        <f>VLOOKUP(E111,VIP!$A$2:$O10985,8,FALSE)</f>
        <v>N/A</v>
      </c>
      <c r="J111" s="151" t="str">
        <f>VLOOKUP(E111,VIP!$A$2:$O10935,8,FALSE)</f>
        <v>N/A</v>
      </c>
      <c r="K111" s="151" t="str">
        <f>VLOOKUP(E111,VIP!$A$2:$O14509,6,0)</f>
        <v>N/A</v>
      </c>
      <c r="L111" s="155" t="s">
        <v>2219</v>
      </c>
      <c r="M111" s="109" t="s">
        <v>2445</v>
      </c>
      <c r="N111" s="109" t="s">
        <v>2452</v>
      </c>
      <c r="O111" s="151" t="s">
        <v>2454</v>
      </c>
      <c r="P111" s="151"/>
      <c r="Q111" s="109" t="s">
        <v>2219</v>
      </c>
    </row>
    <row r="112" spans="1:17" s="122" customFormat="1" ht="18" x14ac:dyDescent="0.25">
      <c r="A112" s="151" t="str">
        <f>VLOOKUP(E112,'LISTADO ATM'!$A$2:$C$898,3,0)</f>
        <v>ESTE</v>
      </c>
      <c r="B112" s="146" t="s">
        <v>2629</v>
      </c>
      <c r="C112" s="110">
        <v>44381.485081018516</v>
      </c>
      <c r="D112" s="110" t="s">
        <v>2180</v>
      </c>
      <c r="E112" s="141">
        <v>386</v>
      </c>
      <c r="F112" s="151" t="str">
        <f>VLOOKUP(E112,VIP!$A$2:$O14058,2,0)</f>
        <v>DRBR386</v>
      </c>
      <c r="G112" s="151" t="str">
        <f>VLOOKUP(E112,'LISTADO ATM'!$A$2:$B$897,2,0)</f>
        <v xml:space="preserve">ATM Plaza Verón II </v>
      </c>
      <c r="H112" s="151" t="str">
        <f>VLOOKUP(E112,VIP!$A$2:$O19019,7,FALSE)</f>
        <v>Si</v>
      </c>
      <c r="I112" s="151" t="str">
        <f>VLOOKUP(E112,VIP!$A$2:$O10984,8,FALSE)</f>
        <v>Si</v>
      </c>
      <c r="J112" s="151" t="str">
        <f>VLOOKUP(E112,VIP!$A$2:$O10934,8,FALSE)</f>
        <v>Si</v>
      </c>
      <c r="K112" s="151" t="str">
        <f>VLOOKUP(E112,VIP!$A$2:$O14508,6,0)</f>
        <v>NO</v>
      </c>
      <c r="L112" s="155" t="s">
        <v>2219</v>
      </c>
      <c r="M112" s="109" t="s">
        <v>2445</v>
      </c>
      <c r="N112" s="109" t="s">
        <v>2452</v>
      </c>
      <c r="O112" s="151" t="s">
        <v>2454</v>
      </c>
      <c r="P112" s="151"/>
      <c r="Q112" s="109" t="s">
        <v>2219</v>
      </c>
    </row>
    <row r="113" spans="1:17" s="122" customFormat="1" ht="18" x14ac:dyDescent="0.25">
      <c r="A113" s="151" t="str">
        <f>VLOOKUP(E113,'LISTADO ATM'!$A$2:$C$898,3,0)</f>
        <v>ESTE</v>
      </c>
      <c r="B113" s="146" t="s">
        <v>2628</v>
      </c>
      <c r="C113" s="110">
        <v>44381.502638888887</v>
      </c>
      <c r="D113" s="110" t="s">
        <v>2448</v>
      </c>
      <c r="E113" s="141">
        <v>158</v>
      </c>
      <c r="F113" s="151" t="str">
        <f>VLOOKUP(E113,VIP!$A$2:$O14057,2,0)</f>
        <v>DRBR158</v>
      </c>
      <c r="G113" s="151" t="str">
        <f>VLOOKUP(E113,'LISTADO ATM'!$A$2:$B$897,2,0)</f>
        <v xml:space="preserve">ATM Oficina Romana Norte </v>
      </c>
      <c r="H113" s="151" t="str">
        <f>VLOOKUP(E113,VIP!$A$2:$O19018,7,FALSE)</f>
        <v>Si</v>
      </c>
      <c r="I113" s="151" t="str">
        <f>VLOOKUP(E113,VIP!$A$2:$O10983,8,FALSE)</f>
        <v>Si</v>
      </c>
      <c r="J113" s="151" t="str">
        <f>VLOOKUP(E113,VIP!$A$2:$O10933,8,FALSE)</f>
        <v>Si</v>
      </c>
      <c r="K113" s="151" t="str">
        <f>VLOOKUP(E113,VIP!$A$2:$O14507,6,0)</f>
        <v>SI</v>
      </c>
      <c r="L113" s="155" t="s">
        <v>2417</v>
      </c>
      <c r="M113" s="109" t="s">
        <v>2445</v>
      </c>
      <c r="N113" s="109" t="s">
        <v>2452</v>
      </c>
      <c r="O113" s="151" t="s">
        <v>2453</v>
      </c>
      <c r="P113" s="151"/>
      <c r="Q113" s="109" t="s">
        <v>2417</v>
      </c>
    </row>
    <row r="114" spans="1:17" s="122" customFormat="1" ht="18" x14ac:dyDescent="0.25">
      <c r="A114" s="151" t="str">
        <f>VLOOKUP(E114,'LISTADO ATM'!$A$2:$C$898,3,0)</f>
        <v>ESTE</v>
      </c>
      <c r="B114" s="146" t="s">
        <v>2627</v>
      </c>
      <c r="C114" s="110">
        <v>44381.506006944444</v>
      </c>
      <c r="D114" s="110" t="s">
        <v>2448</v>
      </c>
      <c r="E114" s="141">
        <v>660</v>
      </c>
      <c r="F114" s="151" t="str">
        <f>VLOOKUP(E114,VIP!$A$2:$O14056,2,0)</f>
        <v>DRBR660</v>
      </c>
      <c r="G114" s="151" t="str">
        <f>VLOOKUP(E114,'LISTADO ATM'!$A$2:$B$897,2,0)</f>
        <v>ATM Romana Norte II</v>
      </c>
      <c r="H114" s="151" t="str">
        <f>VLOOKUP(E114,VIP!$A$2:$O19017,7,FALSE)</f>
        <v>N/A</v>
      </c>
      <c r="I114" s="151" t="str">
        <f>VLOOKUP(E114,VIP!$A$2:$O10982,8,FALSE)</f>
        <v>N/A</v>
      </c>
      <c r="J114" s="151" t="str">
        <f>VLOOKUP(E114,VIP!$A$2:$O10932,8,FALSE)</f>
        <v>N/A</v>
      </c>
      <c r="K114" s="151" t="str">
        <f>VLOOKUP(E114,VIP!$A$2:$O14506,6,0)</f>
        <v>N/A</v>
      </c>
      <c r="L114" s="155" t="s">
        <v>2417</v>
      </c>
      <c r="M114" s="109" t="s">
        <v>2445</v>
      </c>
      <c r="N114" s="109" t="s">
        <v>2452</v>
      </c>
      <c r="O114" s="151" t="s">
        <v>2453</v>
      </c>
      <c r="P114" s="151"/>
      <c r="Q114" s="109" t="s">
        <v>2417</v>
      </c>
    </row>
    <row r="115" spans="1:17" s="122" customFormat="1" ht="18" x14ac:dyDescent="0.25">
      <c r="A115" s="151" t="str">
        <f>VLOOKUP(E115,'LISTADO ATM'!$A$2:$C$898,3,0)</f>
        <v>DISTRITO NACIONAL</v>
      </c>
      <c r="B115" s="146" t="s">
        <v>2626</v>
      </c>
      <c r="C115" s="110">
        <v>44381.507118055553</v>
      </c>
      <c r="D115" s="110" t="s">
        <v>2448</v>
      </c>
      <c r="E115" s="141">
        <v>409</v>
      </c>
      <c r="F115" s="151" t="str">
        <f>VLOOKUP(E115,VIP!$A$2:$O14055,2,0)</f>
        <v>DRBR409</v>
      </c>
      <c r="G115" s="151" t="str">
        <f>VLOOKUP(E115,'LISTADO ATM'!$A$2:$B$897,2,0)</f>
        <v xml:space="preserve">ATM Oficina Las Palmas de Herrera I </v>
      </c>
      <c r="H115" s="151" t="str">
        <f>VLOOKUP(E115,VIP!$A$2:$O19016,7,FALSE)</f>
        <v>Si</v>
      </c>
      <c r="I115" s="151" t="str">
        <f>VLOOKUP(E115,VIP!$A$2:$O10981,8,FALSE)</f>
        <v>Si</v>
      </c>
      <c r="J115" s="151" t="str">
        <f>VLOOKUP(E115,VIP!$A$2:$O10931,8,FALSE)</f>
        <v>Si</v>
      </c>
      <c r="K115" s="151" t="str">
        <f>VLOOKUP(E115,VIP!$A$2:$O14505,6,0)</f>
        <v>NO</v>
      </c>
      <c r="L115" s="155" t="s">
        <v>2417</v>
      </c>
      <c r="M115" s="109" t="s">
        <v>2445</v>
      </c>
      <c r="N115" s="109" t="s">
        <v>2452</v>
      </c>
      <c r="O115" s="151" t="s">
        <v>2453</v>
      </c>
      <c r="P115" s="151"/>
      <c r="Q115" s="109" t="s">
        <v>2417</v>
      </c>
    </row>
    <row r="116" spans="1:17" s="122" customFormat="1" ht="18" x14ac:dyDescent="0.25">
      <c r="A116" s="151" t="str">
        <f>VLOOKUP(E116,'LISTADO ATM'!$A$2:$C$898,3,0)</f>
        <v>DISTRITO NACIONAL</v>
      </c>
      <c r="B116" s="146" t="s">
        <v>2632</v>
      </c>
      <c r="C116" s="110">
        <v>44381.507743055554</v>
      </c>
      <c r="D116" s="110" t="s">
        <v>2469</v>
      </c>
      <c r="E116" s="141">
        <v>87</v>
      </c>
      <c r="F116" s="151" t="str">
        <f>VLOOKUP(E116,VIP!$A$2:$O14053,2,0)</f>
        <v>DRBR087</v>
      </c>
      <c r="G116" s="151" t="str">
        <f>VLOOKUP(E116,'LISTADO ATM'!$A$2:$B$897,2,0)</f>
        <v xml:space="preserve">ATM Autoservicio Sarasota </v>
      </c>
      <c r="H116" s="151" t="str">
        <f>VLOOKUP(E116,VIP!$A$2:$O19014,7,FALSE)</f>
        <v>Si</v>
      </c>
      <c r="I116" s="151" t="str">
        <f>VLOOKUP(E116,VIP!$A$2:$O10979,8,FALSE)</f>
        <v>Si</v>
      </c>
      <c r="J116" s="151" t="str">
        <f>VLOOKUP(E116,VIP!$A$2:$O10929,8,FALSE)</f>
        <v>Si</v>
      </c>
      <c r="K116" s="151" t="str">
        <f>VLOOKUP(E116,VIP!$A$2:$O14503,6,0)</f>
        <v>NO</v>
      </c>
      <c r="L116" s="155" t="s">
        <v>2636</v>
      </c>
      <c r="M116" s="157" t="s">
        <v>2546</v>
      </c>
      <c r="N116" s="109" t="s">
        <v>2637</v>
      </c>
      <c r="O116" s="151" t="s">
        <v>2638</v>
      </c>
      <c r="P116" s="151" t="s">
        <v>2639</v>
      </c>
      <c r="Q116" s="157" t="s">
        <v>2546</v>
      </c>
    </row>
    <row r="117" spans="1:17" s="122" customFormat="1" ht="18" x14ac:dyDescent="0.25">
      <c r="A117" s="151" t="str">
        <f>VLOOKUP(E117,'LISTADO ATM'!$A$2:$C$898,3,0)</f>
        <v>DISTRITO NACIONAL</v>
      </c>
      <c r="B117" s="146" t="s">
        <v>2625</v>
      </c>
      <c r="C117" s="110">
        <v>44381.525208333333</v>
      </c>
      <c r="D117" s="110" t="s">
        <v>2180</v>
      </c>
      <c r="E117" s="141">
        <v>232</v>
      </c>
      <c r="F117" s="151" t="str">
        <f>VLOOKUP(E117,VIP!$A$2:$O14054,2,0)</f>
        <v>DRBR232</v>
      </c>
      <c r="G117" s="151" t="str">
        <f>VLOOKUP(E117,'LISTADO ATM'!$A$2:$B$897,2,0)</f>
        <v xml:space="preserve">ATM S/M Nacional Charles de Gaulle </v>
      </c>
      <c r="H117" s="151" t="str">
        <f>VLOOKUP(E117,VIP!$A$2:$O19015,7,FALSE)</f>
        <v>Si</v>
      </c>
      <c r="I117" s="151" t="str">
        <f>VLOOKUP(E117,VIP!$A$2:$O10980,8,FALSE)</f>
        <v>Si</v>
      </c>
      <c r="J117" s="151" t="str">
        <f>VLOOKUP(E117,VIP!$A$2:$O10930,8,FALSE)</f>
        <v>Si</v>
      </c>
      <c r="K117" s="151" t="str">
        <f>VLOOKUP(E117,VIP!$A$2:$O14504,6,0)</f>
        <v>SI</v>
      </c>
      <c r="L117" s="155" t="s">
        <v>2219</v>
      </c>
      <c r="M117" s="109" t="s">
        <v>2445</v>
      </c>
      <c r="N117" s="109" t="s">
        <v>2452</v>
      </c>
      <c r="O117" s="151" t="s">
        <v>2454</v>
      </c>
      <c r="P117" s="151"/>
      <c r="Q117" s="109" t="s">
        <v>2219</v>
      </c>
    </row>
    <row r="118" spans="1:17" s="122" customFormat="1" ht="18" x14ac:dyDescent="0.25">
      <c r="A118" s="151" t="str">
        <f>VLOOKUP(E118,'LISTADO ATM'!$A$2:$C$898,3,0)</f>
        <v>NORTE</v>
      </c>
      <c r="B118" s="146" t="s">
        <v>2624</v>
      </c>
      <c r="C118" s="110">
        <v>44381.526759259257</v>
      </c>
      <c r="D118" s="110" t="s">
        <v>2181</v>
      </c>
      <c r="E118" s="141">
        <v>40</v>
      </c>
      <c r="F118" s="151" t="str">
        <f>VLOOKUP(E118,VIP!$A$2:$O14053,2,0)</f>
        <v>DRBR040</v>
      </c>
      <c r="G118" s="151" t="str">
        <f>VLOOKUP(E118,'LISTADO ATM'!$A$2:$B$897,2,0)</f>
        <v xml:space="preserve">ATM Oficina El Puñal </v>
      </c>
      <c r="H118" s="151" t="str">
        <f>VLOOKUP(E118,VIP!$A$2:$O19014,7,FALSE)</f>
        <v>Si</v>
      </c>
      <c r="I118" s="151" t="str">
        <f>VLOOKUP(E118,VIP!$A$2:$O10979,8,FALSE)</f>
        <v>Si</v>
      </c>
      <c r="J118" s="151" t="str">
        <f>VLOOKUP(E118,VIP!$A$2:$O10929,8,FALSE)</f>
        <v>Si</v>
      </c>
      <c r="K118" s="151" t="str">
        <f>VLOOKUP(E118,VIP!$A$2:$O14503,6,0)</f>
        <v>NO</v>
      </c>
      <c r="L118" s="155" t="s">
        <v>2219</v>
      </c>
      <c r="M118" s="109" t="s">
        <v>2445</v>
      </c>
      <c r="N118" s="109" t="s">
        <v>2452</v>
      </c>
      <c r="O118" s="151" t="s">
        <v>2563</v>
      </c>
      <c r="P118" s="151"/>
      <c r="Q118" s="109" t="s">
        <v>2219</v>
      </c>
    </row>
    <row r="119" spans="1:17" s="122" customFormat="1" ht="18" x14ac:dyDescent="0.25">
      <c r="A119" s="151" t="str">
        <f>VLOOKUP(E119,'LISTADO ATM'!$A$2:$C$898,3,0)</f>
        <v>NORTE</v>
      </c>
      <c r="B119" s="146" t="s">
        <v>2623</v>
      </c>
      <c r="C119" s="110">
        <v>44381.528703703705</v>
      </c>
      <c r="D119" s="110" t="s">
        <v>2181</v>
      </c>
      <c r="E119" s="141">
        <v>492</v>
      </c>
      <c r="F119" s="151" t="str">
        <f>VLOOKUP(E119,VIP!$A$2:$O14052,2,0)</f>
        <v>DRBR492</v>
      </c>
      <c r="G119" s="151" t="str">
        <f>VLOOKUP(E119,'LISTADO ATM'!$A$2:$B$897,2,0)</f>
        <v>ATM S/M Nacional  El Dorado Santiago</v>
      </c>
      <c r="H119" s="151" t="str">
        <f>VLOOKUP(E119,VIP!$A$2:$O19013,7,FALSE)</f>
        <v>N/A</v>
      </c>
      <c r="I119" s="151" t="str">
        <f>VLOOKUP(E119,VIP!$A$2:$O10978,8,FALSE)</f>
        <v>N/A</v>
      </c>
      <c r="J119" s="151" t="str">
        <f>VLOOKUP(E119,VIP!$A$2:$O10928,8,FALSE)</f>
        <v>N/A</v>
      </c>
      <c r="K119" s="151" t="str">
        <f>VLOOKUP(E119,VIP!$A$2:$O14502,6,0)</f>
        <v>N/A</v>
      </c>
      <c r="L119" s="155" t="s">
        <v>2465</v>
      </c>
      <c r="M119" s="109" t="s">
        <v>2445</v>
      </c>
      <c r="N119" s="109" t="s">
        <v>2452</v>
      </c>
      <c r="O119" s="151" t="s">
        <v>2563</v>
      </c>
      <c r="P119" s="151"/>
      <c r="Q119" s="109" t="s">
        <v>2465</v>
      </c>
    </row>
    <row r="120" spans="1:17" s="122" customFormat="1" ht="18" x14ac:dyDescent="0.25">
      <c r="A120" s="151" t="str">
        <f>VLOOKUP(E120,'LISTADO ATM'!$A$2:$C$898,3,0)</f>
        <v>SUR</v>
      </c>
      <c r="B120" s="146" t="s">
        <v>2622</v>
      </c>
      <c r="C120" s="110">
        <v>44381.531273148146</v>
      </c>
      <c r="D120" s="110" t="s">
        <v>2180</v>
      </c>
      <c r="E120" s="141">
        <v>84</v>
      </c>
      <c r="F120" s="151" t="str">
        <f>VLOOKUP(E120,VIP!$A$2:$O14051,2,0)</f>
        <v>DRBR084</v>
      </c>
      <c r="G120" s="151" t="str">
        <f>VLOOKUP(E120,'LISTADO ATM'!$A$2:$B$897,2,0)</f>
        <v xml:space="preserve">ATM Oficina Multicentro Sirena San Cristóbal </v>
      </c>
      <c r="H120" s="151" t="str">
        <f>VLOOKUP(E120,VIP!$A$2:$O19012,7,FALSE)</f>
        <v>Si</v>
      </c>
      <c r="I120" s="151" t="str">
        <f>VLOOKUP(E120,VIP!$A$2:$O10977,8,FALSE)</f>
        <v>Si</v>
      </c>
      <c r="J120" s="151" t="str">
        <f>VLOOKUP(E120,VIP!$A$2:$O10927,8,FALSE)</f>
        <v>Si</v>
      </c>
      <c r="K120" s="151" t="str">
        <f>VLOOKUP(E120,VIP!$A$2:$O14501,6,0)</f>
        <v>SI</v>
      </c>
      <c r="L120" s="155" t="s">
        <v>2465</v>
      </c>
      <c r="M120" s="109" t="s">
        <v>2445</v>
      </c>
      <c r="N120" s="109" t="s">
        <v>2452</v>
      </c>
      <c r="O120" s="151" t="s">
        <v>2454</v>
      </c>
      <c r="P120" s="151"/>
      <c r="Q120" s="109" t="s">
        <v>2465</v>
      </c>
    </row>
    <row r="121" spans="1:17" s="122" customFormat="1" ht="18" x14ac:dyDescent="0.25">
      <c r="A121" s="151" t="str">
        <f>VLOOKUP(E121,'LISTADO ATM'!$A$2:$C$898,3,0)</f>
        <v>NORTE</v>
      </c>
      <c r="B121" s="146" t="s">
        <v>2621</v>
      </c>
      <c r="C121" s="110">
        <v>44381.535254629627</v>
      </c>
      <c r="D121" s="110" t="s">
        <v>2448</v>
      </c>
      <c r="E121" s="141">
        <v>228</v>
      </c>
      <c r="F121" s="151" t="str">
        <f>VLOOKUP(E121,VIP!$A$2:$O14050,2,0)</f>
        <v>DRBR228</v>
      </c>
      <c r="G121" s="151" t="str">
        <f>VLOOKUP(E121,'LISTADO ATM'!$A$2:$B$897,2,0)</f>
        <v xml:space="preserve">ATM Oficina SAJOMA </v>
      </c>
      <c r="H121" s="151" t="str">
        <f>VLOOKUP(E121,VIP!$A$2:$O19011,7,FALSE)</f>
        <v>Si</v>
      </c>
      <c r="I121" s="151" t="str">
        <f>VLOOKUP(E121,VIP!$A$2:$O10976,8,FALSE)</f>
        <v>Si</v>
      </c>
      <c r="J121" s="151" t="str">
        <f>VLOOKUP(E121,VIP!$A$2:$O10926,8,FALSE)</f>
        <v>Si</v>
      </c>
      <c r="K121" s="151" t="str">
        <f>VLOOKUP(E121,VIP!$A$2:$O14500,6,0)</f>
        <v>NO</v>
      </c>
      <c r="L121" s="155" t="s">
        <v>2562</v>
      </c>
      <c r="M121" s="109" t="s">
        <v>2445</v>
      </c>
      <c r="N121" s="109" t="s">
        <v>2452</v>
      </c>
      <c r="O121" s="151" t="s">
        <v>2453</v>
      </c>
      <c r="P121" s="151"/>
      <c r="Q121" s="109" t="s">
        <v>2562</v>
      </c>
    </row>
    <row r="122" spans="1:17" s="122" customFormat="1" ht="18" x14ac:dyDescent="0.25">
      <c r="A122" s="151" t="str">
        <f>VLOOKUP(E122,'LISTADO ATM'!$A$2:$C$898,3,0)</f>
        <v>DISTRITO NACIONAL</v>
      </c>
      <c r="B122" s="146" t="s">
        <v>2620</v>
      </c>
      <c r="C122" s="110">
        <v>44381.537314814814</v>
      </c>
      <c r="D122" s="110" t="s">
        <v>2180</v>
      </c>
      <c r="E122" s="141">
        <v>231</v>
      </c>
      <c r="F122" s="151" t="str">
        <f>VLOOKUP(E122,VIP!$A$2:$O14049,2,0)</f>
        <v>DRBR231</v>
      </c>
      <c r="G122" s="151" t="str">
        <f>VLOOKUP(E122,'LISTADO ATM'!$A$2:$B$897,2,0)</f>
        <v xml:space="preserve">ATM Oficina Zona Oriental </v>
      </c>
      <c r="H122" s="151" t="str">
        <f>VLOOKUP(E122,VIP!$A$2:$O19010,7,FALSE)</f>
        <v>Si</v>
      </c>
      <c r="I122" s="151" t="str">
        <f>VLOOKUP(E122,VIP!$A$2:$O10975,8,FALSE)</f>
        <v>Si</v>
      </c>
      <c r="J122" s="151" t="str">
        <f>VLOOKUP(E122,VIP!$A$2:$O10925,8,FALSE)</f>
        <v>Si</v>
      </c>
      <c r="K122" s="151" t="str">
        <f>VLOOKUP(E122,VIP!$A$2:$O14499,6,0)</f>
        <v>SI</v>
      </c>
      <c r="L122" s="155" t="s">
        <v>2465</v>
      </c>
      <c r="M122" s="109" t="s">
        <v>2445</v>
      </c>
      <c r="N122" s="109" t="s">
        <v>2452</v>
      </c>
      <c r="O122" s="151" t="s">
        <v>2454</v>
      </c>
      <c r="P122" s="151"/>
      <c r="Q122" s="109" t="s">
        <v>2465</v>
      </c>
    </row>
    <row r="123" spans="1:17" s="122" customFormat="1" ht="18" x14ac:dyDescent="0.25">
      <c r="A123" s="151" t="str">
        <f>VLOOKUP(E123,'LISTADO ATM'!$A$2:$C$898,3,0)</f>
        <v>DISTRITO NACIONAL</v>
      </c>
      <c r="B123" s="146" t="s">
        <v>2619</v>
      </c>
      <c r="C123" s="110">
        <v>44381.54005787037</v>
      </c>
      <c r="D123" s="110" t="s">
        <v>2180</v>
      </c>
      <c r="E123" s="141">
        <v>165</v>
      </c>
      <c r="F123" s="151" t="str">
        <f>VLOOKUP(E123,VIP!$A$2:$O14048,2,0)</f>
        <v>DRBR165</v>
      </c>
      <c r="G123" s="151" t="str">
        <f>VLOOKUP(E123,'LISTADO ATM'!$A$2:$B$897,2,0)</f>
        <v>ATM Autoservicio Megacentro</v>
      </c>
      <c r="H123" s="151" t="str">
        <f>VLOOKUP(E123,VIP!$A$2:$O19009,7,FALSE)</f>
        <v>Si</v>
      </c>
      <c r="I123" s="151" t="str">
        <f>VLOOKUP(E123,VIP!$A$2:$O10974,8,FALSE)</f>
        <v>Si</v>
      </c>
      <c r="J123" s="151" t="str">
        <f>VLOOKUP(E123,VIP!$A$2:$O10924,8,FALSE)</f>
        <v>Si</v>
      </c>
      <c r="K123" s="151" t="str">
        <f>VLOOKUP(E123,VIP!$A$2:$O14498,6,0)</f>
        <v>SI</v>
      </c>
      <c r="L123" s="155" t="s">
        <v>2465</v>
      </c>
      <c r="M123" s="109" t="s">
        <v>2445</v>
      </c>
      <c r="N123" s="109" t="s">
        <v>2452</v>
      </c>
      <c r="O123" s="151" t="s">
        <v>2454</v>
      </c>
      <c r="P123" s="151"/>
      <c r="Q123" s="109" t="s">
        <v>2465</v>
      </c>
    </row>
    <row r="124" spans="1:17" s="122" customFormat="1" ht="18" x14ac:dyDescent="0.25">
      <c r="A124" s="151" t="str">
        <f>VLOOKUP(E124,'LISTADO ATM'!$A$2:$C$898,3,0)</f>
        <v>DISTRITO NACIONAL</v>
      </c>
      <c r="B124" s="146" t="s">
        <v>2618</v>
      </c>
      <c r="C124" s="110">
        <v>44381.541689814818</v>
      </c>
      <c r="D124" s="110" t="s">
        <v>2180</v>
      </c>
      <c r="E124" s="141">
        <v>865</v>
      </c>
      <c r="F124" s="151" t="str">
        <f>VLOOKUP(E124,VIP!$A$2:$O14047,2,0)</f>
        <v>DRBR865</v>
      </c>
      <c r="G124" s="151" t="str">
        <f>VLOOKUP(E124,'LISTADO ATM'!$A$2:$B$897,2,0)</f>
        <v xml:space="preserve">ATM Club Naco </v>
      </c>
      <c r="H124" s="151" t="str">
        <f>VLOOKUP(E124,VIP!$A$2:$O19008,7,FALSE)</f>
        <v>Si</v>
      </c>
      <c r="I124" s="151" t="str">
        <f>VLOOKUP(E124,VIP!$A$2:$O10973,8,FALSE)</f>
        <v>Si</v>
      </c>
      <c r="J124" s="151" t="str">
        <f>VLOOKUP(E124,VIP!$A$2:$O10923,8,FALSE)</f>
        <v>Si</v>
      </c>
      <c r="K124" s="151" t="str">
        <f>VLOOKUP(E124,VIP!$A$2:$O14497,6,0)</f>
        <v>NO</v>
      </c>
      <c r="L124" s="155" t="s">
        <v>2585</v>
      </c>
      <c r="M124" s="157" t="s">
        <v>2546</v>
      </c>
      <c r="N124" s="109" t="s">
        <v>2452</v>
      </c>
      <c r="O124" s="151" t="s">
        <v>2454</v>
      </c>
      <c r="P124" s="151"/>
      <c r="Q124" s="158">
        <v>44381.717361111114</v>
      </c>
    </row>
    <row r="125" spans="1:17" s="122" customFormat="1" ht="18" x14ac:dyDescent="0.25">
      <c r="A125" s="151" t="str">
        <f>VLOOKUP(E125,'LISTADO ATM'!$A$2:$C$898,3,0)</f>
        <v>DISTRITO NACIONAL</v>
      </c>
      <c r="B125" s="146" t="s">
        <v>2617</v>
      </c>
      <c r="C125" s="110">
        <v>44381.561273148145</v>
      </c>
      <c r="D125" s="110" t="s">
        <v>2180</v>
      </c>
      <c r="E125" s="141">
        <v>566</v>
      </c>
      <c r="F125" s="151" t="str">
        <f>VLOOKUP(E125,VIP!$A$2:$O14046,2,0)</f>
        <v>DRBR508</v>
      </c>
      <c r="G125" s="151" t="str">
        <f>VLOOKUP(E125,'LISTADO ATM'!$A$2:$B$897,2,0)</f>
        <v xml:space="preserve">ATM Hiper Olé Aut. Duarte </v>
      </c>
      <c r="H125" s="151" t="str">
        <f>VLOOKUP(E125,VIP!$A$2:$O19007,7,FALSE)</f>
        <v>Si</v>
      </c>
      <c r="I125" s="151" t="str">
        <f>VLOOKUP(E125,VIP!$A$2:$O10972,8,FALSE)</f>
        <v>Si</v>
      </c>
      <c r="J125" s="151" t="str">
        <f>VLOOKUP(E125,VIP!$A$2:$O10922,8,FALSE)</f>
        <v>Si</v>
      </c>
      <c r="K125" s="151" t="str">
        <f>VLOOKUP(E125,VIP!$A$2:$O14496,6,0)</f>
        <v>NO</v>
      </c>
      <c r="L125" s="155" t="s">
        <v>2585</v>
      </c>
      <c r="M125" s="109" t="s">
        <v>2445</v>
      </c>
      <c r="N125" s="109" t="s">
        <v>2452</v>
      </c>
      <c r="O125" s="151" t="s">
        <v>2454</v>
      </c>
      <c r="P125" s="151"/>
      <c r="Q125" s="109" t="s">
        <v>2585</v>
      </c>
    </row>
    <row r="126" spans="1:17" s="122" customFormat="1" ht="18" x14ac:dyDescent="0.25">
      <c r="A126" s="151" t="str">
        <f>VLOOKUP(E126,'LISTADO ATM'!$A$2:$C$898,3,0)</f>
        <v>DISTRITO NACIONAL</v>
      </c>
      <c r="B126" s="146" t="s">
        <v>2616</v>
      </c>
      <c r="C126" s="110">
        <v>44381.592372685183</v>
      </c>
      <c r="D126" s="110" t="s">
        <v>2448</v>
      </c>
      <c r="E126" s="141">
        <v>494</v>
      </c>
      <c r="F126" s="151" t="str">
        <f>VLOOKUP(E126,VIP!$A$2:$O14045,2,0)</f>
        <v>DRBR494</v>
      </c>
      <c r="G126" s="151" t="str">
        <f>VLOOKUP(E126,'LISTADO ATM'!$A$2:$B$897,2,0)</f>
        <v xml:space="preserve">ATM Oficina Blue Mall </v>
      </c>
      <c r="H126" s="151" t="str">
        <f>VLOOKUP(E126,VIP!$A$2:$O19006,7,FALSE)</f>
        <v>Si</v>
      </c>
      <c r="I126" s="151" t="str">
        <f>VLOOKUP(E126,VIP!$A$2:$O10971,8,FALSE)</f>
        <v>Si</v>
      </c>
      <c r="J126" s="151" t="str">
        <f>VLOOKUP(E126,VIP!$A$2:$O10921,8,FALSE)</f>
        <v>Si</v>
      </c>
      <c r="K126" s="151" t="str">
        <f>VLOOKUP(E126,VIP!$A$2:$O14495,6,0)</f>
        <v>SI</v>
      </c>
      <c r="L126" s="155" t="s">
        <v>2562</v>
      </c>
      <c r="M126" s="109" t="s">
        <v>2445</v>
      </c>
      <c r="N126" s="109" t="s">
        <v>2452</v>
      </c>
      <c r="O126" s="151" t="s">
        <v>2453</v>
      </c>
      <c r="P126" s="151"/>
      <c r="Q126" s="109" t="s">
        <v>2562</v>
      </c>
    </row>
    <row r="127" spans="1:17" s="122" customFormat="1" ht="18" x14ac:dyDescent="0.25">
      <c r="A127" s="151" t="str">
        <f>VLOOKUP(E127,'LISTADO ATM'!$A$2:$C$898,3,0)</f>
        <v>NORTE</v>
      </c>
      <c r="B127" s="146" t="s">
        <v>2614</v>
      </c>
      <c r="C127" s="110">
        <v>44381.610682870371</v>
      </c>
      <c r="D127" s="110" t="s">
        <v>2615</v>
      </c>
      <c r="E127" s="141">
        <v>288</v>
      </c>
      <c r="F127" s="151" t="str">
        <f>VLOOKUP(E127,VIP!$A$2:$O14044,2,0)</f>
        <v>DRBR288</v>
      </c>
      <c r="G127" s="151" t="str">
        <f>VLOOKUP(E127,'LISTADO ATM'!$A$2:$B$897,2,0)</f>
        <v xml:space="preserve">ATM Oficina Camino Real II (Puerto Plata) </v>
      </c>
      <c r="H127" s="151" t="str">
        <f>VLOOKUP(E127,VIP!$A$2:$O19005,7,FALSE)</f>
        <v>N/A</v>
      </c>
      <c r="I127" s="151" t="str">
        <f>VLOOKUP(E127,VIP!$A$2:$O10970,8,FALSE)</f>
        <v>N/A</v>
      </c>
      <c r="J127" s="151" t="str">
        <f>VLOOKUP(E127,VIP!$A$2:$O10920,8,FALSE)</f>
        <v>N/A</v>
      </c>
      <c r="K127" s="151" t="str">
        <f>VLOOKUP(E127,VIP!$A$2:$O14494,6,0)</f>
        <v>N/A</v>
      </c>
      <c r="L127" s="155" t="s">
        <v>2564</v>
      </c>
      <c r="M127" s="109" t="s">
        <v>2445</v>
      </c>
      <c r="N127" s="109" t="s">
        <v>2452</v>
      </c>
      <c r="O127" s="151" t="s">
        <v>2631</v>
      </c>
      <c r="P127" s="151"/>
      <c r="Q127" s="109" t="s">
        <v>2564</v>
      </c>
    </row>
    <row r="128" spans="1:17" ht="18" x14ac:dyDescent="0.25">
      <c r="A128" s="151" t="str">
        <f>VLOOKUP(E128,'LISTADO ATM'!$A$2:$C$898,3,0)</f>
        <v>ESTE</v>
      </c>
      <c r="B128" s="146" t="s">
        <v>2661</v>
      </c>
      <c r="C128" s="110">
        <v>44382.610682870371</v>
      </c>
      <c r="D128" s="110" t="s">
        <v>2615</v>
      </c>
      <c r="E128" s="141">
        <v>289</v>
      </c>
      <c r="F128" s="151" t="str">
        <f>VLOOKUP(E128,VIP!$A$2:$O14045,2,0)</f>
        <v>DRBR910</v>
      </c>
      <c r="G128" s="151" t="str">
        <f>VLOOKUP(E128,'LISTADO ATM'!$A$2:$B$897,2,0)</f>
        <v>ATM Oficina Bávaro II</v>
      </c>
      <c r="H128" s="151" t="str">
        <f>VLOOKUP(E128,VIP!$A$2:$O19006,7,FALSE)</f>
        <v>Si</v>
      </c>
      <c r="I128" s="151" t="str">
        <f>VLOOKUP(E128,VIP!$A$2:$O10971,8,FALSE)</f>
        <v>Si</v>
      </c>
      <c r="J128" s="151" t="str">
        <f>VLOOKUP(E128,VIP!$A$2:$O10921,8,FALSE)</f>
        <v>Si</v>
      </c>
      <c r="K128" s="151" t="str">
        <f>VLOOKUP(E128,VIP!$A$2:$O14495,6,0)</f>
        <v>NO</v>
      </c>
      <c r="L128" s="155" t="s">
        <v>2465</v>
      </c>
      <c r="M128" s="109" t="s">
        <v>2445</v>
      </c>
      <c r="N128" s="109" t="s">
        <v>2452</v>
      </c>
      <c r="O128" s="151" t="s">
        <v>2563</v>
      </c>
      <c r="P128" s="151"/>
      <c r="Q128" s="109" t="s">
        <v>2465</v>
      </c>
    </row>
    <row r="129" spans="1:17" ht="18" x14ac:dyDescent="0.25">
      <c r="A129" s="151" t="str">
        <f>VLOOKUP(E129,'LISTADO ATM'!$A$2:$C$898,3,0)</f>
        <v>NORTE</v>
      </c>
      <c r="B129" s="146" t="s">
        <v>2662</v>
      </c>
      <c r="C129" s="110">
        <v>44383.610682870371</v>
      </c>
      <c r="D129" s="110" t="s">
        <v>2615</v>
      </c>
      <c r="E129" s="141">
        <v>290</v>
      </c>
      <c r="F129" s="151" t="str">
        <f>VLOOKUP(E129,VIP!$A$2:$O14046,2,0)</f>
        <v>DRBR290</v>
      </c>
      <c r="G129" s="151" t="str">
        <f>VLOOKUP(E129,'LISTADO ATM'!$A$2:$B$897,2,0)</f>
        <v xml:space="preserve">ATM Oficina San Francisco de Macorís </v>
      </c>
      <c r="H129" s="151" t="str">
        <f>VLOOKUP(E129,VIP!$A$2:$O19007,7,FALSE)</f>
        <v>Si</v>
      </c>
      <c r="I129" s="151" t="str">
        <f>VLOOKUP(E129,VIP!$A$2:$O10972,8,FALSE)</f>
        <v>Si</v>
      </c>
      <c r="J129" s="151" t="str">
        <f>VLOOKUP(E129,VIP!$A$2:$O10922,8,FALSE)</f>
        <v>Si</v>
      </c>
      <c r="K129" s="151" t="str">
        <f>VLOOKUP(E129,VIP!$A$2:$O14496,6,0)</f>
        <v>NO</v>
      </c>
      <c r="L129" s="155" t="s">
        <v>2465</v>
      </c>
      <c r="M129" s="109" t="s">
        <v>2445</v>
      </c>
      <c r="N129" s="109" t="s">
        <v>2452</v>
      </c>
      <c r="O129" s="151" t="s">
        <v>2454</v>
      </c>
      <c r="P129" s="151"/>
      <c r="Q129" s="109" t="s">
        <v>2465</v>
      </c>
    </row>
    <row r="130" spans="1:17" ht="18" x14ac:dyDescent="0.25">
      <c r="A130" s="151" t="str">
        <f>VLOOKUP(E130,'LISTADO ATM'!$A$2:$C$898,3,0)</f>
        <v>NORTE</v>
      </c>
      <c r="B130" s="146" t="s">
        <v>2658</v>
      </c>
      <c r="C130" s="110">
        <v>44384.610682870371</v>
      </c>
      <c r="D130" s="110" t="s">
        <v>2615</v>
      </c>
      <c r="E130" s="141">
        <v>291</v>
      </c>
      <c r="F130" s="151" t="str">
        <f>VLOOKUP(E130,VIP!$A$2:$O14047,2,0)</f>
        <v>DRBR291</v>
      </c>
      <c r="G130" s="151" t="str">
        <f>VLOOKUP(E130,'LISTADO ATM'!$A$2:$B$897,2,0)</f>
        <v xml:space="preserve">ATM S/M Jumbo Las Colinas </v>
      </c>
      <c r="H130" s="151" t="str">
        <f>VLOOKUP(E130,VIP!$A$2:$O19008,7,FALSE)</f>
        <v>Si</v>
      </c>
      <c r="I130" s="151" t="str">
        <f>VLOOKUP(E130,VIP!$A$2:$O10973,8,FALSE)</f>
        <v>Si</v>
      </c>
      <c r="J130" s="151" t="str">
        <f>VLOOKUP(E130,VIP!$A$2:$O10923,8,FALSE)</f>
        <v>Si</v>
      </c>
      <c r="K130" s="151" t="str">
        <f>VLOOKUP(E130,VIP!$A$2:$O14497,6,0)</f>
        <v>NO</v>
      </c>
      <c r="L130" s="155" t="s">
        <v>2245</v>
      </c>
      <c r="M130" s="109" t="s">
        <v>2445</v>
      </c>
      <c r="N130" s="109" t="s">
        <v>2452</v>
      </c>
      <c r="O130" s="151" t="s">
        <v>2454</v>
      </c>
      <c r="P130" s="151"/>
      <c r="Q130" s="109" t="s">
        <v>2245</v>
      </c>
    </row>
    <row r="131" spans="1:17" ht="18" x14ac:dyDescent="0.25">
      <c r="A131" s="151" t="str">
        <f>VLOOKUP(E131,'LISTADO ATM'!$A$2:$C$898,3,0)</f>
        <v>NORTE</v>
      </c>
      <c r="B131" s="146" t="s">
        <v>2657</v>
      </c>
      <c r="C131" s="110">
        <v>44385.610682870371</v>
      </c>
      <c r="D131" s="110" t="s">
        <v>2615</v>
      </c>
      <c r="E131" s="141">
        <v>292</v>
      </c>
      <c r="F131" s="151" t="str">
        <f>VLOOKUP(E131,VIP!$A$2:$O14048,2,0)</f>
        <v>DRBR292</v>
      </c>
      <c r="G131" s="151" t="str">
        <f>VLOOKUP(E131,'LISTADO ATM'!$A$2:$B$897,2,0)</f>
        <v xml:space="preserve">ATM UNP Castañuelas (Montecristi) </v>
      </c>
      <c r="H131" s="151" t="str">
        <f>VLOOKUP(E131,VIP!$A$2:$O19009,7,FALSE)</f>
        <v>Si</v>
      </c>
      <c r="I131" s="151" t="str">
        <f>VLOOKUP(E131,VIP!$A$2:$O10974,8,FALSE)</f>
        <v>Si</v>
      </c>
      <c r="J131" s="151" t="str">
        <f>VLOOKUP(E131,VIP!$A$2:$O10924,8,FALSE)</f>
        <v>Si</v>
      </c>
      <c r="K131" s="151" t="str">
        <f>VLOOKUP(E131,VIP!$A$2:$O14498,6,0)</f>
        <v>NO</v>
      </c>
      <c r="L131" s="155" t="s">
        <v>2465</v>
      </c>
      <c r="M131" s="109" t="s">
        <v>2445</v>
      </c>
      <c r="N131" s="109" t="s">
        <v>2452</v>
      </c>
      <c r="O131" s="151" t="s">
        <v>2563</v>
      </c>
      <c r="P131" s="151"/>
      <c r="Q131" s="109" t="s">
        <v>2465</v>
      </c>
    </row>
    <row r="132" spans="1:17" ht="18" x14ac:dyDescent="0.25">
      <c r="A132" s="151" t="str">
        <f>VLOOKUP(E132,'LISTADO ATM'!$A$2:$C$898,3,0)</f>
        <v>ESTE</v>
      </c>
      <c r="B132" s="146" t="s">
        <v>2656</v>
      </c>
      <c r="C132" s="110">
        <v>44386.610682870371</v>
      </c>
      <c r="D132" s="110" t="s">
        <v>2615</v>
      </c>
      <c r="E132" s="141">
        <v>293</v>
      </c>
      <c r="F132" s="151" t="str">
        <f>VLOOKUP(E132,VIP!$A$2:$O14049,2,0)</f>
        <v>DRBR293</v>
      </c>
      <c r="G132" s="151" t="str">
        <f>VLOOKUP(E132,'LISTADO ATM'!$A$2:$B$897,2,0)</f>
        <v xml:space="preserve">ATM S/M Nueva Visión (San Pedro) </v>
      </c>
      <c r="H132" s="151" t="str">
        <f>VLOOKUP(E132,VIP!$A$2:$O19010,7,FALSE)</f>
        <v>Si</v>
      </c>
      <c r="I132" s="151" t="str">
        <f>VLOOKUP(E132,VIP!$A$2:$O10975,8,FALSE)</f>
        <v>Si</v>
      </c>
      <c r="J132" s="151" t="str">
        <f>VLOOKUP(E132,VIP!$A$2:$O10925,8,FALSE)</f>
        <v>Si</v>
      </c>
      <c r="K132" s="151" t="str">
        <f>VLOOKUP(E132,VIP!$A$2:$O14499,6,0)</f>
        <v>NO</v>
      </c>
      <c r="L132" s="155" t="s">
        <v>2465</v>
      </c>
      <c r="M132" s="109" t="s">
        <v>2445</v>
      </c>
      <c r="N132" s="109" t="s">
        <v>2452</v>
      </c>
      <c r="O132" s="151" t="s">
        <v>2563</v>
      </c>
      <c r="P132" s="151"/>
      <c r="Q132" s="109" t="s">
        <v>2465</v>
      </c>
    </row>
    <row r="133" spans="1:17" ht="18" x14ac:dyDescent="0.25">
      <c r="A133" s="151" t="str">
        <f>VLOOKUP(E133,'LISTADO ATM'!$A$2:$C$898,3,0)</f>
        <v>ESTE</v>
      </c>
      <c r="B133" s="146" t="s">
        <v>2655</v>
      </c>
      <c r="C133" s="110">
        <v>44387.610682870371</v>
      </c>
      <c r="D133" s="110" t="s">
        <v>2615</v>
      </c>
      <c r="E133" s="141">
        <v>294</v>
      </c>
      <c r="F133" s="151" t="str">
        <f>VLOOKUP(E133,VIP!$A$2:$O14050,2,0)</f>
        <v>DRBR294</v>
      </c>
      <c r="G133" s="151" t="str">
        <f>VLOOKUP(E133,'LISTADO ATM'!$A$2:$B$897,2,0)</f>
        <v xml:space="preserve">ATM Plaza Zaglul San Pedro II </v>
      </c>
      <c r="H133" s="151" t="str">
        <f>VLOOKUP(E133,VIP!$A$2:$O19011,7,FALSE)</f>
        <v>Si</v>
      </c>
      <c r="I133" s="151" t="str">
        <f>VLOOKUP(E133,VIP!$A$2:$O10976,8,FALSE)</f>
        <v>Si</v>
      </c>
      <c r="J133" s="151" t="str">
        <f>VLOOKUP(E133,VIP!$A$2:$O10926,8,FALSE)</f>
        <v>Si</v>
      </c>
      <c r="K133" s="151" t="str">
        <f>VLOOKUP(E133,VIP!$A$2:$O14500,6,0)</f>
        <v>NO</v>
      </c>
      <c r="L133" s="155" t="s">
        <v>2465</v>
      </c>
      <c r="M133" s="109" t="s">
        <v>2445</v>
      </c>
      <c r="N133" s="109" t="s">
        <v>2452</v>
      </c>
      <c r="O133" s="151" t="s">
        <v>2454</v>
      </c>
      <c r="P133" s="151"/>
      <c r="Q133" s="109" t="s">
        <v>2465</v>
      </c>
    </row>
    <row r="134" spans="1:17" ht="18" x14ac:dyDescent="0.25">
      <c r="A134" s="151" t="str">
        <f>VLOOKUP(E134,'LISTADO ATM'!$A$2:$C$898,3,0)</f>
        <v>ESTE</v>
      </c>
      <c r="B134" s="146" t="s">
        <v>2654</v>
      </c>
      <c r="C134" s="110">
        <v>44388.610682870371</v>
      </c>
      <c r="D134" s="110" t="s">
        <v>2615</v>
      </c>
      <c r="E134" s="141">
        <v>295</v>
      </c>
      <c r="F134" s="151" t="str">
        <f>VLOOKUP(E134,VIP!$A$2:$O14051,2,0)</f>
        <v>DRBR295</v>
      </c>
      <c r="G134" s="151" t="str">
        <f>VLOOKUP(E134,'LISTADO ATM'!$A$2:$B$897,2,0)</f>
        <v xml:space="preserve">ATM Plaza Zaglul El Seybo </v>
      </c>
      <c r="H134" s="151" t="str">
        <f>VLOOKUP(E134,VIP!$A$2:$O19012,7,FALSE)</f>
        <v>Si</v>
      </c>
      <c r="I134" s="151" t="str">
        <f>VLOOKUP(E134,VIP!$A$2:$O10977,8,FALSE)</f>
        <v>Si</v>
      </c>
      <c r="J134" s="151" t="str">
        <f>VLOOKUP(E134,VIP!$A$2:$O10927,8,FALSE)</f>
        <v>Si</v>
      </c>
      <c r="K134" s="151" t="str">
        <f>VLOOKUP(E134,VIP!$A$2:$O14501,6,0)</f>
        <v>NO</v>
      </c>
      <c r="L134" s="155" t="s">
        <v>2465</v>
      </c>
      <c r="M134" s="109" t="s">
        <v>2445</v>
      </c>
      <c r="N134" s="109" t="s">
        <v>2452</v>
      </c>
      <c r="O134" s="151" t="s">
        <v>2454</v>
      </c>
      <c r="P134" s="151"/>
      <c r="Q134" s="109" t="s">
        <v>2465</v>
      </c>
    </row>
    <row r="135" spans="1:17" ht="18" x14ac:dyDescent="0.25">
      <c r="A135" s="151" t="str">
        <f>VLOOKUP(E135,'LISTADO ATM'!$A$2:$C$898,3,0)</f>
        <v>SUR</v>
      </c>
      <c r="B135" s="146" t="s">
        <v>2653</v>
      </c>
      <c r="C135" s="110">
        <v>44389.610682870371</v>
      </c>
      <c r="D135" s="110" t="s">
        <v>2615</v>
      </c>
      <c r="E135" s="141">
        <v>296</v>
      </c>
      <c r="F135" s="151" t="str">
        <f>VLOOKUP(E135,VIP!$A$2:$O14052,2,0)</f>
        <v>DRBR296</v>
      </c>
      <c r="G135" s="151" t="str">
        <f>VLOOKUP(E135,'LISTADO ATM'!$A$2:$B$897,2,0)</f>
        <v>ATM Estación BANICOMB (Baní)  ECO Petroleo</v>
      </c>
      <c r="H135" s="151" t="str">
        <f>VLOOKUP(E135,VIP!$A$2:$O19013,7,FALSE)</f>
        <v>Si</v>
      </c>
      <c r="I135" s="151" t="str">
        <f>VLOOKUP(E135,VIP!$A$2:$O10978,8,FALSE)</f>
        <v>Si</v>
      </c>
      <c r="J135" s="151" t="str">
        <f>VLOOKUP(E135,VIP!$A$2:$O10928,8,FALSE)</f>
        <v>Si</v>
      </c>
      <c r="K135" s="151" t="str">
        <f>VLOOKUP(E135,VIP!$A$2:$O14502,6,0)</f>
        <v>NO</v>
      </c>
      <c r="L135" s="155" t="s">
        <v>2219</v>
      </c>
      <c r="M135" s="109" t="s">
        <v>2445</v>
      </c>
      <c r="N135" s="109" t="s">
        <v>2452</v>
      </c>
      <c r="O135" s="151" t="s">
        <v>2454</v>
      </c>
      <c r="P135" s="151"/>
      <c r="Q135" s="109" t="s">
        <v>2219</v>
      </c>
    </row>
    <row r="136" spans="1:17" ht="18" x14ac:dyDescent="0.25">
      <c r="A136" s="151" t="str">
        <f>VLOOKUP(E136,'LISTADO ATM'!$A$2:$C$898,3,0)</f>
        <v>SUR</v>
      </c>
      <c r="B136" s="146" t="s">
        <v>2652</v>
      </c>
      <c r="C136" s="110">
        <v>44390.610682870371</v>
      </c>
      <c r="D136" s="110" t="s">
        <v>2615</v>
      </c>
      <c r="E136" s="141">
        <v>297</v>
      </c>
      <c r="F136" s="151" t="str">
        <f>VLOOKUP(E136,VIP!$A$2:$O14053,2,0)</f>
        <v>DRBR297</v>
      </c>
      <c r="G136" s="151" t="str">
        <f>VLOOKUP(E136,'LISTADO ATM'!$A$2:$B$897,2,0)</f>
        <v xml:space="preserve">ATM S/M Cadena Ocoa </v>
      </c>
      <c r="H136" s="151" t="str">
        <f>VLOOKUP(E136,VIP!$A$2:$O19014,7,FALSE)</f>
        <v>Si</v>
      </c>
      <c r="I136" s="151" t="str">
        <f>VLOOKUP(E136,VIP!$A$2:$O10979,8,FALSE)</f>
        <v>Si</v>
      </c>
      <c r="J136" s="151" t="str">
        <f>VLOOKUP(E136,VIP!$A$2:$O10929,8,FALSE)</f>
        <v>Si</v>
      </c>
      <c r="K136" s="151" t="str">
        <f>VLOOKUP(E136,VIP!$A$2:$O14503,6,0)</f>
        <v>NO</v>
      </c>
      <c r="L136" s="155" t="s">
        <v>2219</v>
      </c>
      <c r="M136" s="109" t="s">
        <v>2445</v>
      </c>
      <c r="N136" s="109" t="s">
        <v>2452</v>
      </c>
      <c r="O136" s="151" t="s">
        <v>2454</v>
      </c>
      <c r="P136" s="151"/>
      <c r="Q136" s="109" t="s">
        <v>2219</v>
      </c>
    </row>
    <row r="137" spans="1:17" ht="18" x14ac:dyDescent="0.25">
      <c r="A137" s="151" t="str">
        <f>VLOOKUP(E137,'LISTADO ATM'!$A$2:$C$898,3,0)</f>
        <v>DISTRITO NACIONAL</v>
      </c>
      <c r="B137" s="146" t="s">
        <v>2651</v>
      </c>
      <c r="C137" s="110">
        <v>44391.610682870371</v>
      </c>
      <c r="D137" s="110" t="s">
        <v>2615</v>
      </c>
      <c r="E137" s="141">
        <v>298</v>
      </c>
      <c r="F137" s="151" t="str">
        <f>VLOOKUP(E137,VIP!$A$2:$O14054,2,0)</f>
        <v>DRBR298</v>
      </c>
      <c r="G137" s="151" t="str">
        <f>VLOOKUP(E137,'LISTADO ATM'!$A$2:$B$897,2,0)</f>
        <v xml:space="preserve">ATM S/M Aprezio Engombe </v>
      </c>
      <c r="H137" s="151" t="str">
        <f>VLOOKUP(E137,VIP!$A$2:$O19015,7,FALSE)</f>
        <v>Si</v>
      </c>
      <c r="I137" s="151" t="str">
        <f>VLOOKUP(E137,VIP!$A$2:$O10980,8,FALSE)</f>
        <v>Si</v>
      </c>
      <c r="J137" s="151" t="str">
        <f>VLOOKUP(E137,VIP!$A$2:$O10930,8,FALSE)</f>
        <v>Si</v>
      </c>
      <c r="K137" s="151" t="str">
        <f>VLOOKUP(E137,VIP!$A$2:$O14504,6,0)</f>
        <v>NO</v>
      </c>
      <c r="L137" s="155" t="s">
        <v>2417</v>
      </c>
      <c r="M137" s="109" t="s">
        <v>2445</v>
      </c>
      <c r="N137" s="109" t="s">
        <v>2452</v>
      </c>
      <c r="O137" s="151" t="s">
        <v>2470</v>
      </c>
      <c r="P137" s="151"/>
      <c r="Q137" s="109" t="s">
        <v>2417</v>
      </c>
    </row>
    <row r="138" spans="1:17" ht="18" x14ac:dyDescent="0.25">
      <c r="A138" s="151" t="str">
        <f>VLOOKUP(E138,'LISTADO ATM'!$A$2:$C$898,3,0)</f>
        <v>NORTE</v>
      </c>
      <c r="B138" s="146" t="s">
        <v>2650</v>
      </c>
      <c r="C138" s="110">
        <v>44392.610682870371</v>
      </c>
      <c r="D138" s="110" t="s">
        <v>2615</v>
      </c>
      <c r="E138" s="141">
        <v>299</v>
      </c>
      <c r="F138" s="151" t="str">
        <f>VLOOKUP(E138,VIP!$A$2:$O14055,2,0)</f>
        <v>DRBR299</v>
      </c>
      <c r="G138" s="151" t="str">
        <f>VLOOKUP(E138,'LISTADO ATM'!$A$2:$B$897,2,0)</f>
        <v xml:space="preserve">ATM S/M Aprezio Cotui </v>
      </c>
      <c r="H138" s="151" t="str">
        <f>VLOOKUP(E138,VIP!$A$2:$O19016,7,FALSE)</f>
        <v>Si</v>
      </c>
      <c r="I138" s="151" t="str">
        <f>VLOOKUP(E138,VIP!$A$2:$O10981,8,FALSE)</f>
        <v>Si</v>
      </c>
      <c r="J138" s="151" t="str">
        <f>VLOOKUP(E138,VIP!$A$2:$O10931,8,FALSE)</f>
        <v>Si</v>
      </c>
      <c r="K138" s="151" t="str">
        <f>VLOOKUP(E138,VIP!$A$2:$O14505,6,0)</f>
        <v>NO</v>
      </c>
      <c r="L138" s="155" t="s">
        <v>2417</v>
      </c>
      <c r="M138" s="109" t="s">
        <v>2445</v>
      </c>
      <c r="N138" s="109" t="s">
        <v>2452</v>
      </c>
      <c r="O138" s="151" t="s">
        <v>2453</v>
      </c>
      <c r="P138" s="151"/>
      <c r="Q138" s="109" t="s">
        <v>2417</v>
      </c>
    </row>
    <row r="139" spans="1:17" ht="18" x14ac:dyDescent="0.25">
      <c r="A139" s="151" t="str">
        <f>VLOOKUP(E139,'LISTADO ATM'!$A$2:$C$898,3,0)</f>
        <v>DISTRITO NACIONAL</v>
      </c>
      <c r="B139" s="146" t="s">
        <v>2649</v>
      </c>
      <c r="C139" s="110">
        <v>44393.610682870371</v>
      </c>
      <c r="D139" s="110" t="s">
        <v>2615</v>
      </c>
      <c r="E139" s="141">
        <v>300</v>
      </c>
      <c r="F139" s="151" t="str">
        <f>VLOOKUP(E139,VIP!$A$2:$O14056,2,0)</f>
        <v>DRBR300</v>
      </c>
      <c r="G139" s="151" t="str">
        <f>VLOOKUP(E139,'LISTADO ATM'!$A$2:$B$897,2,0)</f>
        <v xml:space="preserve">ATM S/M Aprezio Los Guaricanos </v>
      </c>
      <c r="H139" s="151" t="str">
        <f>VLOOKUP(E139,VIP!$A$2:$O19017,7,FALSE)</f>
        <v>Si</v>
      </c>
      <c r="I139" s="151" t="str">
        <f>VLOOKUP(E139,VIP!$A$2:$O10982,8,FALSE)</f>
        <v>Si</v>
      </c>
      <c r="J139" s="151" t="str">
        <f>VLOOKUP(E139,VIP!$A$2:$O10932,8,FALSE)</f>
        <v>Si</v>
      </c>
      <c r="K139" s="151" t="str">
        <f>VLOOKUP(E139,VIP!$A$2:$O14506,6,0)</f>
        <v>NO</v>
      </c>
      <c r="L139" s="155" t="s">
        <v>2417</v>
      </c>
      <c r="M139" s="109" t="s">
        <v>2445</v>
      </c>
      <c r="N139" s="109" t="s">
        <v>2452</v>
      </c>
      <c r="O139" s="151" t="s">
        <v>2470</v>
      </c>
      <c r="P139" s="151"/>
      <c r="Q139" s="109" t="s">
        <v>2417</v>
      </c>
    </row>
    <row r="140" spans="1:17" ht="18" x14ac:dyDescent="0.25">
      <c r="A140" s="151" t="str">
        <f>VLOOKUP(E140,'LISTADO ATM'!$A$2:$C$898,3,0)</f>
        <v>SUR</v>
      </c>
      <c r="B140" s="146" t="s">
        <v>2648</v>
      </c>
      <c r="C140" s="110">
        <v>44394.610682870371</v>
      </c>
      <c r="D140" s="110" t="s">
        <v>2615</v>
      </c>
      <c r="E140" s="141">
        <v>301</v>
      </c>
      <c r="F140" s="151" t="str">
        <f>VLOOKUP(E140,VIP!$A$2:$O14057,2,0)</f>
        <v>DRBR301</v>
      </c>
      <c r="G140" s="151" t="str">
        <f>VLOOKUP(E140,'LISTADO ATM'!$A$2:$B$897,2,0)</f>
        <v xml:space="preserve">ATM UNP Alfa y Omega (Barahona) </v>
      </c>
      <c r="H140" s="151" t="str">
        <f>VLOOKUP(E140,VIP!$A$2:$O19018,7,FALSE)</f>
        <v>Si</v>
      </c>
      <c r="I140" s="151" t="str">
        <f>VLOOKUP(E140,VIP!$A$2:$O10983,8,FALSE)</f>
        <v>Si</v>
      </c>
      <c r="J140" s="151" t="str">
        <f>VLOOKUP(E140,VIP!$A$2:$O10933,8,FALSE)</f>
        <v>Si</v>
      </c>
      <c r="K140" s="151" t="str">
        <f>VLOOKUP(E140,VIP!$A$2:$O14507,6,0)</f>
        <v>NO</v>
      </c>
      <c r="L140" s="155" t="s">
        <v>2564</v>
      </c>
      <c r="M140" s="109" t="s">
        <v>2445</v>
      </c>
      <c r="N140" s="109" t="s">
        <v>2452</v>
      </c>
      <c r="O140" s="151" t="s">
        <v>2470</v>
      </c>
      <c r="P140" s="151"/>
      <c r="Q140" s="109" t="s">
        <v>2564</v>
      </c>
    </row>
    <row r="141" spans="1:17" ht="18" x14ac:dyDescent="0.25">
      <c r="A141" s="151" t="str">
        <f>VLOOKUP(E141,'LISTADO ATM'!$A$2:$C$898,3,0)</f>
        <v>DISTRITO NACIONAL</v>
      </c>
      <c r="B141" s="146" t="s">
        <v>2647</v>
      </c>
      <c r="C141" s="110">
        <v>44395.610682870371</v>
      </c>
      <c r="D141" s="110" t="s">
        <v>2615</v>
      </c>
      <c r="E141" s="141">
        <v>302</v>
      </c>
      <c r="F141" s="151" t="str">
        <f>VLOOKUP(E141,VIP!$A$2:$O14058,2,0)</f>
        <v>DRBR302</v>
      </c>
      <c r="G141" s="151" t="str">
        <f>VLOOKUP(E141,'LISTADO ATM'!$A$2:$B$897,2,0)</f>
        <v xml:space="preserve">ATM S/M Aprezio Los Mameyes  </v>
      </c>
      <c r="H141" s="151" t="str">
        <f>VLOOKUP(E141,VIP!$A$2:$O19019,7,FALSE)</f>
        <v>Si</v>
      </c>
      <c r="I141" s="151" t="str">
        <f>VLOOKUP(E141,VIP!$A$2:$O10984,8,FALSE)</f>
        <v>Si</v>
      </c>
      <c r="J141" s="151" t="str">
        <f>VLOOKUP(E141,VIP!$A$2:$O10934,8,FALSE)</f>
        <v>Si</v>
      </c>
      <c r="K141" s="151" t="str">
        <f>VLOOKUP(E141,VIP!$A$2:$O14508,6,0)</f>
        <v>NO</v>
      </c>
      <c r="L141" s="155" t="s">
        <v>2417</v>
      </c>
      <c r="M141" s="109" t="s">
        <v>2445</v>
      </c>
      <c r="N141" s="109" t="s">
        <v>2452</v>
      </c>
      <c r="O141" s="151" t="s">
        <v>2470</v>
      </c>
      <c r="P141" s="151"/>
      <c r="Q141" s="109" t="s">
        <v>2417</v>
      </c>
    </row>
    <row r="142" spans="1:17" ht="18" x14ac:dyDescent="0.25">
      <c r="A142" s="151" t="e">
        <f>VLOOKUP(E142,'LISTADO ATM'!$A$2:$C$898,3,0)</f>
        <v>#N/A</v>
      </c>
      <c r="B142" s="146" t="s">
        <v>2646</v>
      </c>
      <c r="C142" s="110">
        <v>44396.610682870371</v>
      </c>
      <c r="D142" s="110" t="s">
        <v>2615</v>
      </c>
      <c r="E142" s="141">
        <v>303</v>
      </c>
      <c r="F142" s="151" t="e">
        <f>VLOOKUP(E142,VIP!$A$2:$O14059,2,0)</f>
        <v>#N/A</v>
      </c>
      <c r="G142" s="151" t="e">
        <f>VLOOKUP(E142,'LISTADO ATM'!$A$2:$B$897,2,0)</f>
        <v>#N/A</v>
      </c>
      <c r="H142" s="151" t="e">
        <f>VLOOKUP(E142,VIP!$A$2:$O19020,7,FALSE)</f>
        <v>#N/A</v>
      </c>
      <c r="I142" s="151" t="e">
        <f>VLOOKUP(E142,VIP!$A$2:$O10985,8,FALSE)</f>
        <v>#N/A</v>
      </c>
      <c r="J142" s="151" t="e">
        <f>VLOOKUP(E142,VIP!$A$2:$O10935,8,FALSE)</f>
        <v>#N/A</v>
      </c>
      <c r="K142" s="151" t="e">
        <f>VLOOKUP(E142,VIP!$A$2:$O14509,6,0)</f>
        <v>#N/A</v>
      </c>
      <c r="L142" s="155" t="s">
        <v>2417</v>
      </c>
      <c r="M142" s="109" t="s">
        <v>2445</v>
      </c>
      <c r="N142" s="109" t="s">
        <v>2452</v>
      </c>
      <c r="O142" s="151" t="s">
        <v>2470</v>
      </c>
      <c r="P142" s="151"/>
      <c r="Q142" s="109" t="s">
        <v>2417</v>
      </c>
    </row>
    <row r="143" spans="1:17" ht="18" x14ac:dyDescent="0.25">
      <c r="A143" s="151" t="str">
        <f>VLOOKUP(E143,'LISTADO ATM'!$A$2:$C$898,3,0)</f>
        <v>NORTE</v>
      </c>
      <c r="B143" s="146" t="s">
        <v>2645</v>
      </c>
      <c r="C143" s="110">
        <v>44397.610682870371</v>
      </c>
      <c r="D143" s="110" t="s">
        <v>2615</v>
      </c>
      <c r="E143" s="141">
        <v>304</v>
      </c>
      <c r="F143" s="151" t="str">
        <f>VLOOKUP(E143,VIP!$A$2:$O14060,2,0)</f>
        <v>DRBR304</v>
      </c>
      <c r="G143" s="151" t="str">
        <f>VLOOKUP(E143,'LISTADO ATM'!$A$2:$B$897,2,0)</f>
        <v xml:space="preserve">ATM Multicentro La Sirena Estrella Sadhala </v>
      </c>
      <c r="H143" s="151" t="str">
        <f>VLOOKUP(E143,VIP!$A$2:$O19021,7,FALSE)</f>
        <v>Si</v>
      </c>
      <c r="I143" s="151" t="str">
        <f>VLOOKUP(E143,VIP!$A$2:$O10986,8,FALSE)</f>
        <v>Si</v>
      </c>
      <c r="J143" s="151" t="str">
        <f>VLOOKUP(E143,VIP!$A$2:$O10936,8,FALSE)</f>
        <v>Si</v>
      </c>
      <c r="K143" s="151" t="str">
        <f>VLOOKUP(E143,VIP!$A$2:$O14510,6,0)</f>
        <v>NO</v>
      </c>
      <c r="L143" s="155" t="s">
        <v>2659</v>
      </c>
      <c r="M143" s="109" t="s">
        <v>2445</v>
      </c>
      <c r="N143" s="109" t="s">
        <v>2452</v>
      </c>
      <c r="O143" s="151" t="s">
        <v>2660</v>
      </c>
      <c r="P143" s="151"/>
      <c r="Q143" s="109" t="s">
        <v>2659</v>
      </c>
    </row>
    <row r="144" spans="1:17" ht="18" x14ac:dyDescent="0.25">
      <c r="A144" s="151" t="e">
        <f>VLOOKUP(E144,'LISTADO ATM'!$A$2:$C$898,3,0)</f>
        <v>#N/A</v>
      </c>
      <c r="B144" s="146" t="s">
        <v>2644</v>
      </c>
      <c r="C144" s="110">
        <v>44398.610682870371</v>
      </c>
      <c r="D144" s="110" t="s">
        <v>2615</v>
      </c>
      <c r="E144" s="141">
        <v>305</v>
      </c>
      <c r="F144" s="151" t="e">
        <f>VLOOKUP(E144,VIP!$A$2:$O14061,2,0)</f>
        <v>#N/A</v>
      </c>
      <c r="G144" s="151" t="e">
        <f>VLOOKUP(E144,'LISTADO ATM'!$A$2:$B$897,2,0)</f>
        <v>#N/A</v>
      </c>
      <c r="H144" s="151" t="e">
        <f>VLOOKUP(E144,VIP!$A$2:$O19022,7,FALSE)</f>
        <v>#N/A</v>
      </c>
      <c r="I144" s="151" t="e">
        <f>VLOOKUP(E144,VIP!$A$2:$O10987,8,FALSE)</f>
        <v>#N/A</v>
      </c>
      <c r="J144" s="151" t="e">
        <f>VLOOKUP(E144,VIP!$A$2:$O10937,8,FALSE)</f>
        <v>#N/A</v>
      </c>
      <c r="K144" s="151" t="e">
        <f>VLOOKUP(E144,VIP!$A$2:$O14511,6,0)</f>
        <v>#N/A</v>
      </c>
      <c r="L144" s="155" t="s">
        <v>2417</v>
      </c>
      <c r="M144" s="109" t="s">
        <v>2445</v>
      </c>
      <c r="N144" s="109" t="s">
        <v>2452</v>
      </c>
      <c r="O144" s="151" t="s">
        <v>2470</v>
      </c>
      <c r="P144" s="151"/>
      <c r="Q144" s="109" t="s">
        <v>2417</v>
      </c>
    </row>
    <row r="145" spans="1:17" ht="18" x14ac:dyDescent="0.25">
      <c r="A145" s="151" t="str">
        <f>VLOOKUP(E145,'LISTADO ATM'!$A$2:$C$898,3,0)</f>
        <v>NORTE</v>
      </c>
      <c r="B145" s="146" t="s">
        <v>2643</v>
      </c>
      <c r="C145" s="110">
        <v>44399.610682870371</v>
      </c>
      <c r="D145" s="110" t="s">
        <v>2615</v>
      </c>
      <c r="E145" s="141">
        <v>306</v>
      </c>
      <c r="F145" s="151" t="str">
        <f>VLOOKUP(E145,VIP!$A$2:$O14062,2,0)</f>
        <v>DRBR306</v>
      </c>
      <c r="G145" s="151" t="str">
        <f>VLOOKUP(E145,'LISTADO ATM'!$A$2:$B$897,2,0)</f>
        <v>ATM Hospital Dr. Toribio</v>
      </c>
      <c r="H145" s="151" t="str">
        <f>VLOOKUP(E145,VIP!$A$2:$O19023,7,FALSE)</f>
        <v>Si</v>
      </c>
      <c r="I145" s="151" t="str">
        <f>VLOOKUP(E145,VIP!$A$2:$O10988,8,FALSE)</f>
        <v>Si</v>
      </c>
      <c r="J145" s="151" t="str">
        <f>VLOOKUP(E145,VIP!$A$2:$O10938,8,FALSE)</f>
        <v>Si</v>
      </c>
      <c r="K145" s="151" t="str">
        <f>VLOOKUP(E145,VIP!$A$2:$O14512,6,0)</f>
        <v>NO</v>
      </c>
      <c r="L145" s="155" t="s">
        <v>2417</v>
      </c>
      <c r="M145" s="109" t="s">
        <v>2445</v>
      </c>
      <c r="N145" s="109" t="s">
        <v>2452</v>
      </c>
      <c r="O145" s="151" t="s">
        <v>2470</v>
      </c>
      <c r="P145" s="151"/>
      <c r="Q145" s="109" t="s">
        <v>2417</v>
      </c>
    </row>
    <row r="146" spans="1:17" ht="18" x14ac:dyDescent="0.25">
      <c r="A146" s="151" t="str">
        <f>VLOOKUP(E146,'LISTADO ATM'!$A$2:$C$898,3,0)</f>
        <v>NORTE</v>
      </c>
      <c r="B146" s="146" t="s">
        <v>2663</v>
      </c>
      <c r="C146" s="110">
        <v>44400.610682870371</v>
      </c>
      <c r="D146" s="110" t="s">
        <v>2615</v>
      </c>
      <c r="E146" s="141">
        <v>307</v>
      </c>
      <c r="F146" s="151" t="str">
        <f>VLOOKUP(E146,VIP!$A$2:$O14063,2,0)</f>
        <v>DRBR307</v>
      </c>
      <c r="G146" s="151" t="str">
        <f>VLOOKUP(E146,'LISTADO ATM'!$A$2:$B$897,2,0)</f>
        <v>ATM Oficina Nagua II</v>
      </c>
      <c r="H146" s="151" t="str">
        <f>VLOOKUP(E146,VIP!$A$2:$O19024,7,FALSE)</f>
        <v>Si</v>
      </c>
      <c r="I146" s="151" t="str">
        <f>VLOOKUP(E146,VIP!$A$2:$O10989,8,FALSE)</f>
        <v>Si</v>
      </c>
      <c r="J146" s="151" t="str">
        <f>VLOOKUP(E146,VIP!$A$2:$O10939,8,FALSE)</f>
        <v>Si</v>
      </c>
      <c r="K146" s="151" t="str">
        <f>VLOOKUP(E146,VIP!$A$2:$O14513,6,0)</f>
        <v>SI</v>
      </c>
      <c r="L146" s="155" t="s">
        <v>2417</v>
      </c>
      <c r="M146" s="109" t="s">
        <v>2445</v>
      </c>
      <c r="N146" s="109" t="s">
        <v>2452</v>
      </c>
      <c r="O146" s="151" t="s">
        <v>2453</v>
      </c>
      <c r="P146" s="151"/>
      <c r="Q146" s="109" t="s">
        <v>2417</v>
      </c>
    </row>
    <row r="147" spans="1:17" ht="18" x14ac:dyDescent="0.25">
      <c r="A147" s="151" t="e">
        <f>VLOOKUP(E147,'LISTADO ATM'!$A$2:$C$898,3,0)</f>
        <v>#N/A</v>
      </c>
      <c r="B147" s="146" t="s">
        <v>2642</v>
      </c>
      <c r="C147" s="110">
        <v>44401.610682870371</v>
      </c>
      <c r="D147" s="110" t="s">
        <v>2615</v>
      </c>
      <c r="E147" s="141">
        <v>308</v>
      </c>
      <c r="F147" s="151" t="e">
        <f>VLOOKUP(E147,VIP!$A$2:$O14064,2,0)</f>
        <v>#N/A</v>
      </c>
      <c r="G147" s="151" t="e">
        <f>VLOOKUP(E147,'LISTADO ATM'!$A$2:$B$897,2,0)</f>
        <v>#N/A</v>
      </c>
      <c r="H147" s="151" t="e">
        <f>VLOOKUP(E147,VIP!$A$2:$O19025,7,FALSE)</f>
        <v>#N/A</v>
      </c>
      <c r="I147" s="151" t="e">
        <f>VLOOKUP(E147,VIP!$A$2:$O10990,8,FALSE)</f>
        <v>#N/A</v>
      </c>
      <c r="J147" s="151" t="e">
        <f>VLOOKUP(E147,VIP!$A$2:$O10940,8,FALSE)</f>
        <v>#N/A</v>
      </c>
      <c r="K147" s="151" t="e">
        <f>VLOOKUP(E147,VIP!$A$2:$O14514,6,0)</f>
        <v>#N/A</v>
      </c>
      <c r="L147" s="155" t="s">
        <v>2417</v>
      </c>
      <c r="M147" s="109" t="s">
        <v>2445</v>
      </c>
      <c r="N147" s="109" t="s">
        <v>2452</v>
      </c>
      <c r="O147" s="151" t="s">
        <v>2660</v>
      </c>
      <c r="P147" s="151"/>
      <c r="Q147" s="109" t="s">
        <v>2417</v>
      </c>
    </row>
    <row r="148" spans="1:17" ht="18" x14ac:dyDescent="0.25">
      <c r="A148" s="151" t="str">
        <f>VLOOKUP(E148,'LISTADO ATM'!$A$2:$C$898,3,0)</f>
        <v>ESTE</v>
      </c>
      <c r="B148" s="146" t="s">
        <v>2641</v>
      </c>
      <c r="C148" s="110">
        <v>44402.610682870371</v>
      </c>
      <c r="D148" s="110" t="s">
        <v>2615</v>
      </c>
      <c r="E148" s="141">
        <v>309</v>
      </c>
      <c r="F148" s="151" t="str">
        <f>VLOOKUP(E148,VIP!$A$2:$O14065,2,0)</f>
        <v>DRBR309</v>
      </c>
      <c r="G148" s="151" t="str">
        <f>VLOOKUP(E148,'LISTADO ATM'!$A$2:$B$897,2,0)</f>
        <v xml:space="preserve">ATM Secrets Cap Cana I </v>
      </c>
      <c r="H148" s="151" t="str">
        <f>VLOOKUP(E148,VIP!$A$2:$O19026,7,FALSE)</f>
        <v>Si</v>
      </c>
      <c r="I148" s="151" t="str">
        <f>VLOOKUP(E148,VIP!$A$2:$O10991,8,FALSE)</f>
        <v>Si</v>
      </c>
      <c r="J148" s="151" t="str">
        <f>VLOOKUP(E148,VIP!$A$2:$O10941,8,FALSE)</f>
        <v>Si</v>
      </c>
      <c r="K148" s="151" t="str">
        <f>VLOOKUP(E148,VIP!$A$2:$O14515,6,0)</f>
        <v>NO</v>
      </c>
      <c r="L148" s="155" t="s">
        <v>2441</v>
      </c>
      <c r="M148" s="109" t="s">
        <v>2445</v>
      </c>
      <c r="N148" s="109" t="s">
        <v>2452</v>
      </c>
      <c r="O148" s="151" t="s">
        <v>2470</v>
      </c>
      <c r="P148" s="151"/>
      <c r="Q148" s="109" t="s">
        <v>2441</v>
      </c>
    </row>
  </sheetData>
  <autoFilter ref="A4:Q4">
    <sortState ref="A5:Q14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7">
    <cfRule type="duplicateValues" dxfId="207" priority="135"/>
  </conditionalFormatting>
  <conditionalFormatting sqref="B87:B97">
    <cfRule type="duplicateValues" dxfId="206" priority="132"/>
    <cfRule type="duplicateValues" dxfId="205" priority="133"/>
    <cfRule type="duplicateValues" dxfId="204" priority="134"/>
  </conditionalFormatting>
  <conditionalFormatting sqref="E87:E97">
    <cfRule type="duplicateValues" dxfId="203" priority="130"/>
    <cfRule type="duplicateValues" dxfId="202" priority="131"/>
  </conditionalFormatting>
  <conditionalFormatting sqref="E87:E97">
    <cfRule type="duplicateValues" dxfId="201" priority="127"/>
    <cfRule type="duplicateValues" dxfId="200" priority="128"/>
    <cfRule type="duplicateValues" dxfId="199" priority="129"/>
  </conditionalFormatting>
  <conditionalFormatting sqref="E87:E97">
    <cfRule type="duplicateValues" dxfId="198" priority="126"/>
  </conditionalFormatting>
  <conditionalFormatting sqref="E87:E97">
    <cfRule type="duplicateValues" dxfId="197" priority="122"/>
    <cfRule type="duplicateValues" dxfId="196" priority="123"/>
    <cfRule type="duplicateValues" dxfId="195" priority="124"/>
    <cfRule type="duplicateValues" dxfId="194" priority="125"/>
  </conditionalFormatting>
  <conditionalFormatting sqref="E5:E29">
    <cfRule type="duplicateValues" dxfId="193" priority="144519"/>
    <cfRule type="duplicateValues" dxfId="192" priority="144520"/>
    <cfRule type="duplicateValues" dxfId="191" priority="144521"/>
    <cfRule type="duplicateValues" dxfId="190" priority="144522"/>
  </conditionalFormatting>
  <conditionalFormatting sqref="E5:E29">
    <cfRule type="duplicateValues" dxfId="189" priority="144527"/>
  </conditionalFormatting>
  <conditionalFormatting sqref="B5:B29">
    <cfRule type="duplicateValues" dxfId="188" priority="144529"/>
  </conditionalFormatting>
  <conditionalFormatting sqref="B5:B29">
    <cfRule type="duplicateValues" dxfId="187" priority="144531"/>
    <cfRule type="duplicateValues" dxfId="186" priority="144532"/>
    <cfRule type="duplicateValues" dxfId="185" priority="144533"/>
  </conditionalFormatting>
  <conditionalFormatting sqref="E5:E29">
    <cfRule type="duplicateValues" dxfId="184" priority="144537"/>
    <cfRule type="duplicateValues" dxfId="183" priority="144538"/>
  </conditionalFormatting>
  <conditionalFormatting sqref="E5:E29">
    <cfRule type="duplicateValues" dxfId="182" priority="144541"/>
    <cfRule type="duplicateValues" dxfId="181" priority="144542"/>
    <cfRule type="duplicateValues" dxfId="180" priority="144543"/>
  </conditionalFormatting>
  <conditionalFormatting sqref="B60:B86">
    <cfRule type="duplicateValues" dxfId="179" priority="144707"/>
  </conditionalFormatting>
  <conditionalFormatting sqref="B60:B86">
    <cfRule type="duplicateValues" dxfId="178" priority="144709"/>
    <cfRule type="duplicateValues" dxfId="177" priority="144710"/>
    <cfRule type="duplicateValues" dxfId="176" priority="144711"/>
  </conditionalFormatting>
  <conditionalFormatting sqref="E60:E86">
    <cfRule type="duplicateValues" dxfId="175" priority="144715"/>
    <cfRule type="duplicateValues" dxfId="174" priority="144716"/>
  </conditionalFormatting>
  <conditionalFormatting sqref="E60:E86">
    <cfRule type="duplicateValues" dxfId="173" priority="144719"/>
    <cfRule type="duplicateValues" dxfId="172" priority="144720"/>
    <cfRule type="duplicateValues" dxfId="171" priority="144721"/>
  </conditionalFormatting>
  <conditionalFormatting sqref="E60:E86">
    <cfRule type="duplicateValues" dxfId="170" priority="144725"/>
  </conditionalFormatting>
  <conditionalFormatting sqref="E60:E86">
    <cfRule type="duplicateValues" dxfId="169" priority="144727"/>
    <cfRule type="duplicateValues" dxfId="168" priority="144728"/>
    <cfRule type="duplicateValues" dxfId="167" priority="144729"/>
    <cfRule type="duplicateValues" dxfId="166" priority="144730"/>
  </conditionalFormatting>
  <conditionalFormatting sqref="E1:E97 E149:E1048576">
    <cfRule type="duplicateValues" dxfId="165" priority="70"/>
  </conditionalFormatting>
  <conditionalFormatting sqref="B30:B59">
    <cfRule type="duplicateValues" dxfId="164" priority="145435"/>
  </conditionalFormatting>
  <conditionalFormatting sqref="B30:B59">
    <cfRule type="duplicateValues" dxfId="163" priority="145437"/>
    <cfRule type="duplicateValues" dxfId="162" priority="145438"/>
    <cfRule type="duplicateValues" dxfId="161" priority="145439"/>
  </conditionalFormatting>
  <conditionalFormatting sqref="E30:E59">
    <cfRule type="duplicateValues" dxfId="160" priority="145443"/>
    <cfRule type="duplicateValues" dxfId="159" priority="145444"/>
  </conditionalFormatting>
  <conditionalFormatting sqref="E30:E59">
    <cfRule type="duplicateValues" dxfId="158" priority="145447"/>
    <cfRule type="duplicateValues" dxfId="157" priority="145448"/>
    <cfRule type="duplicateValues" dxfId="156" priority="145449"/>
  </conditionalFormatting>
  <conditionalFormatting sqref="E30:E59">
    <cfRule type="duplicateValues" dxfId="155" priority="145453"/>
  </conditionalFormatting>
  <conditionalFormatting sqref="E30:E59">
    <cfRule type="duplicateValues" dxfId="154" priority="145455"/>
    <cfRule type="duplicateValues" dxfId="153" priority="145456"/>
    <cfRule type="duplicateValues" dxfId="152" priority="145457"/>
    <cfRule type="duplicateValues" dxfId="151" priority="145458"/>
  </conditionalFormatting>
  <conditionalFormatting sqref="B149:B1048576 B25:B29 B1:B4">
    <cfRule type="duplicateValues" dxfId="150" priority="145459"/>
  </conditionalFormatting>
  <conditionalFormatting sqref="B149:B1048576 B25:B29">
    <cfRule type="duplicateValues" dxfId="149" priority="145463"/>
  </conditionalFormatting>
  <conditionalFormatting sqref="B149:B1048576 B25:B29 B1:B4">
    <cfRule type="duplicateValues" dxfId="148" priority="145466"/>
    <cfRule type="duplicateValues" dxfId="147" priority="145467"/>
    <cfRule type="duplicateValues" dxfId="146" priority="145468"/>
  </conditionalFormatting>
  <conditionalFormatting sqref="E149:E1048576 E25:E29 E1:E4">
    <cfRule type="duplicateValues" dxfId="145" priority="145478"/>
    <cfRule type="duplicateValues" dxfId="144" priority="145479"/>
  </conditionalFormatting>
  <conditionalFormatting sqref="E149:E1048576 E25:E29 E1:E4">
    <cfRule type="duplicateValues" dxfId="143" priority="145486"/>
    <cfRule type="duplicateValues" dxfId="142" priority="145487"/>
    <cfRule type="duplicateValues" dxfId="141" priority="145488"/>
  </conditionalFormatting>
  <conditionalFormatting sqref="E149:E1048576 E25:E29 E1:E4">
    <cfRule type="duplicateValues" dxfId="140" priority="145498"/>
  </conditionalFormatting>
  <conditionalFormatting sqref="E149:E1048576 E25:E29">
    <cfRule type="duplicateValues" dxfId="139" priority="145502"/>
  </conditionalFormatting>
  <conditionalFormatting sqref="E149:E1048576 E25:E29 E1:E4">
    <cfRule type="duplicateValues" dxfId="138" priority="145505"/>
    <cfRule type="duplicateValues" dxfId="137" priority="145506"/>
    <cfRule type="duplicateValues" dxfId="136" priority="145507"/>
    <cfRule type="duplicateValues" dxfId="135" priority="145508"/>
  </conditionalFormatting>
  <conditionalFormatting sqref="E149:E1048576">
    <cfRule type="duplicateValues" dxfId="134" priority="145521"/>
  </conditionalFormatting>
  <conditionalFormatting sqref="E1:E97 E149:E1048576">
    <cfRule type="duplicateValues" dxfId="133" priority="145523"/>
  </conditionalFormatting>
  <conditionalFormatting sqref="B1:B97 B149:B1048576">
    <cfRule type="duplicateValues" dxfId="132" priority="145526"/>
  </conditionalFormatting>
  <conditionalFormatting sqref="B98:B107">
    <cfRule type="duplicateValues" dxfId="131" priority="51"/>
  </conditionalFormatting>
  <conditionalFormatting sqref="B98:B107">
    <cfRule type="duplicateValues" dxfId="130" priority="48"/>
    <cfRule type="duplicateValues" dxfId="129" priority="49"/>
    <cfRule type="duplicateValues" dxfId="128" priority="50"/>
  </conditionalFormatting>
  <conditionalFormatting sqref="E98:E107">
    <cfRule type="duplicateValues" dxfId="127" priority="46"/>
    <cfRule type="duplicateValues" dxfId="126" priority="47"/>
  </conditionalFormatting>
  <conditionalFormatting sqref="E98:E107">
    <cfRule type="duplicateValues" dxfId="125" priority="43"/>
    <cfRule type="duplicateValues" dxfId="124" priority="44"/>
    <cfRule type="duplicateValues" dxfId="123" priority="45"/>
  </conditionalFormatting>
  <conditionalFormatting sqref="E98:E107">
    <cfRule type="duplicateValues" dxfId="122" priority="42"/>
  </conditionalFormatting>
  <conditionalFormatting sqref="E98:E107">
    <cfRule type="duplicateValues" dxfId="121" priority="38"/>
    <cfRule type="duplicateValues" dxfId="120" priority="39"/>
    <cfRule type="duplicateValues" dxfId="119" priority="40"/>
    <cfRule type="duplicateValues" dxfId="118" priority="41"/>
  </conditionalFormatting>
  <conditionalFormatting sqref="E98:E107">
    <cfRule type="duplicateValues" dxfId="117" priority="37"/>
  </conditionalFormatting>
  <conditionalFormatting sqref="E98:E107">
    <cfRule type="duplicateValues" dxfId="116" priority="36"/>
  </conditionalFormatting>
  <conditionalFormatting sqref="B98:B107">
    <cfRule type="duplicateValues" dxfId="115" priority="35"/>
  </conditionalFormatting>
  <conditionalFormatting sqref="B108:B123">
    <cfRule type="duplicateValues" dxfId="114" priority="34"/>
  </conditionalFormatting>
  <conditionalFormatting sqref="B108:B123">
    <cfRule type="duplicateValues" dxfId="113" priority="31"/>
    <cfRule type="duplicateValues" dxfId="112" priority="32"/>
    <cfRule type="duplicateValues" dxfId="111" priority="33"/>
  </conditionalFormatting>
  <conditionalFormatting sqref="E108:E123">
    <cfRule type="duplicateValues" dxfId="110" priority="29"/>
    <cfRule type="duplicateValues" dxfId="109" priority="30"/>
  </conditionalFormatting>
  <conditionalFormatting sqref="E108:E123">
    <cfRule type="duplicateValues" dxfId="108" priority="26"/>
    <cfRule type="duplicateValues" dxfId="107" priority="27"/>
    <cfRule type="duplicateValues" dxfId="106" priority="28"/>
  </conditionalFormatting>
  <conditionalFormatting sqref="E108:E123">
    <cfRule type="duplicateValues" dxfId="105" priority="25"/>
  </conditionalFormatting>
  <conditionalFormatting sqref="E108:E123">
    <cfRule type="duplicateValues" dxfId="104" priority="21"/>
    <cfRule type="duplicateValues" dxfId="103" priority="22"/>
    <cfRule type="duplicateValues" dxfId="102" priority="23"/>
    <cfRule type="duplicateValues" dxfId="101" priority="24"/>
  </conditionalFormatting>
  <conditionalFormatting sqref="E108:E123">
    <cfRule type="duplicateValues" dxfId="100" priority="20"/>
  </conditionalFormatting>
  <conditionalFormatting sqref="E108:E123">
    <cfRule type="duplicateValues" dxfId="99" priority="19"/>
  </conditionalFormatting>
  <conditionalFormatting sqref="B108:B123">
    <cfRule type="duplicateValues" dxfId="98" priority="18"/>
  </conditionalFormatting>
  <conditionalFormatting sqref="B124:B148">
    <cfRule type="duplicateValues" dxfId="97" priority="17"/>
  </conditionalFormatting>
  <conditionalFormatting sqref="B124:B148">
    <cfRule type="duplicateValues" dxfId="96" priority="14"/>
    <cfRule type="duplicateValues" dxfId="95" priority="15"/>
    <cfRule type="duplicateValues" dxfId="94" priority="16"/>
  </conditionalFormatting>
  <conditionalFormatting sqref="E124:E148">
    <cfRule type="duplicateValues" dxfId="93" priority="12"/>
    <cfRule type="duplicateValues" dxfId="92" priority="13"/>
  </conditionalFormatting>
  <conditionalFormatting sqref="E124:E148">
    <cfRule type="duplicateValues" dxfId="91" priority="9"/>
    <cfRule type="duplicateValues" dxfId="90" priority="10"/>
    <cfRule type="duplicateValues" dxfId="89" priority="11"/>
  </conditionalFormatting>
  <conditionalFormatting sqref="E124:E148">
    <cfRule type="duplicateValues" dxfId="88" priority="8"/>
  </conditionalFormatting>
  <conditionalFormatting sqref="E124:E148">
    <cfRule type="duplicateValues" dxfId="87" priority="4"/>
    <cfRule type="duplicateValues" dxfId="86" priority="5"/>
    <cfRule type="duplicateValues" dxfId="85" priority="6"/>
    <cfRule type="duplicateValues" dxfId="84" priority="7"/>
  </conditionalFormatting>
  <conditionalFormatting sqref="E124:E148">
    <cfRule type="duplicateValues" dxfId="83" priority="3"/>
  </conditionalFormatting>
  <conditionalFormatting sqref="E124:E148">
    <cfRule type="duplicateValues" dxfId="82" priority="2"/>
  </conditionalFormatting>
  <conditionalFormatting sqref="B124:B148">
    <cfRule type="duplicateValues" dxfId="81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0" t="s">
        <v>2150</v>
      </c>
      <c r="B1" s="171"/>
      <c r="C1" s="171"/>
      <c r="D1" s="171"/>
      <c r="E1" s="172"/>
      <c r="F1" s="168" t="s">
        <v>2551</v>
      </c>
      <c r="G1" s="169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3" t="s">
        <v>2450</v>
      </c>
      <c r="B2" s="174"/>
      <c r="C2" s="174"/>
      <c r="D2" s="174"/>
      <c r="E2" s="175"/>
      <c r="F2" s="114" t="s">
        <v>2550</v>
      </c>
      <c r="G2" s="113">
        <f>G3+G4</f>
        <v>152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117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35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4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6" t="s">
        <v>2590</v>
      </c>
      <c r="B7" s="177"/>
      <c r="C7" s="177"/>
      <c r="D7" s="177"/>
      <c r="E7" s="178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9"/>
      <c r="D10" s="180"/>
      <c r="E10" s="181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76" t="s">
        <v>2591</v>
      </c>
      <c r="B12" s="177"/>
      <c r="C12" s="177"/>
      <c r="D12" s="177"/>
      <c r="E12" s="178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9"/>
      <c r="D15" s="180"/>
      <c r="E15" s="181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84" t="s">
        <v>2473</v>
      </c>
      <c r="B17" s="185"/>
      <c r="C17" s="185"/>
      <c r="D17" s="185"/>
      <c r="E17" s="18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84" t="s">
        <v>2532</v>
      </c>
      <c r="B31" s="185"/>
      <c r="C31" s="185"/>
      <c r="D31" s="185"/>
      <c r="E31" s="18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91" t="s">
        <v>2594</v>
      </c>
      <c r="B44" s="192"/>
      <c r="C44" s="192"/>
      <c r="D44" s="192"/>
      <c r="E44" s="19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89" t="s">
        <v>2474</v>
      </c>
      <c r="B51" s="19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84" t="s">
        <v>2475</v>
      </c>
      <c r="B54" s="185"/>
      <c r="C54" s="185"/>
      <c r="D54" s="185"/>
      <c r="E54" s="18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87" t="s">
        <v>2418</v>
      </c>
      <c r="E55" s="18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82" t="s">
        <v>2599</v>
      </c>
      <c r="E56" s="183"/>
    </row>
    <row r="57" spans="1:6" ht="18" x14ac:dyDescent="0.25">
      <c r="A57" s="141" t="s">
        <v>1273</v>
      </c>
      <c r="B57" s="151">
        <v>578</v>
      </c>
      <c r="C57" s="141" t="s">
        <v>1599</v>
      </c>
      <c r="D57" s="182" t="s">
        <v>2599</v>
      </c>
      <c r="E57" s="183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82" t="s">
        <v>2599</v>
      </c>
      <c r="E58" s="183"/>
    </row>
    <row r="59" spans="1:6" ht="18" x14ac:dyDescent="0.25">
      <c r="A59" s="141" t="s">
        <v>1274</v>
      </c>
      <c r="B59" s="151">
        <v>612</v>
      </c>
      <c r="C59" s="141" t="s">
        <v>1623</v>
      </c>
      <c r="D59" s="182" t="s">
        <v>2600</v>
      </c>
      <c r="E59" s="183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82" t="s">
        <v>2599</v>
      </c>
      <c r="E60" s="183"/>
    </row>
    <row r="61" spans="1:6" ht="18" x14ac:dyDescent="0.25">
      <c r="A61" s="141" t="s">
        <v>1274</v>
      </c>
      <c r="B61" s="151">
        <v>293</v>
      </c>
      <c r="C61" s="141" t="s">
        <v>2361</v>
      </c>
      <c r="D61" s="182" t="s">
        <v>2599</v>
      </c>
      <c r="E61" s="183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82" t="s">
        <v>2600</v>
      </c>
      <c r="E62" s="183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82" t="s">
        <v>2600</v>
      </c>
      <c r="E63" s="183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82" t="s">
        <v>2599</v>
      </c>
      <c r="E64" s="183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82" t="s">
        <v>2600</v>
      </c>
      <c r="E65" s="183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82" t="s">
        <v>2600</v>
      </c>
      <c r="E66" s="183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82" t="s">
        <v>2600</v>
      </c>
      <c r="E67" s="183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80" priority="143298"/>
  </conditionalFormatting>
  <conditionalFormatting sqref="B276:B1048576">
    <cfRule type="duplicateValues" dxfId="79" priority="143299"/>
  </conditionalFormatting>
  <conditionalFormatting sqref="B1:B69">
    <cfRule type="duplicateValues" dxfId="78" priority="143300"/>
  </conditionalFormatting>
  <conditionalFormatting sqref="E1:E69">
    <cfRule type="duplicateValues" dxfId="77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2420</v>
      </c>
      <c r="B1" s="195"/>
      <c r="C1" s="195"/>
      <c r="D1" s="195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2429</v>
      </c>
      <c r="B18" s="195"/>
      <c r="C18" s="195"/>
      <c r="D18" s="195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2021-07-04T23:08:55Z</dcterms:modified>
</cp:coreProperties>
</file>