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A26" i="1"/>
  <c r="A51" i="1" l="1"/>
  <c r="A52" i="1"/>
  <c r="A53" i="1"/>
  <c r="A54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34" i="1"/>
  <c r="A55" i="1"/>
  <c r="A33" i="1"/>
  <c r="A37" i="1"/>
  <c r="A5" i="1"/>
  <c r="A6" i="1"/>
  <c r="A38" i="1"/>
  <c r="A39" i="1"/>
  <c r="F55" i="1"/>
  <c r="G55" i="1"/>
  <c r="H55" i="1"/>
  <c r="I55" i="1"/>
  <c r="J55" i="1"/>
  <c r="K55" i="1"/>
  <c r="F33" i="1"/>
  <c r="G33" i="1"/>
  <c r="H33" i="1"/>
  <c r="I33" i="1"/>
  <c r="J33" i="1"/>
  <c r="K33" i="1"/>
  <c r="F37" i="1"/>
  <c r="G37" i="1"/>
  <c r="H37" i="1"/>
  <c r="I37" i="1"/>
  <c r="J37" i="1"/>
  <c r="K37" i="1"/>
  <c r="F5" i="1"/>
  <c r="G5" i="1"/>
  <c r="H5" i="1"/>
  <c r="I5" i="1"/>
  <c r="J5" i="1"/>
  <c r="K5" i="1"/>
  <c r="F6" i="1"/>
  <c r="G6" i="1"/>
  <c r="H6" i="1"/>
  <c r="I6" i="1"/>
  <c r="J6" i="1"/>
  <c r="K6" i="1"/>
  <c r="F38" i="1"/>
  <c r="G38" i="1"/>
  <c r="H38" i="1"/>
  <c r="I38" i="1"/>
  <c r="J38" i="1"/>
  <c r="K38" i="1"/>
  <c r="F39" i="1"/>
  <c r="G39" i="1"/>
  <c r="H39" i="1"/>
  <c r="I39" i="1"/>
  <c r="J39" i="1"/>
  <c r="K39" i="1"/>
  <c r="F34" i="1"/>
  <c r="G34" i="1"/>
  <c r="H34" i="1"/>
  <c r="I34" i="1"/>
  <c r="J34" i="1"/>
  <c r="K34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48" i="1"/>
  <c r="G48" i="1"/>
  <c r="H48" i="1"/>
  <c r="I48" i="1"/>
  <c r="J48" i="1"/>
  <c r="K48" i="1"/>
  <c r="F27" i="1"/>
  <c r="G27" i="1"/>
  <c r="H27" i="1"/>
  <c r="I27" i="1"/>
  <c r="J27" i="1"/>
  <c r="K27" i="1"/>
  <c r="F28" i="1"/>
  <c r="G28" i="1"/>
  <c r="H28" i="1"/>
  <c r="I28" i="1"/>
  <c r="J28" i="1"/>
  <c r="K28" i="1"/>
  <c r="F41" i="1"/>
  <c r="G41" i="1"/>
  <c r="H41" i="1"/>
  <c r="I41" i="1"/>
  <c r="J41" i="1"/>
  <c r="K41" i="1"/>
  <c r="F29" i="1"/>
  <c r="G29" i="1"/>
  <c r="H29" i="1"/>
  <c r="I29" i="1"/>
  <c r="J29" i="1"/>
  <c r="K29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61" i="1"/>
  <c r="G61" i="1"/>
  <c r="H61" i="1"/>
  <c r="I61" i="1"/>
  <c r="J61" i="1"/>
  <c r="K61" i="1"/>
  <c r="F56" i="1"/>
  <c r="G56" i="1"/>
  <c r="H56" i="1"/>
  <c r="I56" i="1"/>
  <c r="J56" i="1"/>
  <c r="K56" i="1"/>
  <c r="F11" i="1"/>
  <c r="G11" i="1"/>
  <c r="H11" i="1"/>
  <c r="I11" i="1"/>
  <c r="J11" i="1"/>
  <c r="K11" i="1"/>
  <c r="A48" i="1"/>
  <c r="A27" i="1"/>
  <c r="A28" i="1"/>
  <c r="A41" i="1"/>
  <c r="A29" i="1"/>
  <c r="A7" i="1"/>
  <c r="A8" i="1"/>
  <c r="A9" i="1"/>
  <c r="A10" i="1"/>
  <c r="A61" i="1"/>
  <c r="A56" i="1"/>
  <c r="A11" i="1"/>
  <c r="G7" i="16" l="1"/>
  <c r="A25" i="1"/>
  <c r="A47" i="1"/>
  <c r="A24" i="1"/>
  <c r="A46" i="1"/>
  <c r="A23" i="1"/>
  <c r="A22" i="1"/>
  <c r="A67" i="1"/>
  <c r="A21" i="1"/>
  <c r="A66" i="1"/>
  <c r="A30" i="1"/>
  <c r="A45" i="1"/>
  <c r="A20" i="1"/>
  <c r="A19" i="1"/>
  <c r="A65" i="1"/>
  <c r="A64" i="1"/>
  <c r="A44" i="1"/>
  <c r="A43" i="1"/>
  <c r="A18" i="1"/>
  <c r="A36" i="1"/>
  <c r="A17" i="1"/>
  <c r="A60" i="1"/>
  <c r="A63" i="1"/>
  <c r="A59" i="1"/>
  <c r="A50" i="1"/>
  <c r="A58" i="1"/>
  <c r="A42" i="1"/>
  <c r="A16" i="1"/>
  <c r="A15" i="1"/>
  <c r="A14" i="1"/>
  <c r="A40" i="1"/>
  <c r="A57" i="1"/>
  <c r="A13" i="1"/>
  <c r="A12" i="1"/>
  <c r="A62" i="1"/>
  <c r="A35" i="1"/>
  <c r="A49" i="1"/>
  <c r="F62" i="1"/>
  <c r="G62" i="1"/>
  <c r="H62" i="1"/>
  <c r="I62" i="1"/>
  <c r="J62" i="1"/>
  <c r="K62" i="1"/>
  <c r="F35" i="1"/>
  <c r="G35" i="1"/>
  <c r="H35" i="1"/>
  <c r="I35" i="1"/>
  <c r="J35" i="1"/>
  <c r="K35" i="1"/>
  <c r="F49" i="1"/>
  <c r="G49" i="1"/>
  <c r="H49" i="1"/>
  <c r="I49" i="1"/>
  <c r="J49" i="1"/>
  <c r="K49" i="1"/>
  <c r="F12" i="1" l="1"/>
  <c r="G12" i="1"/>
  <c r="H12" i="1"/>
  <c r="I12" i="1"/>
  <c r="J12" i="1"/>
  <c r="K12" i="1"/>
  <c r="F13" i="1"/>
  <c r="G13" i="1"/>
  <c r="H13" i="1"/>
  <c r="I13" i="1"/>
  <c r="J13" i="1"/>
  <c r="K13" i="1"/>
  <c r="F57" i="1"/>
  <c r="G57" i="1"/>
  <c r="H57" i="1"/>
  <c r="I57" i="1"/>
  <c r="J57" i="1"/>
  <c r="K57" i="1"/>
  <c r="F40" i="1"/>
  <c r="G40" i="1"/>
  <c r="H40" i="1"/>
  <c r="I40" i="1"/>
  <c r="J40" i="1"/>
  <c r="K40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42" i="1"/>
  <c r="G42" i="1"/>
  <c r="H42" i="1"/>
  <c r="I42" i="1"/>
  <c r="J42" i="1"/>
  <c r="K42" i="1"/>
  <c r="F58" i="1"/>
  <c r="G58" i="1"/>
  <c r="H58" i="1"/>
  <c r="I58" i="1"/>
  <c r="J58" i="1"/>
  <c r="K58" i="1"/>
  <c r="F50" i="1" l="1"/>
  <c r="G50" i="1"/>
  <c r="H50" i="1"/>
  <c r="I50" i="1"/>
  <c r="J50" i="1"/>
  <c r="K50" i="1"/>
  <c r="F59" i="1"/>
  <c r="G59" i="1"/>
  <c r="H59" i="1"/>
  <c r="I59" i="1"/>
  <c r="J59" i="1"/>
  <c r="K59" i="1"/>
  <c r="F63" i="1"/>
  <c r="G63" i="1"/>
  <c r="H63" i="1"/>
  <c r="I63" i="1"/>
  <c r="J63" i="1"/>
  <c r="K63" i="1"/>
  <c r="F60" i="1"/>
  <c r="G60" i="1"/>
  <c r="H60" i="1"/>
  <c r="I60" i="1"/>
  <c r="J60" i="1"/>
  <c r="K60" i="1"/>
  <c r="F17" i="1"/>
  <c r="G17" i="1"/>
  <c r="H17" i="1"/>
  <c r="I17" i="1"/>
  <c r="J17" i="1"/>
  <c r="K17" i="1"/>
  <c r="F36" i="1"/>
  <c r="G36" i="1"/>
  <c r="H36" i="1"/>
  <c r="I36" i="1"/>
  <c r="J36" i="1"/>
  <c r="K36" i="1"/>
  <c r="F18" i="1"/>
  <c r="G18" i="1"/>
  <c r="H18" i="1"/>
  <c r="I18" i="1"/>
  <c r="J18" i="1"/>
  <c r="K18" i="1"/>
  <c r="F43" i="1"/>
  <c r="G43" i="1"/>
  <c r="H43" i="1"/>
  <c r="I43" i="1"/>
  <c r="J43" i="1"/>
  <c r="K43" i="1"/>
  <c r="F44" i="1"/>
  <c r="G44" i="1"/>
  <c r="H44" i="1"/>
  <c r="I44" i="1"/>
  <c r="J44" i="1"/>
  <c r="K44" i="1"/>
  <c r="F64" i="1" l="1"/>
  <c r="G64" i="1"/>
  <c r="H64" i="1"/>
  <c r="I64" i="1"/>
  <c r="J64" i="1"/>
  <c r="K64" i="1"/>
  <c r="F65" i="1"/>
  <c r="G65" i="1"/>
  <c r="H65" i="1"/>
  <c r="I65" i="1"/>
  <c r="J65" i="1"/>
  <c r="K65" i="1"/>
  <c r="F19" i="1"/>
  <c r="G19" i="1"/>
  <c r="H19" i="1"/>
  <c r="I19" i="1"/>
  <c r="J19" i="1"/>
  <c r="K19" i="1"/>
  <c r="F20" i="1"/>
  <c r="G20" i="1"/>
  <c r="H20" i="1"/>
  <c r="I20" i="1"/>
  <c r="J20" i="1"/>
  <c r="K20" i="1"/>
  <c r="F45" i="1" l="1"/>
  <c r="G45" i="1"/>
  <c r="H45" i="1"/>
  <c r="I45" i="1"/>
  <c r="J45" i="1"/>
  <c r="K45" i="1"/>
  <c r="F30" i="1" l="1"/>
  <c r="G30" i="1"/>
  <c r="H30" i="1"/>
  <c r="I30" i="1"/>
  <c r="J30" i="1"/>
  <c r="K30" i="1"/>
  <c r="F66" i="1"/>
  <c r="G66" i="1"/>
  <c r="H66" i="1"/>
  <c r="I66" i="1"/>
  <c r="J66" i="1"/>
  <c r="K66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21" i="1" l="1"/>
  <c r="G21" i="1"/>
  <c r="H21" i="1"/>
  <c r="I21" i="1"/>
  <c r="J21" i="1"/>
  <c r="K21" i="1"/>
  <c r="F67" i="1" l="1"/>
  <c r="G67" i="1"/>
  <c r="H67" i="1"/>
  <c r="I67" i="1"/>
  <c r="J67" i="1"/>
  <c r="K67" i="1"/>
  <c r="F22" i="1"/>
  <c r="G22" i="1"/>
  <c r="H22" i="1"/>
  <c r="I22" i="1"/>
  <c r="J22" i="1"/>
  <c r="K22" i="1"/>
  <c r="F23" i="1"/>
  <c r="G23" i="1"/>
  <c r="H23" i="1"/>
  <c r="I23" i="1"/>
  <c r="J23" i="1"/>
  <c r="K23" i="1"/>
  <c r="F46" i="1"/>
  <c r="G46" i="1"/>
  <c r="H46" i="1"/>
  <c r="I46" i="1"/>
  <c r="J46" i="1"/>
  <c r="K46" i="1"/>
  <c r="F24" i="1" l="1"/>
  <c r="G24" i="1"/>
  <c r="H24" i="1"/>
  <c r="I24" i="1"/>
  <c r="J24" i="1"/>
  <c r="K24" i="1"/>
  <c r="F47" i="1" l="1"/>
  <c r="G47" i="1"/>
  <c r="H47" i="1"/>
  <c r="I47" i="1"/>
  <c r="J47" i="1"/>
  <c r="K47" i="1"/>
  <c r="F25" i="1"/>
  <c r="G25" i="1"/>
  <c r="H25" i="1"/>
  <c r="I25" i="1"/>
  <c r="J25" i="1"/>
  <c r="K25" i="1"/>
  <c r="G31" i="1" l="1"/>
  <c r="G32" i="1"/>
  <c r="A31" i="1" l="1"/>
  <c r="F31" i="1"/>
  <c r="H31" i="1"/>
  <c r="I31" i="1"/>
  <c r="J31" i="1"/>
  <c r="K31" i="1"/>
  <c r="A32" i="1"/>
  <c r="F32" i="1"/>
  <c r="H32" i="1"/>
  <c r="I32" i="1"/>
  <c r="J32" i="1"/>
  <c r="K32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<sst xmlns="http://schemas.openxmlformats.org/spreadsheetml/2006/main" count="13508" uniqueCount="2632">
  <si>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</si>
  <si>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</si>
  <si>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</si>
  <si>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</si>
  <si>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</si>
  <si>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</si>
  <si>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</si>
  <si>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</si>
  <si>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</si>
  <si>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</si>
  <si>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</si>
  <si>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</si>
  <si>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</si>
  <si>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</si>
  <si>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</si>
  <si>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</si>
  <si>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</si>
  <si>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</si>
  <si>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</si>
  <si>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</si>
  <si>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</si>
  <si>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</si>
  <si>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</si>
  <si>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</si>
  <si>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</si>
  <si>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</si>
  <si>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</si>
  <si>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</si>
  <si>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</si>
  <si>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</si>
  <si>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</si>
  <si>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</si>
  <si>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</si>
  <si>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</si>
  <si>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</si>
  <si>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</si>
  <si>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</si>
  <si>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</si>
  <si>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</si>
  <si>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</si>
  <si>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</si>
  <si>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</si>
  <si>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</si>
  <si>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</si>
  <si>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</si>
  <si>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</si>
  <si>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</si>
  <si>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</si>
  <si>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</si>
  <si>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</si>
  <si>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</si>
  <si>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</si>
  <si>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</si>
  <si>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</si>
  <si>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</si>
  <si>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</si>
  <si>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</si>
  <si>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</si>
  <si>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</si>
  <si>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</si>
  <si>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</si>
  <si>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</si>
  <si>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</si>
  <si>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</si>
  <si>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</si>
  <si>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</si>
  <si>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</si>
  <si>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</si>
  <si>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</si>
  <si>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</si>
  <si>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</si>
  <si>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</si>
  <si>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</si>
  <si>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</si>
  <si>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</si>
  <si>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</si>
  <si>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</si>
  <si>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</si>
  <si>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</si>
  <si>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</si>
  <si>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</si>
  <si>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</si>
  <si>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</si>
  <si>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</si>
  <si>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</si>
  <si>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</si>
  <si>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</si>
  <si>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</si>
  <si>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</si>
  <si>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</si>
  <si>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</si>
  <si>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</si>
  <si>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</si>
  <si>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</si>
  <si>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</si>
  <si>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</si>
  <si>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</si>
  <si>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</si>
  <si>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</si>
  <si>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</si>
  <si>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</si>
  <si>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</si>
  <si>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</si>
  <si>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</si>
  <si>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</si>
  <si>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</si>
  <si>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</si>
  <si>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</si>
  <si>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</si>
  <si>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</si>
  <si>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</si>
  <si>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</si>
  <si>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</si>
  <si>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</si>
  <si>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</si>
  <si>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</si>
  <si>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</si>
  <si>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</si>
  <si>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</si>
  <si>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</si>
  <si>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</si>
  <si>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</si>
  <si>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</si>
  <si>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</si>
  <si>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</si>
  <si>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</si>
  <si>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</si>
  <si>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</si>
  <si>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</si>
  <si>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</si>
  <si>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</si>
  <si>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</si>
  <si>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</si>
  <si>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</si>
  <si>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</si>
  <si>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</si>
  <si>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</si>
  <si>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</si>
  <si>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</si>
  <si>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</si>
  <si>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</si>
  <si>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</si>
  <si>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</si>
  <si>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</si>
  <si>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</si>
  <si>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</si>
  <si>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</si>
  <si>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</si>
  <si>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</si>
  <si>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</si>
  <si>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</si>
  <si>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</si>
  <si>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</si>
  <si>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</si>
  <si>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</si>
  <si>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</si>
  <si>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</si>
  <si>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</si>
  <si>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</si>
  <si>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</si>
  <si>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</si>
  <si>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</si>
  <si>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</si>
  <si>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</si>
  <si>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</si>
  <si>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</si>
  <si>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</si>
  <si>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</si>
  <si>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</si>
  <si>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</si>
  <si>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</si>
  <si>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</si>
  <si>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</si>
  <si>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</si>
  <si>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</si>
  <si>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</si>
  <si>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</si>
  <si>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</si>
  <si>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</si>
  <si>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</si>
  <si>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</si>
  <si>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</si>
  <si>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</si>
  <si>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</si>
  <si>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</si>
  <si>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</si>
  <si>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</si>
  <si>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</si>
  <si>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</si>
  <si>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</si>
  <si>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</si>
  <si>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</si>
  <si>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</si>
  <si>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</si>
  <si>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</si>
  <si>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</si>
  <si>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</si>
  <si>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</si>
  <si>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</si>
  <si>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</si>
  <si>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</si>
  <si>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</si>
  <si>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</si>
  <si>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</si>
  <si>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</si>
  <si>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</si>
  <si>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</si>
  <si>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</si>
  <si>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</si>
  <si>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</si>
  <si>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</si>
  <si>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</si>
  <si>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</si>
  <si>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</si>
  <si>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</si>
  <si>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</si>
  <si>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</si>
  <si>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</si>
  <si>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</si>
  <si>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</si>
  <si>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</si>
  <si>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</si>
  <si>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</si>
  <si>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</si>
  <si>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</si>
  <si>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</si>
  <si>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</si>
  <si>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</si>
  <si>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</si>
  <si>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</si>
  <si>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</si>
  <si>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</si>
  <si>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</si>
  <si>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</si>
  <si>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</si>
  <si>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</si>
  <si>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</si>
  <si>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</si>
  <si>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</si>
  <si>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</si>
  <si>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</si>
  <si>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</si>
  <si>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</si>
  <si>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</si>
  <si>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</si>
  <si>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</si>
  <si>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</si>
  <si>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</si>
  <si>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</si>
  <si>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</si>
  <si>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</si>
  <si>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</si>
  <si>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</si>
  <si>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</si>
  <si>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</si>
  <si>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</si>
  <si>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</si>
  <si>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</si>
  <si>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</si>
  <si>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</si>
  <si>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</si>
  <si>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</si>
  <si>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</si>
  <si>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</si>
  <si>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</si>
  <si>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</si>
  <si>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</si>
  <si>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</si>
  <si>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</si>
  <si>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</si>
  <si>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</si>
  <si>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</si>
  <si>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</si>
  <si>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</si>
  <si>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</si>
  <si>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</si>
  <si>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</si>
  <si>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</si>
  <si>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</si>
  <si>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</si>
  <si>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</si>
  <si>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</si>
  <si>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</si>
  <si>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</si>
  <si>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</si>
  <si>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</si>
  <si>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</si>
  <si>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</si>
  <si>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</si>
  <si>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</si>
  <si>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</si>
  <si>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</si>
  <si>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</si>
  <si>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</si>
  <si>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</si>
  <si>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</si>
  <si>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</si>
  <si>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</si>
  <si>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</si>
  <si>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</si>
  <si>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</si>
  <si>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</si>
  <si>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</si>
  <si>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</si>
  <si>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</si>
  <si>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</si>
  <si>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</si>
  <si>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</si>
  <si>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</si>
  <si>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</si>
  <si>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</si>
  <si>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</si>
  <si>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</si>
  <si>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</si>
  <si>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</si>
  <si>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</si>
  <si>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</si>
  <si>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</si>
  <si>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</si>
  <si>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</si>
  <si>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</si>
  <si>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</si>
  <si>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</si>
  <si>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</si>
  <si>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</si>
  <si>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</si>
  <si>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</si>
  <si>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</si>
  <si>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</si>
  <si>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</si>
  <si>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</si>
  <si>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</si>
  <si>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</si>
  <si>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</si>
  <si>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</si>
  <si>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</si>
  <si>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</si>
  <si>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</si>
  <si>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</si>
  <si>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</si>
  <si>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</si>
  <si>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</si>
  <si>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</si>
  <si>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</si>
  <si>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</si>
  <si>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</si>
  <si>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</si>
  <si>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</si>
  <si>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</si>
  <si>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</si>
  <si>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</si>
  <si>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</si>
  <si>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</si>
  <si>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</si>
  <si>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</si>
  <si>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</si>
  <si>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</si>
  <si>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</si>
  <si>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</si>
  <si>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</si>
  <si>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</si>
  <si>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</si>
  <si>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</si>
  <si>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</si>
  <si>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</si>
  <si>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</si>
  <si>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</si>
  <si>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</si>
  <si>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</si>
  <si>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</si>
  <si>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</si>
  <si>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</si>
  <si>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</si>
  <si>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</si>
  <si>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</si>
  <si>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</si>
  <si>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</si>
  <si>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</si>
  <si>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</si>
  <si>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</si>
  <si>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</si>
  <si>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</si>
  <si>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</si>
  <si>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</si>
  <si>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</si>
  <si>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</si>
  <si>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</si>
  <si>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</si>
  <si>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</si>
  <si>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</si>
  <si>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</si>
  <si>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</si>
  <si>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</si>
  <si>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</si>
  <si>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</si>
  <si>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</si>
  <si>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</si>
  <si>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</si>
  <si>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</si>
  <si>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</si>
  <si>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</si>
  <si>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</si>
  <si>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</si>
  <si>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</si>
  <si>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</si>
  <si>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</si>
  <si>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</si>
  <si>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</si>
  <si>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</si>
  <si>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</si>
  <si>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</si>
  <si>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</si>
  <si>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</si>
  <si>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</si>
  <si>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</si>
  <si>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</si>
  <si>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</si>
  <si>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</si>
  <si>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</si>
  <si>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</si>
  <si>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</si>
  <si>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</si>
  <si>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</si>
  <si>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</si>
  <si>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</si>
  <si>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</si>
  <si>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</si>
  <si>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</si>
  <si>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</si>
  <si>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</si>
  <si>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</si>
  <si>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</si>
  <si>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</si>
  <si>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</si>
  <si>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</si>
  <si>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</si>
  <si>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</si>
  <si>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</si>
  <si>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</si>
  <si>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</si>
  <si>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</si>
  <si>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</si>
  <si>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</si>
  <si>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</si>
  <si>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</si>
  <si>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</si>
  <si>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</si>
  <si>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</si>
  <si>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</si>
  <si>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</si>
  <si>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</si>
  <si>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</si>
  <si>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</si>
  <si>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</si>
  <si>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</si>
  <si>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</si>
  <si>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</si>
  <si>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</si>
  <si>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</si>
  <si>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</si>
  <si>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</si>
  <si>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</si>
  <si>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</si>
  <si>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</si>
  <si>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</si>
  <si>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</si>
  <si>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</si>
  <si>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</si>
  <si>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</si>
  <si>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</si>
  <si>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</si>
  <si>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</si>
  <si>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</si>
  <si>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</si>
  <si>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</si>
  <si>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</si>
  <si>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</si>
  <si>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</si>
  <si>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</si>
  <si>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</si>
  <si>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</si>
  <si>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</si>
  <si>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</si>
  <si>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</si>
  <si>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</si>
  <si>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</si>
  <si>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</si>
  <si>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</si>
  <si>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</si>
  <si>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</si>
  <si>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</si>
  <si>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</si>
  <si>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</si>
  <si>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</si>
  <si>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</si>
  <si>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</si>
  <si>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</si>
  <si>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</si>
  <si>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</si>
  <si>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</si>
  <si>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</si>
  <si>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</si>
  <si>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</si>
  <si>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</si>
  <si>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</si>
  <si>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</si>
  <si>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</si>
  <si>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</si>
  <si>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</si>
  <si>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</si>
  <si>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</si>
  <si>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</si>
  <si>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</si>
  <si>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</si>
  <si>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</si>
  <si>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</si>
  <si>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</si>
  <si>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</si>
  <si>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</si>
  <si>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</si>
  <si>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</si>
  <si>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</si>
  <si>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</si>
  <si>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</si>
  <si>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</si>
  <si>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</si>
  <si>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</si>
  <si>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</si>
  <si>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</si>
  <si>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</si>
  <si>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</si>
  <si>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</si>
  <si>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</si>
  <si>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</si>
  <si>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</si>
  <si>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</si>
  <si>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</si>
  <si>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</si>
  <si>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</si>
  <si>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</si>
  <si>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</si>
  <si>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</si>
  <si>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</si>
  <si>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</si>
  <si>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</si>
  <si>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</si>
  <si>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</si>
  <si>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</si>
  <si>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</si>
  <si>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</si>
  <si>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</si>
  <si>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</si>
  <si>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</si>
  <si>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</si>
  <si>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</si>
  <si>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</si>
  <si>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</si>
  <si>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</si>
  <si>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</si>
  <si>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</si>
  <si>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</si>
  <si>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</si>
  <si>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</si>
  <si>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</si>
  <si>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</si>
  <si>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</si>
  <si>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</si>
  <si>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</si>
  <si>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</si>
  <si>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</si>
  <si>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</si>
  <si>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</si>
  <si>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</si>
  <si>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</si>
  <si>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</si>
  <si>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</si>
  <si>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</si>
  <si>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</si>
  <si>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</si>
  <si>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</si>
  <si>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</si>
  <si>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</si>
  <si>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</si>
  <si>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</si>
  <si>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</si>
  <si>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</si>
  <si>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</si>
  <si>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</si>
  <si>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</si>
  <si>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</si>
  <si>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</si>
  <si>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</si>
  <si>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</si>
  <si>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</si>
  <si>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</si>
  <si>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</si>
  <si>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</si>
  <si>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</si>
  <si>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</si>
  <si>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</si>
  <si>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</si>
  <si>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</si>
  <si>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</si>
  <si>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</si>
  <si>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</si>
  <si>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</si>
  <si>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</si>
  <si>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</si>
  <si>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</si>
  <si>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</si>
  <si>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</si>
  <si>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</si>
  <si>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</si>
  <si>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</si>
  <si>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</si>
  <si>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</si>
  <si>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</si>
  <si>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</si>
  <si>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</si>
  <si>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</si>
  <si>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</si>
  <si>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</si>
  <si>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</si>
  <si>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</si>
  <si>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</si>
  <si>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</si>
  <si>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</si>
  <si>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</si>
  <si>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</si>
  <si>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</si>
  <si>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</si>
  <si>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</si>
  <si>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</si>
  <si>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</si>
  <si>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</si>
  <si>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</si>
  <si>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</si>
  <si>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</si>
  <si>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</si>
  <si>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</si>
  <si>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</si>
  <si>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</si>
  <si>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</si>
  <si>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</si>
  <si>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</si>
  <si>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</si>
  <si>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</si>
  <si>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</si>
  <si>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</si>
  <si>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</si>
  <si>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</si>
  <si>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</si>
  <si>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</si>
  <si>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</si>
  <si>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</si>
  <si>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</si>
  <si>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</si>
  <si>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</si>
  <si>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</si>
  <si>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</si>
  <si>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</si>
  <si>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</si>
  <si>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</si>
  <si>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</si>
  <si>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</si>
  <si>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</si>
  <si>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</si>
  <si>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</si>
  <si>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</si>
  <si>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</si>
  <si>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</si>
  <si>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</si>
  <si>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</si>
  <si>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</si>
  <si>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</si>
  <si>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</si>
  <si>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</si>
  <si>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</si>
  <si>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</si>
  <si>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</si>
  <si>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</si>
  <si>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</si>
  <si>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</si>
  <si>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</si>
  <si>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</si>
  <si>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</si>
  <si>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</si>
  <si>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</si>
  <si>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</si>
  <si>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</si>
  <si>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</si>
  <si>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</si>
  <si>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</si>
  <si>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</si>
  <si>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</si>
  <si>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</si>
  <si>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</si>
  <si>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</si>
  <si>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</si>
  <si>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</si>
  <si>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</si>
  <si>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</si>
  <si>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</si>
  <si>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</si>
  <si>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</si>
  <si>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</si>
  <si>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</si>
  <si>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</si>
  <si>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</si>
  <si>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</si>
  <si>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</si>
  <si>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</si>
  <si>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</si>
  <si>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</si>
  <si>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</si>
  <si>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</si>
  <si>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</si>
  <si>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</si>
  <si>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</si>
  <si>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</si>
  <si>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</si>
  <si>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</si>
  <si>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</si>
  <si>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</si>
  <si>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</si>
  <si>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</si>
  <si>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</si>
  <si>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</si>
  <si>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</si>
  <si>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</si>
  <si>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</si>
  <si>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</si>
  <si>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</si>
  <si>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</si>
  <si>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</si>
  <si>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</si>
  <si>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</si>
  <si>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</si>
  <si>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</si>
  <si>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</si>
  <si>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</si>
  <si>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</si>
  <si>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</si>
  <si>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</si>
  <si>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</si>
  <si>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</si>
  <si>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</si>
  <si>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</si>
  <si>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</si>
  <si>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</si>
  <si>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</si>
  <si>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</si>
  <si>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</si>
  <si>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</si>
  <si>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</si>
  <si>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</si>
  <si>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</si>
  <si>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</si>
  <si>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</si>
  <si>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</si>
  <si>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</si>
  <si>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</si>
  <si>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</si>
  <si>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</si>
  <si>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</si>
  <si>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</si>
  <si>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</si>
  <si>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</si>
  <si>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</si>
  <si>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</si>
  <si>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</si>
  <si>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</si>
  <si>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</si>
  <si>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</si>
  <si>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</si>
  <si>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</si>
  <si>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</si>
  <si>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</si>
  <si>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</si>
  <si>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</si>
  <si>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</si>
  <si>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</si>
  <si>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</si>
  <si>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</si>
  <si>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</si>
  <si>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</si>
  <si>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</si>
  <si>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</si>
  <si>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</si>
  <si>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</si>
  <si>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</si>
  <si>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</si>
  <si>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</si>
  <si>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</si>
  <si>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</si>
  <si>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</si>
  <si>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</si>
  <si>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</si>
  <si>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</si>
  <si>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</si>
  <si>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</si>
  <si>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</si>
  <si>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</si>
  <si>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</si>
  <si>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</si>
  <si>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</si>
  <si>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</si>
  <si>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</si>
  <si>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</si>
  <si>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</si>
  <si>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</si>
  <si>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</si>
  <si>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</si>
  <si>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</si>
  <si>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</si>
  <si>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</si>
  <si>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</si>
  <si>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</si>
  <si>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</si>
  <si>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</si>
  <si>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</si>
  <si>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</si>
  <si>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</si>
  <si>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</si>
  <si>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</si>
  <si>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</si>
  <si>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</si>
  <si>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</si>
  <si>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</si>
  <si>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</si>
  <si>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</si>
  <si>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</si>
  <si>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</si>
  <si>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</si>
  <si>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</si>
  <si>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</si>
  <si>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</si>
  <si>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</si>
  <si>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</si>
  <si>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</si>
  <si>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</si>
  <si>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</si>
  <si>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</si>
  <si>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</si>
  <si>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</si>
  <si>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</si>
  <si>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</si>
  <si>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</si>
  <si>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</si>
  <si>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</si>
  <si>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</si>
  <si>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</si>
  <si>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</si>
  <si>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</si>
  <si>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</si>
  <si>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</si>
  <si>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</si>
  <si>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</si>
  <si>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</si>
  <si>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</si>
  <si>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</si>
  <si>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</si>
  <si>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</si>
  <si>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</si>
  <si>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</si>
  <si>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</si>
  <si>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</si>
  <si>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</si>
  <si>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</si>
  <si>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</si>
  <si>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</si>
  <si>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</si>
  <si>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</si>
  <si>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</si>
  <si>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</si>
  <si>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</si>
  <si>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</si>
  <si>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</si>
  <si>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</si>
  <si>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</si>
  <si>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</si>
  <si>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</si>
  <si>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</si>
  <si>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</si>
  <si>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</si>
  <si>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</si>
  <si>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</si>
  <si>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</si>
  <si>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</si>
  <si>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</si>
  <si>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</si>
  <si>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</si>
  <si>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</si>
  <si>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</si>
  <si>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</si>
  <si>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</si>
  <si>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</si>
  <si>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</si>
  <si>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</si>
  <si>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</si>
  <si>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</si>
  <si>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</si>
  <si>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</si>
  <si>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</si>
  <si>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</si>
  <si>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</si>
  <si>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</si>
  <si>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</si>
  <si>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</si>
  <si>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</si>
  <si>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</si>
  <si>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</si>
  <si>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</si>
  <si>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</si>
  <si>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</si>
  <si>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</si>
  <si>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</si>
  <si>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</si>
  <si>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</si>
  <si>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</si>
  <si>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</si>
  <si>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</si>
  <si>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</si>
  <si>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</si>
  <si>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</si>
  <si>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</si>
  <si>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</si>
  <si>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</si>
  <si>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</si>
  <si>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</si>
  <si>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</si>
  <si>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</si>
  <si>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</si>
  <si>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</si>
  <si>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</si>
  <si>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</si>
  <si>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</si>
  <si>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</si>
  <si>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</si>
  <si>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</si>
  <si>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</si>
  <si>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</si>
  <si>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</si>
  <si>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</si>
  <si>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</si>
  <si>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</si>
  <si>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</si>
  <si>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</si>
  <si>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</si>
  <si>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</si>
  <si>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</si>
  <si>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</si>
  <si>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</si>
  <si>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</si>
  <si>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</si>
  <si>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</si>
  <si>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</si>
  <si>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</si>
  <si>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</si>
  <si>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</si>
  <si>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</si>
  <si>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</si>
  <si>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</si>
  <si>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</si>
  <si>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</si>
  <si>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</si>
  <si>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</si>
  <si>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</si>
  <si>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</si>
  <si>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</si>
  <si>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</si>
  <si>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</si>
  <si>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</si>
  <si>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</si>
  <si>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</si>
  <si>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</si>
  <si>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</si>
  <si>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</si>
  <si>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</si>
  <si>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</si>
  <si>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</si>
  <si>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</si>
  <si>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</si>
  <si>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</si>
  <si>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</si>
  <si>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</si>
  <si>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</si>
  <si>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</si>
  <si>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</si>
  <si>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</si>
  <si>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</si>
  <si>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</si>
  <si>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</si>
  <si>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</si>
  <si>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</si>
  <si>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</si>
  <si>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</si>
  <si>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</si>
  <si>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</si>
  <si>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</si>
  <si>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</si>
  <si>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</si>
  <si>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</si>
  <si>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</si>
  <si>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</si>
  <si>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</si>
  <si>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</si>
  <si>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</si>
  <si>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</si>
  <si>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</si>
  <si>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</si>
  <si>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</si>
  <si>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</si>
  <si>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</si>
  <si>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</si>
  <si>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</si>
  <si>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</si>
  <si>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</si>
  <si>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</si>
  <si>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</si>
  <si>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</si>
  <si>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</si>
  <si>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</si>
  <si>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</si>
  <si>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</si>
  <si>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</si>
  <si>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</si>
  <si>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</si>
  <si>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</si>
  <si>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</si>
  <si>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</si>
  <si>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</si>
  <si>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</si>
  <si>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</si>
  <si>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</si>
  <si>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</si>
  <si>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</si>
  <si>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</si>
  <si>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</si>
  <si>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</si>
  <si>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</si>
  <si>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</si>
  <si>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</si>
  <si>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</si>
  <si>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</si>
  <si>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</si>
  <si>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</si>
  <si>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</si>
  <si>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</si>
  <si>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</si>
  <si>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</si>
  <si>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</si>
  <si>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</si>
  <si>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</si>
  <si>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</si>
  <si>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</si>
  <si>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</si>
  <si>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</si>
  <si>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</si>
  <si>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</si>
  <si>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</si>
  <si>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</si>
  <si>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</si>
  <si>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</si>
  <si>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</si>
  <si>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</si>
  <si>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</si>
  <si>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</si>
  <si>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</si>
  <si>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</si>
  <si>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</si>
  <si>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</si>
  <si>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</si>
  <si>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</si>
  <si>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</si>
  <si>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</si>
  <si>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</si>
  <si>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</si>
  <si>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</si>
  <si>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</si>
  <si>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</si>
  <si>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</si>
  <si>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</si>
  <si>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</si>
  <si>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</si>
  <si>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</si>
  <si>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</si>
  <si>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</si>
  <si>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</si>
  <si>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</si>
  <si>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</si>
  <si>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</si>
  <si>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</si>
  <si>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</si>
  <si>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</si>
  <si>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</si>
  <si>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</si>
  <si>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</si>
  <si>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</si>
  <si>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</si>
  <si>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</si>
  <si>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</si>
  <si>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</si>
  <si>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</si>
  <si>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</si>
  <si>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</si>
  <si>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</si>
  <si>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</si>
  <si>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</si>
  <si>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</si>
  <si>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</si>
  <si>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</si>
  <si>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</si>
  <si>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</si>
  <si>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</si>
  <si>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</si>
  <si>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</si>
  <si>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</si>
  <si>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</si>
  <si>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</si>
  <si>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</si>
  <si>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</si>
  <si>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</si>
  <si>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</si>
  <si>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</si>
  <si>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</si>
  <si>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</si>
  <si>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</si>
  <si>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</si>
  <si>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</si>
  <si>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</si>
  <si>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</si>
  <si>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</si>
  <si>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</si>
  <si>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</si>
  <si>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</si>
  <si>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</si>
  <si>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</si>
  <si>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</si>
  <si>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</si>
  <si>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</si>
  <si>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</si>
  <si>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</si>
  <si>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</si>
  <si>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</si>
  <si>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</si>
  <si>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</si>
  <si>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</si>
  <si>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</si>
  <si>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</si>
  <si>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</si>
  <si>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</si>
  <si>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</si>
  <si>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</si>
  <si>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</si>
  <si>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</si>
  <si>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</si>
  <si>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</si>
  <si>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</si>
  <si>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</si>
  <si>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</si>
  <si>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</si>
  <si>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</si>
  <si>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</si>
  <si>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</si>
  <si>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</si>
  <si>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</si>
  <si>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</si>
  <si>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</si>
  <si>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</si>
  <si>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</si>
  <si>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</si>
  <si>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</si>
  <si>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</si>
  <si>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</si>
  <si>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</si>
  <si>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</si>
  <si>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</si>
  <si>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</si>
  <si>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</si>
  <si>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</si>
  <si>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</si>
  <si>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</si>
  <si>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</si>
  <si>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</si>
  <si>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</si>
  <si>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</si>
  <si>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</si>
  <si>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</si>
  <si>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</si>
  <si>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</si>
  <si>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</si>
  <si>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</si>
  <si>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</si>
  <si>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</si>
  <si>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</si>
  <si>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</si>
  <si>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</si>
  <si>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</si>
  <si>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</si>
  <si>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</si>
  <si>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</si>
  <si>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</si>
  <si>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</si>
  <si>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</si>
  <si>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</si>
  <si>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</si>
  <si>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</si>
  <si>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</si>
  <si>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</si>
  <si>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</si>
  <si>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</si>
  <si>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</si>
  <si>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</si>
  <si>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</si>
  <si>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</si>
  <si>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</si>
  <si>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</si>
  <si>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</si>
  <si>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</si>
  <si>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</si>
  <si>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</si>
  <si>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</si>
  <si>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</si>
  <si>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</si>
  <si>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</si>
  <si>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</si>
  <si>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</si>
  <si>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</si>
  <si>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</si>
  <si>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</si>
  <si>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</si>
  <si>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</si>
  <si>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</si>
  <si>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</si>
  <si>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</si>
  <si>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</si>
  <si>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</si>
  <si>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</si>
  <si>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</si>
  <si>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</si>
  <si>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</si>
  <si>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</si>
  <si>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</si>
  <si>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</si>
  <si>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</si>
  <si>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</si>
  <si>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</si>
  <si>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</si>
  <si>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</si>
  <si>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</si>
  <si>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</si>
  <si>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</si>
  <si>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</si>
  <si>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</si>
  <si>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</si>
  <si>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</si>
  <si>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</si>
  <si>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</si>
  <si>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</si>
  <si>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</si>
  <si>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</si>
  <si>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</si>
  <si>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</si>
  <si>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</si>
  <si>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</si>
  <si>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</si>
  <si>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</si>
  <si>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</si>
  <si>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</si>
  <si>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</si>
  <si>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</si>
  <si>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</si>
  <si>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</si>
  <si>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</si>
  <si>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</si>
  <si>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</si>
  <si>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</si>
  <si>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</si>
  <si>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</si>
  <si>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</si>
  <si>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</si>
  <si>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</si>
  <si>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</si>
  <si>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</si>
  <si>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</si>
  <si>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</si>
  <si>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</si>
  <si>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</si>
  <si>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</si>
  <si>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</si>
  <si>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</si>
  <si>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</si>
  <si>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</si>
  <si>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</si>
  <si>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</si>
  <si>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</si>
  <si>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</si>
  <si>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</si>
  <si>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</si>
  <si>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</si>
  <si>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</si>
  <si>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</si>
  <si>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</si>
  <si>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</si>
  <si>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</si>
  <si>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</si>
  <si>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</si>
  <si>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</si>
  <si>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</si>
  <si>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</si>
  <si>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</si>
  <si>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</si>
  <si>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</si>
  <si>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</si>
  <si>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</si>
  <si>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</si>
  <si>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</si>
  <si>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</si>
  <si>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</si>
  <si>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</si>
  <si>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</si>
  <si>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</si>
  <si>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</si>
  <si>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</si>
  <si>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</si>
  <si>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</si>
  <si>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</si>
  <si>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</si>
  <si>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</si>
  <si>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</si>
  <si>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</si>
  <si>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</si>
  <si>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</si>
  <si>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</si>
  <si>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</si>
  <si>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</si>
  <si>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</si>
  <si>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</si>
  <si>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</si>
  <si>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</si>
  <si>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</si>
  <si>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</si>
  <si>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</si>
  <si>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</si>
  <si>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</si>
  <si>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</si>
  <si>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</si>
  <si>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</si>
  <si>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</si>
  <si>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</si>
  <si>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</si>
  <si>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</si>
  <si>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</si>
  <si>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</si>
  <si>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</si>
  <si>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</si>
  <si>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</si>
  <si>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</si>
  <si>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</si>
  <si>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</si>
  <si>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</si>
  <si>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</si>
  <si>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</si>
  <si>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</si>
  <si>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</si>
  <si>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</si>
  <si>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</si>
  <si>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</si>
  <si>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</si>
  <si>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</si>
  <si>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</si>
  <si>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</si>
  <si>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</si>
  <si>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</si>
  <si>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</si>
  <si>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</si>
  <si>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</si>
  <si>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</si>
  <si>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</si>
  <si>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</si>
  <si>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</si>
  <si>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</si>
  <si>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</si>
  <si>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</si>
  <si>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</si>
  <si>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</si>
  <si>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</si>
  <si>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</si>
  <si>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</si>
  <si>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</si>
  <si>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</si>
  <si>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</si>
  <si>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</si>
  <si>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</si>
  <si>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</si>
  <si>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</si>
  <si>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</si>
  <si>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</si>
  <si>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</si>
  <si>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</si>
  <si>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</si>
  <si>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</si>
  <si>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</si>
  <si>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</si>
  <si>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</si>
  <si>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</si>
  <si>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</si>
  <si>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</si>
  <si>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</si>
  <si>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</si>
  <si>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</si>
  <si>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</si>
  <si>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</si>
  <si>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</si>
  <si>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</si>
  <si>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</si>
  <si>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</si>
  <si>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</si>
  <si>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</si>
  <si>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</si>
  <si>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</si>
  <si>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</si>
  <si>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</si>
  <si>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</si>
  <si>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</si>
  <si>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</si>
  <si>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</si>
  <si>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</si>
  <si>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</si>
  <si>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</si>
  <si>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</si>
  <si>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</si>
  <si>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</si>
  <si>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</si>
  <si>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</si>
  <si>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</si>
  <si>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</si>
  <si>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</si>
  <si>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</si>
  <si>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</si>
  <si>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</si>
  <si>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</si>
  <si>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</si>
  <si>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</si>
  <si>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</si>
  <si>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</si>
  <si>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</si>
  <si>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</si>
  <si>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</si>
  <si>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</si>
  <si>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</si>
  <si>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</si>
  <si>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</si>
  <si>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</si>
  <si>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</si>
  <si>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</si>
  <si>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</si>
  <si>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</si>
  <si>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</si>
  <si>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</si>
  <si>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</si>
  <si>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</si>
  <si>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</si>
  <si>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</si>
  <si>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</si>
  <si>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</si>
  <si>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</si>
  <si>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</si>
  <si>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</si>
  <si>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</si>
  <si>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</si>
  <si>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</si>
  <si>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</si>
  <si>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</si>
  <si>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</si>
  <si>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</si>
  <si>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</si>
  <si>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</si>
  <si>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</si>
  <si>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</si>
  <si>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</si>
  <si>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</si>
  <si>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</si>
  <si>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</si>
  <si>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</si>
  <si>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</si>
  <si>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</si>
  <si>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</si>
  <si>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</si>
  <si>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</si>
  <si>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</si>
  <si>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</si>
  <si>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</si>
  <si>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</si>
  <si>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</si>
  <si>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</si>
  <si>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</si>
  <si>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</si>
  <si>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</si>
  <si>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</si>
  <si>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</si>
  <si>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</si>
  <si>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</si>
  <si>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</si>
  <si>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</si>
  <si>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</si>
  <si>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</si>
  <si>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</si>
  <si>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</si>
  <si>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</si>
  <si>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</si>
  <si>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</si>
  <si>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</si>
  <si>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</si>
  <si>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</si>
  <si>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</si>
  <si>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</si>
  <si>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</si>
  <si>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</si>
  <si>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</si>
  <si>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</si>
  <si>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</si>
  <si>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</si>
  <si>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</si>
  <si>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</si>
  <si>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</si>
  <si>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</si>
  <si>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</si>
  <si>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</si>
  <si>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</si>
  <si>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</si>
  <si>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</si>
  <si>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</si>
  <si>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</si>
  <si>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</si>
  <si>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</si>
  <si>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</si>
  <si>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</si>
  <si>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</si>
  <si>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</si>
  <si>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</si>
  <si>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</si>
  <si>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</si>
  <si>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</si>
  <si>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</si>
  <si>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</si>
  <si>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</si>
  <si>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</si>
  <si>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</si>
  <si>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</si>
  <si>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</si>
  <si>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</si>
  <si>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</si>
  <si>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</si>
  <si>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</si>
  <si>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</si>
  <si>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</si>
  <si>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</si>
  <si>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</si>
  <si>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</si>
  <si>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</si>
  <si>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</si>
  <si>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</si>
  <si>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</si>
  <si>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</si>
  <si>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</si>
  <si>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</si>
  <si>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</si>
  <si>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</si>
  <si>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</si>
  <si>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</si>
  <si>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</si>
  <si>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</si>
  <si>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</si>
  <si>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</si>
  <si>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</si>
  <si>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</si>
  <si>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</si>
  <si>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</si>
  <si>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</si>
  <si>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</si>
  <si>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</si>
  <si>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</si>
  <si>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</si>
  <si>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</si>
  <si>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</si>
  <si>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</si>
  <si>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</si>
  <si>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</si>
  <si>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</si>
  <si>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</si>
  <si>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</si>
  <si>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</si>
  <si>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</si>
  <si>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</si>
  <si>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</si>
  <si>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</si>
  <si>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</si>
  <si>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</si>
  <si>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</si>
  <si>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</si>
  <si>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</si>
  <si>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</si>
  <si>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</si>
  <si>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</si>
  <si>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</si>
  <si>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</si>
  <si>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</si>
  <si>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</si>
  <si>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</si>
  <si>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</si>
  <si>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</si>
  <si>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</si>
  <si>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</si>
  <si>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</si>
  <si>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</si>
  <si>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</si>
  <si>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</si>
  <si>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</si>
  <si>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</si>
  <si>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</si>
  <si>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</si>
  <si>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</si>
  <si>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</si>
  <si>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</si>
  <si>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</si>
  <si>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</si>
  <si>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</si>
  <si>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</si>
  <si>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</si>
  <si>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</si>
  <si>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</si>
  <si>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</si>
  <si>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</si>
  <si>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</si>
  <si>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</si>
  <si>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</si>
  <si>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</si>
  <si>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</si>
  <si>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</si>
  <si>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</si>
  <si>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</si>
  <si>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</si>
  <si>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</si>
  <si>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</si>
  <si>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</si>
  <si>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</si>
  <si>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</si>
  <si>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</si>
  <si>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</si>
  <si>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</si>
  <si>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</si>
  <si>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</si>
  <si>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</si>
  <si>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</si>
  <si>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</si>
  <si>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</si>
  <si>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</si>
  <si>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</si>
  <si>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</si>
  <si>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</si>
  <si>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</si>
  <si>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</si>
  <si>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</si>
  <si>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</si>
  <si>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</si>
  <si>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</si>
  <si>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</si>
  <si>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</si>
  <si>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</si>
  <si>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</si>
  <si>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</si>
  <si>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</si>
  <si>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</si>
  <si>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</si>
  <si>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</si>
  <si>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</si>
  <si>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</si>
  <si>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</si>
  <si>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</si>
  <si>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</si>
  <si>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</si>
  <si>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</si>
  <si>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</si>
  <si>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</si>
  <si>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</si>
  <si>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</si>
  <si>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</si>
  <si>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</si>
  <si>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</si>
  <si>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</si>
  <si>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</si>
  <si>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</si>
  <si>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</si>
  <si>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</si>
  <si>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</si>
  <si>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</si>
  <si>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</si>
  <si>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</si>
  <si>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</si>
  <si>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</si>
  <si>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</si>
  <si>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</si>
  <si>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</si>
  <si>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</si>
  <si>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</si>
  <si>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</si>
  <si>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</si>
  <si>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</si>
  <si>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</si>
  <si>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</si>
  <si>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</si>
  <si>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</si>
  <si>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</si>
  <si>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</si>
  <si>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</si>
  <si>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</si>
  <si>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</si>
  <si>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</si>
  <si>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</si>
  <si>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</si>
  <si>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</si>
  <si>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</si>
  <si>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</si>
  <si>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</si>
  <si>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</si>
  <si>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</si>
  <si>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</si>
  <si>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</si>
  <si>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</si>
  <si>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</si>
  <si>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</si>
  <si>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</si>
  <si>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</si>
  <si>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</si>
  <si>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</si>
  <si>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</si>
  <si>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</si>
  <si>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</si>
  <si>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</si>
  <si>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</si>
  <si>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</si>
  <si>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</si>
  <si>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</si>
  <si>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</si>
  <si>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</si>
  <si>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</si>
  <si>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</si>
  <si>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</si>
  <si>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</si>
  <si>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</si>
  <si>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</si>
  <si>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</si>
  <si>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</si>
  <si>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</si>
  <si>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</si>
  <si>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</si>
  <si>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</si>
  <si>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</si>
  <si>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</si>
  <si>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</si>
  <si>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</si>
  <si>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</si>
  <si>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</si>
  <si>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</si>
  <si>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</si>
  <si>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</si>
  <si>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</si>
  <si>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</si>
  <si>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</si>
  <si>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</si>
  <si>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</si>
  <si>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</si>
  <si>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</si>
  <si>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</si>
  <si>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</si>
  <si>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</si>
  <si>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</si>
  <si>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</si>
  <si>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</si>
  <si>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</si>
  <si>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</si>
  <si>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</si>
  <si>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</si>
  <si>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</si>
  <si>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</si>
  <si>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</si>
  <si>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</si>
  <si>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</si>
  <si>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</si>
  <si>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</si>
  <si>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</si>
  <si>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</si>
  <si>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</si>
  <si>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</si>
  <si>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</si>
  <si>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</si>
  <si>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</si>
  <si>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</si>
  <si>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</si>
  <si>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</si>
  <si>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</si>
  <si>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</si>
  <si>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</si>
  <si>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</si>
  <si>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</si>
  <si>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</si>
  <si>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</si>
  <si>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</si>
  <si>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</si>
  <si>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</si>
  <si>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</si>
  <si>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</si>
  <si>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</si>
  <si>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</si>
  <si>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</si>
  <si>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</si>
  <si>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</si>
  <si>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</si>
  <si>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</si>
  <si>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</si>
  <si>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</si>
  <si>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</si>
  <si>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</si>
  <si>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</si>
  <si>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</si>
  <si>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</si>
  <si>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</si>
  <si>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</si>
  <si>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</si>
  <si>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</si>
  <si>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</si>
  <si>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</si>
  <si>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</si>
  <si>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</si>
  <si>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</si>
  <si>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</si>
  <si>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</si>
  <si>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</si>
  <si>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</si>
  <si>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</si>
  <si>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</si>
  <si>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</si>
  <si>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</si>
  <si>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</si>
  <si>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</si>
  <si>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</si>
  <si>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</si>
  <si>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</si>
  <si>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</si>
  <si>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</si>
  <si>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</si>
  <si>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</si>
  <si>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</si>
  <si>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</si>
  <si>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</si>
  <si>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</si>
  <si>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</si>
  <si>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</si>
  <si>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</si>
  <si>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</si>
  <si>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</si>
  <si>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</si>
  <si>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</si>
  <si>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</si>
  <si>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</si>
  <si>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</si>
  <si>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</si>
  <si>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</si>
  <si>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</si>
  <si>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</si>
  <si>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</si>
  <si>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</si>
  <si>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</si>
  <si>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</si>
  <si>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</si>
  <si>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</si>
  <si>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</si>
  <si>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</si>
  <si>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</si>
  <si>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</si>
  <si>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</si>
  <si>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</si>
  <si>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</si>
  <si>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</si>
  <si>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</si>
  <si>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</si>
  <si>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</si>
  <si>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</si>
  <si>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</si>
  <si>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</si>
  <si>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</si>
  <si>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</si>
  <si>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</si>
  <si>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</si>
  <si>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</si>
  <si>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</si>
  <si>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</si>
  <si>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</si>
  <si>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</si>
  <si>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</si>
  <si>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</si>
  <si>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</si>
  <si>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</si>
  <si>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</si>
  <si>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</si>
  <si>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</si>
  <si>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</si>
  <si>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</si>
  <si>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</si>
  <si>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</si>
  <si>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</si>
  <si>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</si>
  <si>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</si>
  <si>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</si>
  <si>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</si>
  <si>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</si>
  <si>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</si>
  <si>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</si>
  <si>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</si>
  <si>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</si>
  <si>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</si>
  <si>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</si>
  <si>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</si>
  <si>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</si>
  <si>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</si>
  <si>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</si>
  <si>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</si>
  <si>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</si>
  <si>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</si>
  <si>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</si>
  <si>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</si>
  <si>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</si>
  <si>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</si>
  <si>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</si>
  <si>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</si>
  <si>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</si>
  <si>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</si>
  <si>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</si>
  <si>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</si>
  <si>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</si>
  <si>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</si>
  <si>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</si>
  <si>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</si>
  <si>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</si>
  <si>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</si>
  <si>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</si>
  <si>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</si>
  <si>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</si>
  <si>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</si>
  <si>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</si>
  <si>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</si>
  <si>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</si>
  <si>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</si>
  <si>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</si>
  <si>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</si>
  <si>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</si>
  <si>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</si>
  <si>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</si>
  <si>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</si>
  <si>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</si>
  <si>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</si>
  <si>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</si>
  <si>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</si>
  <si>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</si>
  <si>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</si>
  <si>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</si>
  <si>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</si>
  <si>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</si>
  <si>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</si>
  <si>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</si>
  <si>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</si>
  <si>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</si>
  <si>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</si>
  <si>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</si>
  <si>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</si>
  <si>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</si>
  <si>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</si>
  <si>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</si>
  <si>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</si>
  <si>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</si>
  <si>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</si>
  <si>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</si>
  <si>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</si>
  <si>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</si>
  <si>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</si>
  <si>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</si>
  <si>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</si>
  <si>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</si>
  <si>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</si>
  <si>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</si>
  <si>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</si>
  <si>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</si>
  <si>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</si>
  <si>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</si>
  <si>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</si>
  <si>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</si>
  <si>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</si>
  <si>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</si>
  <si>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</si>
  <si>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</si>
  <si>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</si>
  <si>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</si>
  <si>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</si>
  <si>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</si>
  <si>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</si>
  <si>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</si>
  <si>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</si>
  <si>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</si>
  <si>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</si>
  <si>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</si>
  <si>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</si>
  <si>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</si>
  <si>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</si>
  <si>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</si>
  <si>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</si>
  <si>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</si>
  <si>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</si>
  <si>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</si>
  <si>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</si>
  <si>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</si>
  <si>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</si>
  <si>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</si>
  <si>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</si>
  <si>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</si>
  <si>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</si>
  <si>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</si>
  <si>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</si>
  <si>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</si>
  <si>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</si>
  <si>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</si>
  <si>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</si>
  <si>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</si>
  <si>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</si>
  <si>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</si>
  <si>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</si>
  <si>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</si>
  <si>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</si>
  <si>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</si>
  <si>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</si>
  <si>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</si>
  <si>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</si>
  <si>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</si>
  <si>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</si>
  <si>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</si>
  <si>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</si>
  <si>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</si>
  <si>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</si>
  <si>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</si>
  <si>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</si>
  <si>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</si>
  <si>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</si>
  <si>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</si>
  <si>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</si>
  <si>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</si>
  <si>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</si>
  <si>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</si>
  <si>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</si>
  <si>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</si>
  <si>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</si>
  <si>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</si>
  <si>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</si>
  <si>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</si>
  <si>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</si>
  <si>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</si>
  <si>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</si>
  <si>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</si>
  <si>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</si>
  <si>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</si>
  <si>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</si>
  <si>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</si>
  <si>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</si>
  <si>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</si>
  <si>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</si>
  <si>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</si>
  <si>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</si>
  <si>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</si>
  <si>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</si>
  <si>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</si>
  <si>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</si>
  <si>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</si>
  <si>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</si>
  <si>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</si>
  <si>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</si>
  <si>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</si>
  <si>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</si>
  <si>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</si>
  <si>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</si>
  <si>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</si>
  <si>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</si>
  <si>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</si>
  <si>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</si>
  <si>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</si>
  <si>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</si>
  <si>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</si>
  <si>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</si>
  <si>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</si>
  <si>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</si>
  <si>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</si>
  <si>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</si>
  <si>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</si>
  <si>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</si>
  <si>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</si>
  <si>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</si>
  <si>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</si>
  <si>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</si>
  <si>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</si>
  <si>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</si>
  <si>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</si>
  <si>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</si>
  <si>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</si>
  <si>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</si>
  <si>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</si>
  <si>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</si>
  <si>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</si>
  <si>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</si>
  <si>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</si>
  <si>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</si>
  <si>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</si>
  <si>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</si>
  <si>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</si>
  <si>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</si>
  <si>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</si>
  <si>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</si>
  <si>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</si>
  <si>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</si>
  <si>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</si>
  <si>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</si>
  <si>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</si>
  <si>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</si>
  <si>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</si>
  <si>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</si>
  <si>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</si>
  <si>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</si>
  <si>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</si>
  <si>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</si>
  <si>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</si>
  <si>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</si>
  <si>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</si>
  <si>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</si>
  <si>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</si>
  <si>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</si>
  <si>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</si>
  <si>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</si>
  <si>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</si>
  <si>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</si>
  <si>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</si>
  <si>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</si>
  <si>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</si>
  <si>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</si>
  <si>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</si>
  <si>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</si>
  <si>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</si>
  <si>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</si>
  <si>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</si>
  <si>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</si>
  <si>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</si>
  <si>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</si>
  <si>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</si>
  <si>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</si>
  <si>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</si>
  <si>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</si>
  <si>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</si>
  <si>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</si>
  <si>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</si>
  <si>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</si>
  <si>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</si>
  <si>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</si>
  <si>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</si>
  <si>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</si>
  <si>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</si>
  <si>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</si>
  <si>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</si>
  <si>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</si>
  <si>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</si>
  <si>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</si>
  <si>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</si>
  <si>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</si>
  <si>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</si>
  <si>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</si>
  <si>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</si>
  <si>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</si>
  <si>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</si>
  <si>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</si>
  <si>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</si>
  <si>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</si>
  <si>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</si>
  <si>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</si>
  <si>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</si>
  <si>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</si>
  <si>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</si>
  <si>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</si>
  <si>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</si>
  <si>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</si>
  <si>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</si>
  <si>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</si>
  <si>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</si>
  <si>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</si>
  <si>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</si>
  <si>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</si>
  <si>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</si>
  <si>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</si>
  <si>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</si>
  <si>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</si>
  <si>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</si>
  <si>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</si>
  <si>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</si>
  <si>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</si>
  <si>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</si>
  <si>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</si>
  <si>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</si>
  <si>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</si>
  <si>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</si>
  <si>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</si>
  <si>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</si>
  <si>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</si>
  <si>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</si>
  <si>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</si>
  <si>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</si>
  <si>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</si>
  <si>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</si>
  <si>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</si>
  <si>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</si>
  <si>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</si>
  <si>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</si>
  <si>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</si>
  <si>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</si>
  <si>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</si>
  <si>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</si>
  <si>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</si>
  <si>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</si>
  <si>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</si>
  <si>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</si>
  <si>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</si>
  <si>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</si>
  <si>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</si>
  <si>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</si>
  <si>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</si>
  <si>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</si>
  <si>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</si>
  <si>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</si>
  <si>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</si>
  <si>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</si>
  <si>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</si>
  <si>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</si>
  <si>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</si>
  <si>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</si>
  <si>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</si>
  <si>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</si>
  <si>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</si>
  <si>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</si>
  <si>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</si>
  <si>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</si>
  <si>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</si>
  <si>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</si>
  <si>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</si>
  <si>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</si>
  <si>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</si>
  <si>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</si>
  <si>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</si>
  <si>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</si>
  <si>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</si>
  <si>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</si>
  <si>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</si>
  <si>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</si>
  <si>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</si>
  <si>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</si>
  <si>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</si>
  <si>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</si>
  <si>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</si>
  <si>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</si>
  <si>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</si>
  <si>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</si>
  <si>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</si>
  <si>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</si>
  <si>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</si>
  <si>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</si>
  <si>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</si>
  <si>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</si>
  <si>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</si>
  <si>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</si>
  <si>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</si>
  <si>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</si>
  <si>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</si>
  <si>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</si>
  <si>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</si>
  <si>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</si>
  <si>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</si>
  <si>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</si>
  <si>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</si>
  <si>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</si>
  <si>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</si>
  <si>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</si>
  <si>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</si>
  <si>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</si>
  <si>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</si>
  <si>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</si>
  <si>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</si>
  <si>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</si>
  <si>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</si>
  <si>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</si>
  <si>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</si>
  <si>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</si>
  <si>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</si>
  <si>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</si>
  <si>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</si>
  <si>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</si>
  <si>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</si>
  <si>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</si>
  <si>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</si>
  <si>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</si>
  <si>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</si>
  <si>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</si>
  <si>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</si>
  <si>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</si>
  <si>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</si>
  <si>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</si>
  <si>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</si>
  <si>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</si>
  <si>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</si>
  <si>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</si>
  <si>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</si>
  <si>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</si>
  <si>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</si>
  <si>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</si>
  <si>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</si>
  <si>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</si>
  <si>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</si>
  <si>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</si>
  <si>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</si>
  <si>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</si>
  <si>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</si>
  <si>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</si>
  <si>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</si>
  <si>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</si>
  <si>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</si>
  <si>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</si>
  <si>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</si>
  <si>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</si>
  <si>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</si>
  <si>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</si>
  <si>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</si>
  <si>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</si>
  <si>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</si>
  <si>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</si>
  <si>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</si>
  <si>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</si>
  <si>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</si>
  <si>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</si>
  <si>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</si>
  <si>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</si>
  <si>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</si>
  <si>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</si>
  <si>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</si>
  <si>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</si>
  <si>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</si>
  <si>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</si>
  <si>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</si>
  <si>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</si>
  <si>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</si>
  <si>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</si>
  <si>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</si>
  <si>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</si>
  <si>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</si>
  <si>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</si>
  <si>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</si>
  <si>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</si>
  <si>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</si>
  <si>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</si>
  <si>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</si>
  <si>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</si>
  <si>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</si>
  <si>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</si>
  <si>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</si>
  <si>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</si>
  <si>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</si>
  <si>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</si>
  <si>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</si>
  <si>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</si>
  <si>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</si>
  <si>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</si>
  <si>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</si>
  <si>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</si>
  <si>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</si>
  <si>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</si>
  <si>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</si>
  <si>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</si>
  <si>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</si>
  <si>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</si>
  <si>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</si>
  <si>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</si>
  <si>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</si>
  <si>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</si>
  <si>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</si>
  <si>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</si>
  <si>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</si>
  <si>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</si>
  <si>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</si>
  <si>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</si>
  <si>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</si>
  <si>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</si>
  <si>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</si>
  <si>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</si>
  <si>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</si>
  <si>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</si>
  <si>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</si>
  <si>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</si>
  <si>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</si>
  <si>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</si>
  <si>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</si>
  <si>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</si>
  <si>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</si>
  <si>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</si>
  <si>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</si>
  <si>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</si>
  <si>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</si>
  <si>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</si>
  <si>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</si>
  <si>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</si>
  <si>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</si>
  <si>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</si>
  <si>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</si>
  <si>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</si>
  <si>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</si>
  <si>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</si>
  <si>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</si>
  <si>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</si>
  <si>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</si>
  <si>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</si>
  <si>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</si>
  <si>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</si>
  <si>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</si>
  <si>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</si>
  <si>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</si>
  <si>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</si>
  <si>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</si>
  <si>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</si>
  <si>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</si>
  <si>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</si>
  <si>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</si>
  <si>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</si>
  <si>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</si>
  <si>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</si>
  <si>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</si>
  <si>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</si>
  <si>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</si>
  <si>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</si>
  <si>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</si>
  <si>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</si>
  <si>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</si>
  <si>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</si>
  <si>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</si>
  <si>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</si>
  <si>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</si>
  <si>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</si>
  <si>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</si>
  <si>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</si>
  <si>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</si>
  <si>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</si>
  <si>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</si>
  <si>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</si>
  <si>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</si>
  <si>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</si>
  <si>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</si>
  <si>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</si>
  <si>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</si>
  <si>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</si>
  <si>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</si>
  <si>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</si>
  <si>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</si>
  <si>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</si>
  <si>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</si>
  <si>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</si>
  <si>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</si>
  <si>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</si>
  <si>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</si>
  <si>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</si>
  <si>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</si>
  <si>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</si>
  <si>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</si>
  <si>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</si>
  <si>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</si>
  <si>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</si>
  <si>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</si>
  <si>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</si>
  <si>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</si>
  <si>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</si>
  <si>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</si>
  <si>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</si>
  <si>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</si>
  <si>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</si>
  <si>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</si>
  <si>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</si>
  <si>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</si>
  <si>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</si>
  <si>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</si>
  <si>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</si>
  <si>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</si>
  <si>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</si>
  <si>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</si>
  <si>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</si>
  <si>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</si>
  <si>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</si>
  <si>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</si>
  <si>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</si>
  <si>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</si>
  <si>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</si>
  <si>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</si>
  <si>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</si>
  <si>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</si>
  <si>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</si>
  <si>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</si>
  <si>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</si>
  <si>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</si>
  <si>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</si>
  <si>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</si>
  <si>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</si>
  <si>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</si>
  <si>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</si>
  <si>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</si>
  <si>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</si>
  <si>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</si>
  <si>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</si>
  <si>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</si>
  <si>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</si>
  <si>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</si>
  <si>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</si>
  <si>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</si>
  <si>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</si>
  <si>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</si>
  <si>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</si>
  <si>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</si>
  <si>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</si>
  <si>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</si>
  <si>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</si>
  <si>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</si>
  <si>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</si>
  <si>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</si>
  <si>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</si>
  <si>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</si>
  <si>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</si>
  <si>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</si>
  <si>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</si>
  <si>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</si>
  <si>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</si>
  <si>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</si>
  <si>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</si>
  <si>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</si>
  <si>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</si>
  <si>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</si>
  <si>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</si>
  <si>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</si>
  <si>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</si>
  <si>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</si>
  <si>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</si>
  <si>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</si>
  <si>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</si>
  <si>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</si>
  <si>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</si>
  <si>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</si>
  <si>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</si>
  <si>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</si>
  <si>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</si>
  <si>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</si>
  <si>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</si>
  <si>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</si>
  <si>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</si>
  <si>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</si>
  <si>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</si>
  <si>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</si>
  <si>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</si>
  <si>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</si>
  <si>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</si>
  <si>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</si>
  <si>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</si>
  <si>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</si>
  <si>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</si>
  <si>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</si>
  <si>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</si>
  <si>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</si>
  <si>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</si>
  <si>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</si>
  <si>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</si>
  <si>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</si>
  <si>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</si>
  <si>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</si>
  <si>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</si>
  <si>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</si>
  <si>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</si>
  <si>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</si>
  <si>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</si>
  <si>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</si>
  <si>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</si>
  <si>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</si>
  <si>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</si>
  <si>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</si>
  <si>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</si>
  <si>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</si>
  <si>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</si>
  <si>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</si>
  <si>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</si>
  <si>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</si>
  <si>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</si>
  <si>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</si>
  <si>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</si>
  <si>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</si>
  <si>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</si>
  <si>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</si>
  <si>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</si>
  <si>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</si>
  <si>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</si>
  <si>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</si>
  <si>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</si>
  <si>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</si>
  <si>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</si>
  <si>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</si>
  <si>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</si>
  <si>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</si>
  <si>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INHIBIDO - REINICIO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</si>
  <si>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</si>
  <si>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</si>
  <si>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</si>
  <si>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</si>
  <si>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</si>
  <si>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</si>
  <si>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</si>
  <si>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</si>
  <si>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</si>
  <si>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</si>
  <si>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</si>
  <si>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3335946939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</si>
</sst>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0"/>
      <tableStyleElement type="headerRow" dxfId="339"/>
      <tableStyleElement type="totalRow" dxfId="338"/>
      <tableStyleElement type="firstColumn" dxfId="337"/>
      <tableStyleElement type="lastColumn" dxfId="336"/>
      <tableStyleElement type="firstRowStripe" dxfId="335"/>
      <tableStyleElement type="firstColumnStripe" dxfId="3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7.399999999999999" x14ac:dyDescent="0.3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7.399999999999999" x14ac:dyDescent="0.3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7.399999999999999" x14ac:dyDescent="0.3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7.399999999999999" x14ac:dyDescent="0.3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7.399999999999999" x14ac:dyDescent="0.3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7.399999999999999" x14ac:dyDescent="0.3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7.399999999999999" x14ac:dyDescent="0.3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7.399999999999999" x14ac:dyDescent="0.3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7.399999999999999" x14ac:dyDescent="0.3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4" priority="99335"/>
  </conditionalFormatting>
  <conditionalFormatting sqref="E3">
    <cfRule type="duplicateValues" dxfId="93" priority="121698"/>
  </conditionalFormatting>
  <conditionalFormatting sqref="E3">
    <cfRule type="duplicateValues" dxfId="92" priority="121699"/>
    <cfRule type="duplicateValues" dxfId="91" priority="121700"/>
  </conditionalFormatting>
  <conditionalFormatting sqref="E3">
    <cfRule type="duplicateValues" dxfId="90" priority="121701"/>
    <cfRule type="duplicateValues" dxfId="89" priority="121702"/>
    <cfRule type="duplicateValues" dxfId="88" priority="121703"/>
    <cfRule type="duplicateValues" dxfId="87" priority="121704"/>
  </conditionalFormatting>
  <conditionalFormatting sqref="B3">
    <cfRule type="duplicateValues" dxfId="86" priority="121705"/>
  </conditionalFormatting>
  <conditionalFormatting sqref="E4">
    <cfRule type="duplicateValues" dxfId="85" priority="60"/>
  </conditionalFormatting>
  <conditionalFormatting sqref="E4">
    <cfRule type="duplicateValues" dxfId="84" priority="57"/>
    <cfRule type="duplicateValues" dxfId="83" priority="58"/>
    <cfRule type="duplicateValues" dxfId="82" priority="59"/>
  </conditionalFormatting>
  <conditionalFormatting sqref="E4">
    <cfRule type="duplicateValues" dxfId="81" priority="56"/>
  </conditionalFormatting>
  <conditionalFormatting sqref="E4">
    <cfRule type="duplicateValues" dxfId="80" priority="53"/>
    <cfRule type="duplicateValues" dxfId="79" priority="54"/>
    <cfRule type="duplicateValues" dxfId="78" priority="55"/>
  </conditionalFormatting>
  <conditionalFormatting sqref="B4">
    <cfRule type="duplicateValues" dxfId="77" priority="52"/>
  </conditionalFormatting>
  <conditionalFormatting sqref="E4">
    <cfRule type="duplicateValues" dxfId="76" priority="51"/>
  </conditionalFormatting>
  <conditionalFormatting sqref="E5">
    <cfRule type="duplicateValues" dxfId="75" priority="50"/>
  </conditionalFormatting>
  <conditionalFormatting sqref="E5">
    <cfRule type="duplicateValues" dxfId="74" priority="47"/>
    <cfRule type="duplicateValues" dxfId="73" priority="48"/>
    <cfRule type="duplicateValues" dxfId="72" priority="49"/>
  </conditionalFormatting>
  <conditionalFormatting sqref="E5">
    <cfRule type="duplicateValues" dxfId="71" priority="46"/>
  </conditionalFormatting>
  <conditionalFormatting sqref="E5">
    <cfRule type="duplicateValues" dxfId="70" priority="43"/>
    <cfRule type="duplicateValues" dxfId="69" priority="44"/>
    <cfRule type="duplicateValues" dxfId="68" priority="45"/>
  </conditionalFormatting>
  <conditionalFormatting sqref="B5">
    <cfRule type="duplicateValues" dxfId="67" priority="42"/>
  </conditionalFormatting>
  <conditionalFormatting sqref="E5">
    <cfRule type="duplicateValues" dxfId="66" priority="41"/>
  </conditionalFormatting>
  <conditionalFormatting sqref="E7:E11">
    <cfRule type="duplicateValues" dxfId="65" priority="40"/>
  </conditionalFormatting>
  <conditionalFormatting sqref="B7:B11">
    <cfRule type="duplicateValues" dxfId="64" priority="39"/>
  </conditionalFormatting>
  <conditionalFormatting sqref="B7:B11">
    <cfRule type="duplicateValues" dxfId="63" priority="36"/>
    <cfRule type="duplicateValues" dxfId="62" priority="37"/>
    <cfRule type="duplicateValues" dxfId="61" priority="38"/>
  </conditionalFormatting>
  <conditionalFormatting sqref="E7:E11">
    <cfRule type="duplicateValues" dxfId="60" priority="35"/>
  </conditionalFormatting>
  <conditionalFormatting sqref="E7:E11">
    <cfRule type="duplicateValues" dxfId="59" priority="33"/>
    <cfRule type="duplicateValues" dxfId="58" priority="34"/>
  </conditionalFormatting>
  <conditionalFormatting sqref="E7:E11">
    <cfRule type="duplicateValues" dxfId="57" priority="30"/>
    <cfRule type="duplicateValues" dxfId="56" priority="31"/>
    <cfRule type="duplicateValues" dxfId="55" priority="32"/>
  </conditionalFormatting>
  <conditionalFormatting sqref="E7:E11">
    <cfRule type="duplicateValues" dxfId="54" priority="26"/>
    <cfRule type="duplicateValues" dxfId="53" priority="27"/>
    <cfRule type="duplicateValues" dxfId="52" priority="28"/>
    <cfRule type="duplicateValues" dxfId="51" priority="29"/>
  </conditionalFormatting>
  <conditionalFormatting sqref="B6">
    <cfRule type="duplicateValues" dxfId="50" priority="25"/>
  </conditionalFormatting>
  <conditionalFormatting sqref="E6">
    <cfRule type="duplicateValues" dxfId="49" priority="24"/>
  </conditionalFormatting>
  <conditionalFormatting sqref="E6">
    <cfRule type="duplicateValues" dxfId="48" priority="21"/>
    <cfRule type="duplicateValues" dxfId="47" priority="22"/>
    <cfRule type="duplicateValues" dxfId="46" priority="23"/>
  </conditionalFormatting>
  <conditionalFormatting sqref="E6">
    <cfRule type="duplicateValues" dxfId="45" priority="20"/>
  </conditionalFormatting>
  <conditionalFormatting sqref="E6">
    <cfRule type="duplicateValues" dxfId="44" priority="17"/>
    <cfRule type="duplicateValues" dxfId="43" priority="18"/>
    <cfRule type="duplicateValues" dxfId="42" priority="19"/>
  </conditionalFormatting>
  <conditionalFormatting sqref="E6">
    <cfRule type="duplicateValues" dxfId="41" priority="16"/>
  </conditionalFormatting>
  <conditionalFormatting sqref="E12">
    <cfRule type="duplicateValues" dxfId="40" priority="15"/>
  </conditionalFormatting>
  <conditionalFormatting sqref="B12">
    <cfRule type="duplicateValues" dxfId="39" priority="14"/>
  </conditionalFormatting>
  <conditionalFormatting sqref="B12">
    <cfRule type="duplicateValues" dxfId="38" priority="11"/>
    <cfRule type="duplicateValues" dxfId="37" priority="12"/>
    <cfRule type="duplicateValues" dxfId="36" priority="13"/>
  </conditionalFormatting>
  <conditionalFormatting sqref="E12">
    <cfRule type="duplicateValues" dxfId="35" priority="10"/>
  </conditionalFormatting>
  <conditionalFormatting sqref="E12">
    <cfRule type="duplicateValues" dxfId="34" priority="8"/>
    <cfRule type="duplicateValues" dxfId="33" priority="9"/>
  </conditionalFormatting>
  <conditionalFormatting sqref="E12">
    <cfRule type="duplicateValues" dxfId="32" priority="5"/>
    <cfRule type="duplicateValues" dxfId="31" priority="6"/>
    <cfRule type="duplicateValues" dxfId="30" priority="7"/>
  </conditionalFormatting>
  <conditionalFormatting sqref="E12">
    <cfRule type="duplicateValues" dxfId="29" priority="1"/>
    <cfRule type="duplicateValues" dxfId="28" priority="2"/>
    <cfRule type="duplicateValues" dxfId="27" priority="3"/>
    <cfRule type="duplicateValues" dxfId="2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6" x14ac:dyDescent="0.3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2" x14ac:dyDescent="0.3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2" x14ac:dyDescent="0.3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6" x14ac:dyDescent="0.3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6" x14ac:dyDescent="0.3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6" x14ac:dyDescent="0.3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6" x14ac:dyDescent="0.3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6" x14ac:dyDescent="0.3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6" x14ac:dyDescent="0.3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6" x14ac:dyDescent="0.3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6" x14ac:dyDescent="0.3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6" x14ac:dyDescent="0.3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6" x14ac:dyDescent="0.3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6" x14ac:dyDescent="0.3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6" x14ac:dyDescent="0.3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6" x14ac:dyDescent="0.3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3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3" t="s">
        <v>0</v>
      </c>
      <c r="B1" s="18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5" t="s">
        <v>8</v>
      </c>
      <c r="B9" s="186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87" t="s">
        <v>9</v>
      </c>
      <c r="B14" s="18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7"/>
  <sheetViews>
    <sheetView tabSelected="1" topLeftCell="C1" zoomScale="80" zoomScaleNormal="80" workbookViewId="0">
      <pane ySplit="4" topLeftCell="A29" activePane="bottomLeft" state="frozen"/>
      <selection pane="bottomLeft" activeCell="C34" sqref="C34"/>
    </sheetView>
  </sheetViews>
  <sheetFormatPr baseColWidth="10" defaultColWidth="20.33203125" defaultRowHeight="14.4" x14ac:dyDescent="0.3"/>
  <cols>
    <col min="1" max="1" width="26.109375" style="107" customWidth="1"/>
    <col min="2" max="2" width="20.109375" style="85" bestFit="1" customWidth="1"/>
    <col min="3" max="3" width="16.44140625" style="43" bestFit="1" customWidth="1"/>
    <col min="4" max="4" width="28.109375" style="107" customWidth="1"/>
    <col min="5" max="5" width="11.5546875" style="76" bestFit="1" customWidth="1"/>
    <col min="6" max="6" width="12.44140625" style="44" hidden="1" customWidth="1"/>
    <col min="7" max="7" width="54.33203125" style="44" hidden="1" customWidth="1"/>
    <col min="8" max="11" width="5.44140625" style="44" hidden="1" customWidth="1"/>
    <col min="12" max="12" width="50.44140625" style="44" customWidth="1"/>
    <col min="13" max="13" width="19.5546875" style="107" customWidth="1"/>
    <col min="14" max="14" width="17.33203125" style="107" bestFit="1" customWidth="1"/>
    <col min="15" max="15" width="41.88671875" style="107" customWidth="1"/>
    <col min="16" max="16" width="23" style="80" bestFit="1" customWidth="1"/>
    <col min="17" max="17" width="50.44140625" style="70" bestFit="1" customWidth="1"/>
    <col min="18" max="16384" width="20.33203125" style="42"/>
  </cols>
  <sheetData>
    <row r="1" spans="1:17" ht="17.399999999999999" x14ac:dyDescent="0.3">
      <c r="A1" s="147" t="s">
        <v>2153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</row>
    <row r="2" spans="1:17" ht="17.399999999999999" x14ac:dyDescent="0.3">
      <c r="A2" s="144" t="s">
        <v>2150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7" ht="18" thickBot="1" x14ac:dyDescent="0.35">
      <c r="A3" s="150" t="s">
        <v>2630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2"/>
    </row>
    <row r="4" spans="1:17" s="25" customFormat="1" ht="17.399999999999999" x14ac:dyDescent="0.3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7.399999999999999" x14ac:dyDescent="0.3">
      <c r="A5" s="138" t="str">
        <f>VLOOKUP(E5,'LISTADO ATM'!$A$2:$C$898,3,0)</f>
        <v>DISTRITO NACIONAL</v>
      </c>
      <c r="B5" s="134">
        <v>3335946923</v>
      </c>
      <c r="C5" s="101">
        <v>44384.864479166667</v>
      </c>
      <c r="D5" s="101" t="s">
        <v>2180</v>
      </c>
      <c r="E5" s="129">
        <v>490</v>
      </c>
      <c r="F5" s="138" t="str">
        <f>VLOOKUP(E5,VIP!$A$2:$O14147,2,0)</f>
        <v>DRBR490</v>
      </c>
      <c r="G5" s="138" t="str">
        <f>VLOOKUP(E5,'LISTADO ATM'!$A$2:$B$897,2,0)</f>
        <v xml:space="preserve">ATM Hospital Ney Arias Lora </v>
      </c>
      <c r="H5" s="138" t="str">
        <f>VLOOKUP(E5,VIP!$A$2:$O19108,7,FALSE)</f>
        <v>Si</v>
      </c>
      <c r="I5" s="138" t="str">
        <f>VLOOKUP(E5,VIP!$A$2:$O11073,8,FALSE)</f>
        <v>Si</v>
      </c>
      <c r="J5" s="138" t="str">
        <f>VLOOKUP(E5,VIP!$A$2:$O11023,8,FALSE)</f>
        <v>Si</v>
      </c>
      <c r="K5" s="138" t="str">
        <f>VLOOKUP(E5,VIP!$A$2:$O14597,6,0)</f>
        <v>NO</v>
      </c>
      <c r="L5" s="140" t="s">
        <v>2219</v>
      </c>
      <c r="M5" s="100" t="s">
        <v>2445</v>
      </c>
      <c r="N5" s="100" t="s">
        <v>2452</v>
      </c>
      <c r="O5" s="138" t="s">
        <v>2454</v>
      </c>
      <c r="P5" s="138"/>
      <c r="Q5" s="100" t="s">
        <v>2219</v>
      </c>
    </row>
    <row r="6" spans="1:17" s="111" customFormat="1" ht="17.399999999999999" x14ac:dyDescent="0.3">
      <c r="A6" s="138" t="str">
        <f>VLOOKUP(E6,'LISTADO ATM'!$A$2:$C$898,3,0)</f>
        <v>DISTRITO NACIONAL</v>
      </c>
      <c r="B6" s="134">
        <v>3335946916</v>
      </c>
      <c r="C6" s="101">
        <v>44384.832152777781</v>
      </c>
      <c r="D6" s="101" t="s">
        <v>2180</v>
      </c>
      <c r="E6" s="129">
        <v>149</v>
      </c>
      <c r="F6" s="138" t="str">
        <f>VLOOKUP(E6,VIP!$A$2:$O14149,2,0)</f>
        <v>DRBR149</v>
      </c>
      <c r="G6" s="138" t="str">
        <f>VLOOKUP(E6,'LISTADO ATM'!$A$2:$B$897,2,0)</f>
        <v>ATM Estación Metro Concepción</v>
      </c>
      <c r="H6" s="138" t="str">
        <f>VLOOKUP(E6,VIP!$A$2:$O19110,7,FALSE)</f>
        <v>N/A</v>
      </c>
      <c r="I6" s="138" t="str">
        <f>VLOOKUP(E6,VIP!$A$2:$O11075,8,FALSE)</f>
        <v>N/A</v>
      </c>
      <c r="J6" s="138" t="str">
        <f>VLOOKUP(E6,VIP!$A$2:$O11025,8,FALSE)</f>
        <v>N/A</v>
      </c>
      <c r="K6" s="138" t="str">
        <f>VLOOKUP(E6,VIP!$A$2:$O14599,6,0)</f>
        <v>N/A</v>
      </c>
      <c r="L6" s="140" t="s">
        <v>2219</v>
      </c>
      <c r="M6" s="100" t="s">
        <v>2445</v>
      </c>
      <c r="N6" s="100" t="s">
        <v>2452</v>
      </c>
      <c r="O6" s="138" t="s">
        <v>2454</v>
      </c>
      <c r="P6" s="138"/>
      <c r="Q6" s="100" t="s">
        <v>2219</v>
      </c>
    </row>
    <row r="7" spans="1:17" s="111" customFormat="1" ht="17.399999999999999" x14ac:dyDescent="0.3">
      <c r="A7" s="138" t="str">
        <f>VLOOKUP(E7,'LISTADO ATM'!$A$2:$C$898,3,0)</f>
        <v>DISTRITO NACIONAL</v>
      </c>
      <c r="B7" s="134">
        <v>3335946870</v>
      </c>
      <c r="C7" s="101">
        <v>44384.752800925926</v>
      </c>
      <c r="D7" s="101" t="s">
        <v>2180</v>
      </c>
      <c r="E7" s="129">
        <v>382</v>
      </c>
      <c r="F7" s="138" t="str">
        <f>VLOOKUP(E7,VIP!$A$2:$O14147,2,0)</f>
        <v xml:space="preserve">DRBR382 </v>
      </c>
      <c r="G7" s="138" t="str">
        <f>VLOOKUP(E7,'LISTADO ATM'!$A$2:$B$897,2,0)</f>
        <v>ATM Estacion Del Metro Maria Montes</v>
      </c>
      <c r="H7" s="138" t="str">
        <f>VLOOKUP(E7,VIP!$A$2:$O19108,7,FALSE)</f>
        <v>N/A</v>
      </c>
      <c r="I7" s="138" t="str">
        <f>VLOOKUP(E7,VIP!$A$2:$O11073,8,FALSE)</f>
        <v>N/A</v>
      </c>
      <c r="J7" s="138" t="str">
        <f>VLOOKUP(E7,VIP!$A$2:$O11023,8,FALSE)</f>
        <v>N/A</v>
      </c>
      <c r="K7" s="138" t="str">
        <f>VLOOKUP(E7,VIP!$A$2:$O14597,6,0)</f>
        <v>N/A</v>
      </c>
      <c r="L7" s="140" t="s">
        <v>2219</v>
      </c>
      <c r="M7" s="100" t="s">
        <v>2445</v>
      </c>
      <c r="N7" s="100" t="s">
        <v>2452</v>
      </c>
      <c r="O7" s="138" t="s">
        <v>2454</v>
      </c>
      <c r="P7" s="138"/>
      <c r="Q7" s="100" t="s">
        <v>2219</v>
      </c>
    </row>
    <row r="8" spans="1:17" s="111" customFormat="1" ht="17.399999999999999" x14ac:dyDescent="0.3">
      <c r="A8" s="138" t="str">
        <f>VLOOKUP(E8,'LISTADO ATM'!$A$2:$C$898,3,0)</f>
        <v>DISTRITO NACIONAL</v>
      </c>
      <c r="B8" s="134">
        <v>3335946860</v>
      </c>
      <c r="C8" s="101">
        <v>44384.746736111112</v>
      </c>
      <c r="D8" s="101" t="s">
        <v>2180</v>
      </c>
      <c r="E8" s="129">
        <v>160</v>
      </c>
      <c r="F8" s="138" t="str">
        <f>VLOOKUP(E8,VIP!$A$2:$O14148,2,0)</f>
        <v>DRBR160</v>
      </c>
      <c r="G8" s="138" t="str">
        <f>VLOOKUP(E8,'LISTADO ATM'!$A$2:$B$897,2,0)</f>
        <v xml:space="preserve">ATM Oficina Herrera </v>
      </c>
      <c r="H8" s="138" t="str">
        <f>VLOOKUP(E8,VIP!$A$2:$O19109,7,FALSE)</f>
        <v>Si</v>
      </c>
      <c r="I8" s="138" t="str">
        <f>VLOOKUP(E8,VIP!$A$2:$O11074,8,FALSE)</f>
        <v>Si</v>
      </c>
      <c r="J8" s="138" t="str">
        <f>VLOOKUP(E8,VIP!$A$2:$O11024,8,FALSE)</f>
        <v>Si</v>
      </c>
      <c r="K8" s="138" t="str">
        <f>VLOOKUP(E8,VIP!$A$2:$O14598,6,0)</f>
        <v>NO</v>
      </c>
      <c r="L8" s="140" t="s">
        <v>2219</v>
      </c>
      <c r="M8" s="100" t="s">
        <v>2445</v>
      </c>
      <c r="N8" s="100" t="s">
        <v>2452</v>
      </c>
      <c r="O8" s="138" t="s">
        <v>2454</v>
      </c>
      <c r="P8" s="138"/>
      <c r="Q8" s="100" t="s">
        <v>2219</v>
      </c>
    </row>
    <row r="9" spans="1:17" s="111" customFormat="1" ht="17.399999999999999" x14ac:dyDescent="0.3">
      <c r="A9" s="138" t="str">
        <f>VLOOKUP(E9,'LISTADO ATM'!$A$2:$C$898,3,0)</f>
        <v>NORTE</v>
      </c>
      <c r="B9" s="134">
        <v>3335946858</v>
      </c>
      <c r="C9" s="101">
        <v>44384.741412037038</v>
      </c>
      <c r="D9" s="101" t="s">
        <v>2180</v>
      </c>
      <c r="E9" s="129">
        <v>754</v>
      </c>
      <c r="F9" s="138" t="str">
        <f>VLOOKUP(E9,VIP!$A$2:$O14149,2,0)</f>
        <v>DRBR754</v>
      </c>
      <c r="G9" s="138" t="str">
        <f>VLOOKUP(E9,'LISTADO ATM'!$A$2:$B$897,2,0)</f>
        <v xml:space="preserve">ATM Autobanco Oficina Licey al Medio </v>
      </c>
      <c r="H9" s="138" t="str">
        <f>VLOOKUP(E9,VIP!$A$2:$O19110,7,FALSE)</f>
        <v>Si</v>
      </c>
      <c r="I9" s="138" t="str">
        <f>VLOOKUP(E9,VIP!$A$2:$O11075,8,FALSE)</f>
        <v>Si</v>
      </c>
      <c r="J9" s="138" t="str">
        <f>VLOOKUP(E9,VIP!$A$2:$O11025,8,FALSE)</f>
        <v>Si</v>
      </c>
      <c r="K9" s="138" t="str">
        <f>VLOOKUP(E9,VIP!$A$2:$O14599,6,0)</f>
        <v>NO</v>
      </c>
      <c r="L9" s="140" t="s">
        <v>2219</v>
      </c>
      <c r="M9" s="100" t="s">
        <v>2445</v>
      </c>
      <c r="N9" s="100" t="s">
        <v>2452</v>
      </c>
      <c r="O9" s="138" t="s">
        <v>2454</v>
      </c>
      <c r="P9" s="138"/>
      <c r="Q9" s="100" t="s">
        <v>2219</v>
      </c>
    </row>
    <row r="10" spans="1:17" s="111" customFormat="1" ht="17.399999999999999" x14ac:dyDescent="0.3">
      <c r="A10" s="138" t="str">
        <f>VLOOKUP(E10,'LISTADO ATM'!$A$2:$C$898,3,0)</f>
        <v>NORTE</v>
      </c>
      <c r="B10" s="134">
        <v>3335946841</v>
      </c>
      <c r="C10" s="101">
        <v>44384.72246527778</v>
      </c>
      <c r="D10" s="101" t="s">
        <v>2180</v>
      </c>
      <c r="E10" s="129">
        <v>633</v>
      </c>
      <c r="F10" s="138" t="str">
        <f>VLOOKUP(E10,VIP!$A$2:$O14150,2,0)</f>
        <v>DRBR260</v>
      </c>
      <c r="G10" s="138" t="str">
        <f>VLOOKUP(E10,'LISTADO ATM'!$A$2:$B$897,2,0)</f>
        <v xml:space="preserve">ATM Autobanco Las Colinas </v>
      </c>
      <c r="H10" s="138" t="str">
        <f>VLOOKUP(E10,VIP!$A$2:$O19111,7,FALSE)</f>
        <v>Si</v>
      </c>
      <c r="I10" s="138" t="str">
        <f>VLOOKUP(E10,VIP!$A$2:$O11076,8,FALSE)</f>
        <v>Si</v>
      </c>
      <c r="J10" s="138" t="str">
        <f>VLOOKUP(E10,VIP!$A$2:$O11026,8,FALSE)</f>
        <v>Si</v>
      </c>
      <c r="K10" s="138" t="str">
        <f>VLOOKUP(E10,VIP!$A$2:$O14600,6,0)</f>
        <v>SI</v>
      </c>
      <c r="L10" s="140" t="s">
        <v>2219</v>
      </c>
      <c r="M10" s="100" t="s">
        <v>2445</v>
      </c>
      <c r="N10" s="100" t="s">
        <v>2452</v>
      </c>
      <c r="O10" s="138" t="s">
        <v>2454</v>
      </c>
      <c r="P10" s="138"/>
      <c r="Q10" s="100" t="s">
        <v>2219</v>
      </c>
    </row>
    <row r="11" spans="1:17" s="111" customFormat="1" ht="17.399999999999999" x14ac:dyDescent="0.3">
      <c r="A11" s="138" t="str">
        <f>VLOOKUP(E11,'LISTADO ATM'!$A$2:$C$898,3,0)</f>
        <v>DISTRITO NACIONAL</v>
      </c>
      <c r="B11" s="134">
        <v>3335946818</v>
      </c>
      <c r="C11" s="101">
        <v>44384.707638888889</v>
      </c>
      <c r="D11" s="101" t="s">
        <v>2180</v>
      </c>
      <c r="E11" s="129">
        <v>685</v>
      </c>
      <c r="F11" s="138" t="str">
        <f>VLOOKUP(E11,VIP!$A$2:$O14153,2,0)</f>
        <v>DRBR685</v>
      </c>
      <c r="G11" s="138" t="str">
        <f>VLOOKUP(E11,'LISTADO ATM'!$A$2:$B$897,2,0)</f>
        <v>ATM Autoservicio UASD</v>
      </c>
      <c r="H11" s="138" t="str">
        <f>VLOOKUP(E11,VIP!$A$2:$O19114,7,FALSE)</f>
        <v>NO</v>
      </c>
      <c r="I11" s="138" t="str">
        <f>VLOOKUP(E11,VIP!$A$2:$O11079,8,FALSE)</f>
        <v>SI</v>
      </c>
      <c r="J11" s="138" t="str">
        <f>VLOOKUP(E11,VIP!$A$2:$O11029,8,FALSE)</f>
        <v>SI</v>
      </c>
      <c r="K11" s="138" t="str">
        <f>VLOOKUP(E11,VIP!$A$2:$O14603,6,0)</f>
        <v>NO</v>
      </c>
      <c r="L11" s="140" t="s">
        <v>2219</v>
      </c>
      <c r="M11" s="100" t="s">
        <v>2445</v>
      </c>
      <c r="N11" s="100" t="s">
        <v>2452</v>
      </c>
      <c r="O11" s="138" t="s">
        <v>2454</v>
      </c>
      <c r="P11" s="138"/>
      <c r="Q11" s="100" t="s">
        <v>2219</v>
      </c>
    </row>
    <row r="12" spans="1:17" s="111" customFormat="1" ht="17.399999999999999" x14ac:dyDescent="0.3">
      <c r="A12" s="138" t="str">
        <f>VLOOKUP(E12,'LISTADO ATM'!$A$2:$C$898,3,0)</f>
        <v>NORTE</v>
      </c>
      <c r="B12" s="134">
        <v>3335946689</v>
      </c>
      <c r="C12" s="101">
        <v>44384.660891203705</v>
      </c>
      <c r="D12" s="101" t="s">
        <v>2181</v>
      </c>
      <c r="E12" s="129">
        <v>261</v>
      </c>
      <c r="F12" s="138" t="str">
        <f>VLOOKUP(E12,VIP!$A$2:$O14140,2,0)</f>
        <v>DRBR261</v>
      </c>
      <c r="G12" s="138" t="str">
        <f>VLOOKUP(E12,'LISTADO ATM'!$A$2:$B$897,2,0)</f>
        <v xml:space="preserve">ATM UNP Aeropuerto Cibao (Santiago) </v>
      </c>
      <c r="H12" s="138" t="str">
        <f>VLOOKUP(E12,VIP!$A$2:$O19101,7,FALSE)</f>
        <v>Si</v>
      </c>
      <c r="I12" s="138" t="str">
        <f>VLOOKUP(E12,VIP!$A$2:$O11066,8,FALSE)</f>
        <v>Si</v>
      </c>
      <c r="J12" s="138" t="str">
        <f>VLOOKUP(E12,VIP!$A$2:$O11016,8,FALSE)</f>
        <v>Si</v>
      </c>
      <c r="K12" s="138" t="str">
        <f>VLOOKUP(E12,VIP!$A$2:$O14590,6,0)</f>
        <v>NO</v>
      </c>
      <c r="L12" s="140" t="s">
        <v>2219</v>
      </c>
      <c r="M12" s="100" t="s">
        <v>2445</v>
      </c>
      <c r="N12" s="100" t="s">
        <v>2452</v>
      </c>
      <c r="O12" s="138" t="s">
        <v>2563</v>
      </c>
      <c r="P12" s="138"/>
      <c r="Q12" s="100" t="s">
        <v>2219</v>
      </c>
    </row>
    <row r="13" spans="1:17" s="111" customFormat="1" ht="17.399999999999999" x14ac:dyDescent="0.3">
      <c r="A13" s="138" t="str">
        <f>VLOOKUP(E13,'LISTADO ATM'!$A$2:$C$898,3,0)</f>
        <v>DISTRITO NACIONAL</v>
      </c>
      <c r="B13" s="134">
        <v>3335946684</v>
      </c>
      <c r="C13" s="101">
        <v>44384.660092592596</v>
      </c>
      <c r="D13" s="101" t="s">
        <v>2180</v>
      </c>
      <c r="E13" s="129">
        <v>37</v>
      </c>
      <c r="F13" s="138" t="str">
        <f>VLOOKUP(E13,VIP!$A$2:$O14141,2,0)</f>
        <v>DRBR037</v>
      </c>
      <c r="G13" s="138" t="str">
        <f>VLOOKUP(E13,'LISTADO ATM'!$A$2:$B$897,2,0)</f>
        <v xml:space="preserve">ATM Oficina Villa Mella </v>
      </c>
      <c r="H13" s="138" t="str">
        <f>VLOOKUP(E13,VIP!$A$2:$O19102,7,FALSE)</f>
        <v>Si</v>
      </c>
      <c r="I13" s="138" t="str">
        <f>VLOOKUP(E13,VIP!$A$2:$O11067,8,FALSE)</f>
        <v>Si</v>
      </c>
      <c r="J13" s="138" t="str">
        <f>VLOOKUP(E13,VIP!$A$2:$O11017,8,FALSE)</f>
        <v>Si</v>
      </c>
      <c r="K13" s="138" t="str">
        <f>VLOOKUP(E13,VIP!$A$2:$O14591,6,0)</f>
        <v>SI</v>
      </c>
      <c r="L13" s="140" t="s">
        <v>2219</v>
      </c>
      <c r="M13" s="100" t="s">
        <v>2445</v>
      </c>
      <c r="N13" s="100" t="s">
        <v>2452</v>
      </c>
      <c r="O13" s="138" t="s">
        <v>2454</v>
      </c>
      <c r="P13" s="138"/>
      <c r="Q13" s="100" t="s">
        <v>2219</v>
      </c>
    </row>
    <row r="14" spans="1:17" s="111" customFormat="1" ht="17.399999999999999" x14ac:dyDescent="0.3">
      <c r="A14" s="138" t="str">
        <f>VLOOKUP(E14,'LISTADO ATM'!$A$2:$C$898,3,0)</f>
        <v>DISTRITO NACIONAL</v>
      </c>
      <c r="B14" s="134">
        <v>3335946666</v>
      </c>
      <c r="C14" s="101">
        <v>44384.654502314814</v>
      </c>
      <c r="D14" s="101" t="s">
        <v>2180</v>
      </c>
      <c r="E14" s="129">
        <v>522</v>
      </c>
      <c r="F14" s="138" t="str">
        <f>VLOOKUP(E14,VIP!$A$2:$O14144,2,0)</f>
        <v>DRBR522</v>
      </c>
      <c r="G14" s="138" t="str">
        <f>VLOOKUP(E14,'LISTADO ATM'!$A$2:$B$897,2,0)</f>
        <v xml:space="preserve">ATM Oficina Galería 360 </v>
      </c>
      <c r="H14" s="138" t="str">
        <f>VLOOKUP(E14,VIP!$A$2:$O19105,7,FALSE)</f>
        <v>Si</v>
      </c>
      <c r="I14" s="138" t="str">
        <f>VLOOKUP(E14,VIP!$A$2:$O11070,8,FALSE)</f>
        <v>Si</v>
      </c>
      <c r="J14" s="138" t="str">
        <f>VLOOKUP(E14,VIP!$A$2:$O11020,8,FALSE)</f>
        <v>Si</v>
      </c>
      <c r="K14" s="138" t="str">
        <f>VLOOKUP(E14,VIP!$A$2:$O14594,6,0)</f>
        <v>SI</v>
      </c>
      <c r="L14" s="140" t="s">
        <v>2219</v>
      </c>
      <c r="M14" s="100" t="s">
        <v>2445</v>
      </c>
      <c r="N14" s="100" t="s">
        <v>2452</v>
      </c>
      <c r="O14" s="138" t="s">
        <v>2454</v>
      </c>
      <c r="P14" s="138"/>
      <c r="Q14" s="100" t="s">
        <v>2219</v>
      </c>
    </row>
    <row r="15" spans="1:17" s="111" customFormat="1" ht="17.399999999999999" x14ac:dyDescent="0.3">
      <c r="A15" s="138" t="str">
        <f>VLOOKUP(E15,'LISTADO ATM'!$A$2:$C$898,3,0)</f>
        <v>NORTE</v>
      </c>
      <c r="B15" s="134">
        <v>3335946664</v>
      </c>
      <c r="C15" s="101">
        <v>44384.65425925926</v>
      </c>
      <c r="D15" s="101" t="s">
        <v>2180</v>
      </c>
      <c r="E15" s="129">
        <v>266</v>
      </c>
      <c r="F15" s="138" t="str">
        <f>VLOOKUP(E15,VIP!$A$2:$O14145,2,0)</f>
        <v>DRBR266</v>
      </c>
      <c r="G15" s="138" t="str">
        <f>VLOOKUP(E15,'LISTADO ATM'!$A$2:$B$897,2,0)</f>
        <v xml:space="preserve">ATM Oficina Villa Francisca </v>
      </c>
      <c r="H15" s="138" t="str">
        <f>VLOOKUP(E15,VIP!$A$2:$O19106,7,FALSE)</f>
        <v>Si</v>
      </c>
      <c r="I15" s="138" t="str">
        <f>VLOOKUP(E15,VIP!$A$2:$O11071,8,FALSE)</f>
        <v>Si</v>
      </c>
      <c r="J15" s="138" t="str">
        <f>VLOOKUP(E15,VIP!$A$2:$O11021,8,FALSE)</f>
        <v>Si</v>
      </c>
      <c r="K15" s="138" t="str">
        <f>VLOOKUP(E15,VIP!$A$2:$O14595,6,0)</f>
        <v>NO</v>
      </c>
      <c r="L15" s="140" t="s">
        <v>2219</v>
      </c>
      <c r="M15" s="100" t="s">
        <v>2445</v>
      </c>
      <c r="N15" s="100" t="s">
        <v>2452</v>
      </c>
      <c r="O15" s="138" t="s">
        <v>2454</v>
      </c>
      <c r="P15" s="138"/>
      <c r="Q15" s="100" t="s">
        <v>2219</v>
      </c>
    </row>
    <row r="16" spans="1:17" s="111" customFormat="1" ht="17.399999999999999" x14ac:dyDescent="0.3">
      <c r="A16" s="138" t="str">
        <f>VLOOKUP(E16,'LISTADO ATM'!$A$2:$C$898,3,0)</f>
        <v>DISTRITO NACIONAL</v>
      </c>
      <c r="B16" s="134">
        <v>3335946657</v>
      </c>
      <c r="C16" s="101">
        <v>44384.652743055558</v>
      </c>
      <c r="D16" s="101" t="s">
        <v>2180</v>
      </c>
      <c r="E16" s="129">
        <v>917</v>
      </c>
      <c r="F16" s="138" t="str">
        <f>VLOOKUP(E16,VIP!$A$2:$O14146,2,0)</f>
        <v>DRBR01B</v>
      </c>
      <c r="G16" s="138" t="str">
        <f>VLOOKUP(E16,'LISTADO ATM'!$A$2:$B$897,2,0)</f>
        <v xml:space="preserve">ATM Oficina Los Mina </v>
      </c>
      <c r="H16" s="138" t="str">
        <f>VLOOKUP(E16,VIP!$A$2:$O19107,7,FALSE)</f>
        <v>Si</v>
      </c>
      <c r="I16" s="138" t="str">
        <f>VLOOKUP(E16,VIP!$A$2:$O11072,8,FALSE)</f>
        <v>Si</v>
      </c>
      <c r="J16" s="138" t="str">
        <f>VLOOKUP(E16,VIP!$A$2:$O11022,8,FALSE)</f>
        <v>Si</v>
      </c>
      <c r="K16" s="138" t="str">
        <f>VLOOKUP(E16,VIP!$A$2:$O14596,6,0)</f>
        <v>NO</v>
      </c>
      <c r="L16" s="140" t="s">
        <v>2219</v>
      </c>
      <c r="M16" s="100" t="s">
        <v>2445</v>
      </c>
      <c r="N16" s="100" t="s">
        <v>2452</v>
      </c>
      <c r="O16" s="138" t="s">
        <v>2454</v>
      </c>
      <c r="P16" s="138"/>
      <c r="Q16" s="100" t="s">
        <v>2219</v>
      </c>
    </row>
    <row r="17" spans="1:17" s="111" customFormat="1" ht="17.399999999999999" x14ac:dyDescent="0.3">
      <c r="A17" s="138" t="str">
        <f>VLOOKUP(E17,'LISTADO ATM'!$A$2:$C$898,3,0)</f>
        <v>DISTRITO NACIONAL</v>
      </c>
      <c r="B17" s="134">
        <v>3335946368</v>
      </c>
      <c r="C17" s="101">
        <v>44384.527037037034</v>
      </c>
      <c r="D17" s="101" t="s">
        <v>2180</v>
      </c>
      <c r="E17" s="129">
        <v>244</v>
      </c>
      <c r="F17" s="138" t="str">
        <f>VLOOKUP(E17,VIP!$A$2:$O14136,2,0)</f>
        <v>DRBR244</v>
      </c>
      <c r="G17" s="138" t="str">
        <f>VLOOKUP(E17,'LISTADO ATM'!$A$2:$B$897,2,0)</f>
        <v xml:space="preserve">ATM Ministerio de Hacienda (antiguo Finanzas) </v>
      </c>
      <c r="H17" s="138" t="str">
        <f>VLOOKUP(E17,VIP!$A$2:$O19097,7,FALSE)</f>
        <v>Si</v>
      </c>
      <c r="I17" s="138" t="str">
        <f>VLOOKUP(E17,VIP!$A$2:$O11062,8,FALSE)</f>
        <v>Si</v>
      </c>
      <c r="J17" s="138" t="str">
        <f>VLOOKUP(E17,VIP!$A$2:$O11012,8,FALSE)</f>
        <v>Si</v>
      </c>
      <c r="K17" s="138" t="str">
        <f>VLOOKUP(E17,VIP!$A$2:$O14586,6,0)</f>
        <v>NO</v>
      </c>
      <c r="L17" s="140" t="s">
        <v>2219</v>
      </c>
      <c r="M17" s="100" t="s">
        <v>2445</v>
      </c>
      <c r="N17" s="100" t="s">
        <v>2554</v>
      </c>
      <c r="O17" s="138" t="s">
        <v>2454</v>
      </c>
      <c r="P17" s="138"/>
      <c r="Q17" s="100" t="s">
        <v>2219</v>
      </c>
    </row>
    <row r="18" spans="1:17" s="111" customFormat="1" ht="17.399999999999999" x14ac:dyDescent="0.3">
      <c r="A18" s="138" t="str">
        <f>VLOOKUP(E18,'LISTADO ATM'!$A$2:$C$898,3,0)</f>
        <v>NORTE</v>
      </c>
      <c r="B18" s="134">
        <v>3335946272</v>
      </c>
      <c r="C18" s="101">
        <v>44384.49359953704</v>
      </c>
      <c r="D18" s="101" t="s">
        <v>2181</v>
      </c>
      <c r="E18" s="129">
        <v>275</v>
      </c>
      <c r="F18" s="138" t="str">
        <f>VLOOKUP(E18,VIP!$A$2:$O14140,2,0)</f>
        <v>DRBR275</v>
      </c>
      <c r="G18" s="138" t="str">
        <f>VLOOKUP(E18,'LISTADO ATM'!$A$2:$B$897,2,0)</f>
        <v xml:space="preserve">ATM Autobanco Duarte Stgo. II </v>
      </c>
      <c r="H18" s="138" t="str">
        <f>VLOOKUP(E18,VIP!$A$2:$O19101,7,FALSE)</f>
        <v>Si</v>
      </c>
      <c r="I18" s="138" t="str">
        <f>VLOOKUP(E18,VIP!$A$2:$O11066,8,FALSE)</f>
        <v>Si</v>
      </c>
      <c r="J18" s="138" t="str">
        <f>VLOOKUP(E18,VIP!$A$2:$O11016,8,FALSE)</f>
        <v>Si</v>
      </c>
      <c r="K18" s="138" t="str">
        <f>VLOOKUP(E18,VIP!$A$2:$O14590,6,0)</f>
        <v>NO</v>
      </c>
      <c r="L18" s="140" t="s">
        <v>2219</v>
      </c>
      <c r="M18" s="100" t="s">
        <v>2445</v>
      </c>
      <c r="N18" s="100" t="s">
        <v>2452</v>
      </c>
      <c r="O18" s="138" t="s">
        <v>2563</v>
      </c>
      <c r="P18" s="138"/>
      <c r="Q18" s="100" t="s">
        <v>2219</v>
      </c>
    </row>
    <row r="19" spans="1:17" s="111" customFormat="1" ht="17.399999999999999" x14ac:dyDescent="0.3">
      <c r="A19" s="138" t="str">
        <f>VLOOKUP(E19,'LISTADO ATM'!$A$2:$C$898,3,0)</f>
        <v>DISTRITO NACIONAL</v>
      </c>
      <c r="B19" s="134">
        <v>3335945918</v>
      </c>
      <c r="C19" s="101">
        <v>44384.404942129629</v>
      </c>
      <c r="D19" s="101" t="s">
        <v>2180</v>
      </c>
      <c r="E19" s="129">
        <v>70</v>
      </c>
      <c r="F19" s="138" t="str">
        <f>VLOOKUP(E19,VIP!$A$2:$O14122,2,0)</f>
        <v>DRBR070</v>
      </c>
      <c r="G19" s="138" t="str">
        <f>VLOOKUP(E19,'LISTADO ATM'!$A$2:$B$897,2,0)</f>
        <v xml:space="preserve">ATM Autoservicio Plaza Lama Zona Oriental </v>
      </c>
      <c r="H19" s="138" t="str">
        <f>VLOOKUP(E19,VIP!$A$2:$O19083,7,FALSE)</f>
        <v>Si</v>
      </c>
      <c r="I19" s="138" t="str">
        <f>VLOOKUP(E19,VIP!$A$2:$O11048,8,FALSE)</f>
        <v>Si</v>
      </c>
      <c r="J19" s="138" t="str">
        <f>VLOOKUP(E19,VIP!$A$2:$O10998,8,FALSE)</f>
        <v>Si</v>
      </c>
      <c r="K19" s="138" t="str">
        <f>VLOOKUP(E19,VIP!$A$2:$O14572,6,0)</f>
        <v>NO</v>
      </c>
      <c r="L19" s="140" t="s">
        <v>2219</v>
      </c>
      <c r="M19" s="100" t="s">
        <v>2445</v>
      </c>
      <c r="N19" s="100" t="s">
        <v>2452</v>
      </c>
      <c r="O19" s="138" t="s">
        <v>2454</v>
      </c>
      <c r="P19" s="138"/>
      <c r="Q19" s="100" t="s">
        <v>2219</v>
      </c>
    </row>
    <row r="20" spans="1:17" s="111" customFormat="1" ht="17.399999999999999" x14ac:dyDescent="0.3">
      <c r="A20" s="138" t="str">
        <f>VLOOKUP(E20,'LISTADO ATM'!$A$2:$C$898,3,0)</f>
        <v>NORTE</v>
      </c>
      <c r="B20" s="134">
        <v>3335945888</v>
      </c>
      <c r="C20" s="101">
        <v>44384.394895833335</v>
      </c>
      <c r="D20" s="101" t="s">
        <v>2181</v>
      </c>
      <c r="E20" s="129">
        <v>105</v>
      </c>
      <c r="F20" s="138" t="str">
        <f>VLOOKUP(E20,VIP!$A$2:$O14127,2,0)</f>
        <v>DRBR105</v>
      </c>
      <c r="G20" s="138" t="str">
        <f>VLOOKUP(E20,'LISTADO ATM'!$A$2:$B$897,2,0)</f>
        <v xml:space="preserve">ATM Autobanco Estancia Nueva (Moca) </v>
      </c>
      <c r="H20" s="138" t="str">
        <f>VLOOKUP(E20,VIP!$A$2:$O19088,7,FALSE)</f>
        <v>Si</v>
      </c>
      <c r="I20" s="138" t="str">
        <f>VLOOKUP(E20,VIP!$A$2:$O11053,8,FALSE)</f>
        <v>Si</v>
      </c>
      <c r="J20" s="138" t="str">
        <f>VLOOKUP(E20,VIP!$A$2:$O11003,8,FALSE)</f>
        <v>Si</v>
      </c>
      <c r="K20" s="138" t="str">
        <f>VLOOKUP(E20,VIP!$A$2:$O14577,6,0)</f>
        <v>NO</v>
      </c>
      <c r="L20" s="140" t="s">
        <v>2219</v>
      </c>
      <c r="M20" s="100" t="s">
        <v>2445</v>
      </c>
      <c r="N20" s="100" t="s">
        <v>2452</v>
      </c>
      <c r="O20" s="138" t="s">
        <v>2563</v>
      </c>
      <c r="P20" s="138"/>
      <c r="Q20" s="100" t="s">
        <v>2219</v>
      </c>
    </row>
    <row r="21" spans="1:17" s="111" customFormat="1" ht="17.399999999999999" x14ac:dyDescent="0.3">
      <c r="A21" s="138" t="str">
        <f>VLOOKUP(E21,'LISTADO ATM'!$A$2:$C$898,3,0)</f>
        <v>DISTRITO NACIONAL</v>
      </c>
      <c r="B21" s="134">
        <v>3335945574</v>
      </c>
      <c r="C21" s="101">
        <v>44383.896944444445</v>
      </c>
      <c r="D21" s="101" t="s">
        <v>2180</v>
      </c>
      <c r="E21" s="129">
        <v>87</v>
      </c>
      <c r="F21" s="138" t="str">
        <f>VLOOKUP(E21,VIP!$A$2:$O14111,2,0)</f>
        <v>DRBR087</v>
      </c>
      <c r="G21" s="138" t="str">
        <f>VLOOKUP(E21,'LISTADO ATM'!$A$2:$B$897,2,0)</f>
        <v xml:space="preserve">ATM Autoservicio Sarasota </v>
      </c>
      <c r="H21" s="138" t="str">
        <f>VLOOKUP(E21,VIP!$A$2:$O19072,7,FALSE)</f>
        <v>Si</v>
      </c>
      <c r="I21" s="138" t="str">
        <f>VLOOKUP(E21,VIP!$A$2:$O11037,8,FALSE)</f>
        <v>Si</v>
      </c>
      <c r="J21" s="138" t="str">
        <f>VLOOKUP(E21,VIP!$A$2:$O10987,8,FALSE)</f>
        <v>Si</v>
      </c>
      <c r="K21" s="138" t="str">
        <f>VLOOKUP(E21,VIP!$A$2:$O14561,6,0)</f>
        <v>NO</v>
      </c>
      <c r="L21" s="140" t="s">
        <v>2219</v>
      </c>
      <c r="M21" s="100" t="s">
        <v>2445</v>
      </c>
      <c r="N21" s="100" t="s">
        <v>2452</v>
      </c>
      <c r="O21" s="138" t="s">
        <v>2454</v>
      </c>
      <c r="P21" s="138"/>
      <c r="Q21" s="100" t="s">
        <v>2219</v>
      </c>
    </row>
    <row r="22" spans="1:17" s="111" customFormat="1" ht="17.399999999999999" x14ac:dyDescent="0.3">
      <c r="A22" s="138" t="str">
        <f>VLOOKUP(E22,'LISTADO ATM'!$A$2:$C$898,3,0)</f>
        <v>DISTRITO NACIONAL</v>
      </c>
      <c r="B22" s="134">
        <v>3335945153</v>
      </c>
      <c r="C22" s="101">
        <v>44383.601168981484</v>
      </c>
      <c r="D22" s="101" t="s">
        <v>2180</v>
      </c>
      <c r="E22" s="129">
        <v>425</v>
      </c>
      <c r="F22" s="138" t="str">
        <f>VLOOKUP(E22,VIP!$A$2:$O14079,2,0)</f>
        <v>DRBR425</v>
      </c>
      <c r="G22" s="138" t="str">
        <f>VLOOKUP(E22,'LISTADO ATM'!$A$2:$B$897,2,0)</f>
        <v xml:space="preserve">ATM UNP Jumbo Luperón II </v>
      </c>
      <c r="H22" s="138" t="str">
        <f>VLOOKUP(E22,VIP!$A$2:$O19040,7,FALSE)</f>
        <v>Si</v>
      </c>
      <c r="I22" s="138" t="str">
        <f>VLOOKUP(E22,VIP!$A$2:$O11005,8,FALSE)</f>
        <v>Si</v>
      </c>
      <c r="J22" s="138" t="str">
        <f>VLOOKUP(E22,VIP!$A$2:$O10955,8,FALSE)</f>
        <v>Si</v>
      </c>
      <c r="K22" s="138" t="str">
        <f>VLOOKUP(E22,VIP!$A$2:$O14529,6,0)</f>
        <v>NO</v>
      </c>
      <c r="L22" s="140" t="s">
        <v>2219</v>
      </c>
      <c r="M22" s="100" t="s">
        <v>2445</v>
      </c>
      <c r="N22" s="100" t="s">
        <v>2452</v>
      </c>
      <c r="O22" s="138" t="s">
        <v>2454</v>
      </c>
      <c r="P22" s="138"/>
      <c r="Q22" s="100" t="s">
        <v>2219</v>
      </c>
    </row>
    <row r="23" spans="1:17" s="111" customFormat="1" ht="17.399999999999999" x14ac:dyDescent="0.3">
      <c r="A23" s="138" t="str">
        <f>VLOOKUP(E23,'LISTADO ATM'!$A$2:$C$898,3,0)</f>
        <v>DISTRITO NACIONAL</v>
      </c>
      <c r="B23" s="134">
        <v>3335945120</v>
      </c>
      <c r="C23" s="101">
        <v>44383.592939814815</v>
      </c>
      <c r="D23" s="101" t="s">
        <v>2180</v>
      </c>
      <c r="E23" s="129">
        <v>18</v>
      </c>
      <c r="F23" s="138" t="str">
        <f>VLOOKUP(E23,VIP!$A$2:$O14084,2,0)</f>
        <v>DRBR018</v>
      </c>
      <c r="G23" s="138" t="str">
        <f>VLOOKUP(E23,'LISTADO ATM'!$A$2:$B$897,2,0)</f>
        <v xml:space="preserve">ATM Oficina Haina Occidental I </v>
      </c>
      <c r="H23" s="138" t="str">
        <f>VLOOKUP(E23,VIP!$A$2:$O19045,7,FALSE)</f>
        <v>Si</v>
      </c>
      <c r="I23" s="138" t="str">
        <f>VLOOKUP(E23,VIP!$A$2:$O11010,8,FALSE)</f>
        <v>Si</v>
      </c>
      <c r="J23" s="138" t="str">
        <f>VLOOKUP(E23,VIP!$A$2:$O10960,8,FALSE)</f>
        <v>Si</v>
      </c>
      <c r="K23" s="138" t="str">
        <f>VLOOKUP(E23,VIP!$A$2:$O14534,6,0)</f>
        <v>SI</v>
      </c>
      <c r="L23" s="140" t="s">
        <v>2219</v>
      </c>
      <c r="M23" s="100" t="s">
        <v>2445</v>
      </c>
      <c r="N23" s="100" t="s">
        <v>2554</v>
      </c>
      <c r="O23" s="138" t="s">
        <v>2454</v>
      </c>
      <c r="P23" s="138"/>
      <c r="Q23" s="100" t="s">
        <v>2219</v>
      </c>
    </row>
    <row r="24" spans="1:17" s="111" customFormat="1" ht="17.399999999999999" x14ac:dyDescent="0.3">
      <c r="A24" s="138" t="str">
        <f>VLOOKUP(E24,'LISTADO ATM'!$A$2:$C$898,3,0)</f>
        <v>DISTRITO NACIONAL</v>
      </c>
      <c r="B24" s="134">
        <v>3335944399</v>
      </c>
      <c r="C24" s="101">
        <v>44383.450983796298</v>
      </c>
      <c r="D24" s="101" t="s">
        <v>2180</v>
      </c>
      <c r="E24" s="129">
        <v>314</v>
      </c>
      <c r="F24" s="138" t="str">
        <f>VLOOKUP(E24,VIP!$A$2:$O14080,2,0)</f>
        <v>DRBR314</v>
      </c>
      <c r="G24" s="138" t="str">
        <f>VLOOKUP(E24,'LISTADO ATM'!$A$2:$B$897,2,0)</f>
        <v xml:space="preserve">ATM UNP Cambita Garabito (San Cristóbal) </v>
      </c>
      <c r="H24" s="138" t="str">
        <f>VLOOKUP(E24,VIP!$A$2:$O19041,7,FALSE)</f>
        <v>Si</v>
      </c>
      <c r="I24" s="138" t="str">
        <f>VLOOKUP(E24,VIP!$A$2:$O11006,8,FALSE)</f>
        <v>Si</v>
      </c>
      <c r="J24" s="138" t="str">
        <f>VLOOKUP(E24,VIP!$A$2:$O10956,8,FALSE)</f>
        <v>Si</v>
      </c>
      <c r="K24" s="138" t="str">
        <f>VLOOKUP(E24,VIP!$A$2:$O14530,6,0)</f>
        <v>NO</v>
      </c>
      <c r="L24" s="140" t="s">
        <v>2219</v>
      </c>
      <c r="M24" s="100" t="s">
        <v>2445</v>
      </c>
      <c r="N24" s="100" t="s">
        <v>2452</v>
      </c>
      <c r="O24" s="138" t="s">
        <v>2454</v>
      </c>
      <c r="P24" s="138"/>
      <c r="Q24" s="100" t="s">
        <v>2219</v>
      </c>
    </row>
    <row r="25" spans="1:17" s="111" customFormat="1" ht="17.399999999999999" x14ac:dyDescent="0.3">
      <c r="A25" s="138" t="str">
        <f>VLOOKUP(E25,'LISTADO ATM'!$A$2:$C$898,3,0)</f>
        <v>DISTRITO NACIONAL</v>
      </c>
      <c r="B25" s="134">
        <v>3335943399</v>
      </c>
      <c r="C25" s="101">
        <v>44382.739710648151</v>
      </c>
      <c r="D25" s="101" t="s">
        <v>2180</v>
      </c>
      <c r="E25" s="129">
        <v>935</v>
      </c>
      <c r="F25" s="138" t="str">
        <f>VLOOKUP(E25,VIP!$A$2:$O14057,2,0)</f>
        <v>DRBR16J</v>
      </c>
      <c r="G25" s="138" t="str">
        <f>VLOOKUP(E25,'LISTADO ATM'!$A$2:$B$897,2,0)</f>
        <v xml:space="preserve">ATM Oficina John F. Kennedy </v>
      </c>
      <c r="H25" s="138" t="str">
        <f>VLOOKUP(E25,VIP!$A$2:$O19018,7,FALSE)</f>
        <v>Si</v>
      </c>
      <c r="I25" s="138" t="str">
        <f>VLOOKUP(E25,VIP!$A$2:$O10983,8,FALSE)</f>
        <v>Si</v>
      </c>
      <c r="J25" s="138" t="str">
        <f>VLOOKUP(E25,VIP!$A$2:$O10933,8,FALSE)</f>
        <v>Si</v>
      </c>
      <c r="K25" s="138" t="str">
        <f>VLOOKUP(E25,VIP!$A$2:$O14507,6,0)</f>
        <v>SI</v>
      </c>
      <c r="L25" s="140" t="s">
        <v>2219</v>
      </c>
      <c r="M25" s="100" t="s">
        <v>2445</v>
      </c>
      <c r="N25" s="100" t="s">
        <v>2452</v>
      </c>
      <c r="O25" s="138" t="s">
        <v>2454</v>
      </c>
      <c r="P25" s="138"/>
      <c r="Q25" s="100" t="s">
        <v>2219</v>
      </c>
    </row>
    <row r="26" spans="1:17" s="111" customFormat="1" ht="17.399999999999999" x14ac:dyDescent="0.3">
      <c r="A26" s="138" t="str">
        <f>VLOOKUP(E26,'LISTADO ATM'!$A$2:$C$898,3,0)</f>
        <v>NORTE</v>
      </c>
      <c r="B26" s="134" t="s">
        <v>2631</v>
      </c>
      <c r="C26" s="101">
        <v>44385.156006944446</v>
      </c>
      <c r="D26" s="101" t="s">
        <v>2181</v>
      </c>
      <c r="E26" s="129">
        <v>198</v>
      </c>
      <c r="F26" s="138" t="str">
        <f>VLOOKUP(E26,VIP!$A$2:$O14146,2,0)</f>
        <v>DRBR198</v>
      </c>
      <c r="G26" s="138" t="str">
        <f>VLOOKUP(E26,'LISTADO ATM'!$A$2:$B$897,2,0)</f>
        <v xml:space="preserve">ATM Almacenes El Encanto  (Santiago) </v>
      </c>
      <c r="H26" s="138" t="str">
        <f>VLOOKUP(E26,VIP!$A$2:$O19107,7,FALSE)</f>
        <v>NO</v>
      </c>
      <c r="I26" s="138" t="str">
        <f>VLOOKUP(E26,VIP!$A$2:$O11072,8,FALSE)</f>
        <v>NO</v>
      </c>
      <c r="J26" s="138" t="str">
        <f>VLOOKUP(E26,VIP!$A$2:$O11022,8,FALSE)</f>
        <v>NO</v>
      </c>
      <c r="K26" s="138" t="str">
        <f>VLOOKUP(E26,VIP!$A$2:$O14596,6,0)</f>
        <v>NO</v>
      </c>
      <c r="L26" s="140" t="s">
        <v>2245</v>
      </c>
      <c r="M26" s="100" t="s">
        <v>2445</v>
      </c>
      <c r="N26" s="100" t="s">
        <v>2452</v>
      </c>
      <c r="O26" s="138" t="s">
        <v>2563</v>
      </c>
      <c r="P26" s="138"/>
      <c r="Q26" s="100" t="s">
        <v>2245</v>
      </c>
    </row>
    <row r="27" spans="1:17" s="111" customFormat="1" ht="17.399999999999999" x14ac:dyDescent="0.3">
      <c r="A27" s="138" t="str">
        <f>VLOOKUP(E27,'LISTADO ATM'!$A$2:$C$898,3,0)</f>
        <v>DISTRITO NACIONAL</v>
      </c>
      <c r="B27" s="134">
        <v>3335946887</v>
      </c>
      <c r="C27" s="101">
        <v>44384.762997685182</v>
      </c>
      <c r="D27" s="101" t="s">
        <v>2180</v>
      </c>
      <c r="E27" s="129">
        <v>617</v>
      </c>
      <c r="F27" s="138" t="str">
        <f>VLOOKUP(E27,VIP!$A$2:$O14143,2,0)</f>
        <v>DRBR617</v>
      </c>
      <c r="G27" s="138" t="str">
        <f>VLOOKUP(E27,'LISTADO ATM'!$A$2:$B$897,2,0)</f>
        <v xml:space="preserve">ATM Guardia Presidencial </v>
      </c>
      <c r="H27" s="138" t="str">
        <f>VLOOKUP(E27,VIP!$A$2:$O19104,7,FALSE)</f>
        <v>Si</v>
      </c>
      <c r="I27" s="138" t="str">
        <f>VLOOKUP(E27,VIP!$A$2:$O11069,8,FALSE)</f>
        <v>Si</v>
      </c>
      <c r="J27" s="138" t="str">
        <f>VLOOKUP(E27,VIP!$A$2:$O11019,8,FALSE)</f>
        <v>Si</v>
      </c>
      <c r="K27" s="138" t="str">
        <f>VLOOKUP(E27,VIP!$A$2:$O14593,6,0)</f>
        <v>NO</v>
      </c>
      <c r="L27" s="140" t="s">
        <v>2245</v>
      </c>
      <c r="M27" s="100" t="s">
        <v>2445</v>
      </c>
      <c r="N27" s="100" t="s">
        <v>2452</v>
      </c>
      <c r="O27" s="138" t="s">
        <v>2454</v>
      </c>
      <c r="P27" s="138"/>
      <c r="Q27" s="100" t="s">
        <v>2245</v>
      </c>
    </row>
    <row r="28" spans="1:17" s="111" customFormat="1" ht="17.399999999999999" x14ac:dyDescent="0.3">
      <c r="A28" s="138" t="str">
        <f>VLOOKUP(E28,'LISTADO ATM'!$A$2:$C$898,3,0)</f>
        <v>ESTE</v>
      </c>
      <c r="B28" s="134">
        <v>3335946884</v>
      </c>
      <c r="C28" s="101">
        <v>44384.762037037035</v>
      </c>
      <c r="D28" s="101" t="s">
        <v>2180</v>
      </c>
      <c r="E28" s="129">
        <v>368</v>
      </c>
      <c r="F28" s="138" t="str">
        <f>VLOOKUP(E28,VIP!$A$2:$O14144,2,0)</f>
        <v xml:space="preserve">DRBR368 </v>
      </c>
      <c r="G28" s="138" t="str">
        <f>VLOOKUP(E28,'LISTADO ATM'!$A$2:$B$897,2,0)</f>
        <v>ATM Ayuntamiento Peralvillo</v>
      </c>
      <c r="H28" s="138" t="str">
        <f>VLOOKUP(E28,VIP!$A$2:$O19105,7,FALSE)</f>
        <v>N/A</v>
      </c>
      <c r="I28" s="138" t="str">
        <f>VLOOKUP(E28,VIP!$A$2:$O11070,8,FALSE)</f>
        <v>N/A</v>
      </c>
      <c r="J28" s="138" t="str">
        <f>VLOOKUP(E28,VIP!$A$2:$O11020,8,FALSE)</f>
        <v>N/A</v>
      </c>
      <c r="K28" s="138" t="str">
        <f>VLOOKUP(E28,VIP!$A$2:$O14594,6,0)</f>
        <v>N/A</v>
      </c>
      <c r="L28" s="140" t="s">
        <v>2245</v>
      </c>
      <c r="M28" s="100" t="s">
        <v>2445</v>
      </c>
      <c r="N28" s="100" t="s">
        <v>2452</v>
      </c>
      <c r="O28" s="138" t="s">
        <v>2454</v>
      </c>
      <c r="P28" s="138"/>
      <c r="Q28" s="100" t="s">
        <v>2245</v>
      </c>
    </row>
    <row r="29" spans="1:17" s="111" customFormat="1" ht="17.399999999999999" x14ac:dyDescent="0.3">
      <c r="A29" s="138" t="str">
        <f>VLOOKUP(E29,'LISTADO ATM'!$A$2:$C$898,3,0)</f>
        <v>NORTE</v>
      </c>
      <c r="B29" s="134">
        <v>3335946878</v>
      </c>
      <c r="C29" s="101">
        <v>44384.7580787037</v>
      </c>
      <c r="D29" s="101" t="s">
        <v>2181</v>
      </c>
      <c r="E29" s="129">
        <v>606</v>
      </c>
      <c r="F29" s="138" t="str">
        <f>VLOOKUP(E29,VIP!$A$2:$O14146,2,0)</f>
        <v>DRBR704</v>
      </c>
      <c r="G29" s="138" t="str">
        <f>VLOOKUP(E29,'LISTADO ATM'!$A$2:$B$897,2,0)</f>
        <v xml:space="preserve">ATM UNP Manolo Tavarez Justo </v>
      </c>
      <c r="H29" s="138" t="str">
        <f>VLOOKUP(E29,VIP!$A$2:$O19107,7,FALSE)</f>
        <v>Si</v>
      </c>
      <c r="I29" s="138" t="str">
        <f>VLOOKUP(E29,VIP!$A$2:$O11072,8,FALSE)</f>
        <v>Si</v>
      </c>
      <c r="J29" s="138" t="str">
        <f>VLOOKUP(E29,VIP!$A$2:$O11022,8,FALSE)</f>
        <v>Si</v>
      </c>
      <c r="K29" s="138" t="str">
        <f>VLOOKUP(E29,VIP!$A$2:$O14596,6,0)</f>
        <v>NO</v>
      </c>
      <c r="L29" s="140" t="s">
        <v>2245</v>
      </c>
      <c r="M29" s="100" t="s">
        <v>2445</v>
      </c>
      <c r="N29" s="100" t="s">
        <v>2452</v>
      </c>
      <c r="O29" s="138" t="s">
        <v>2595</v>
      </c>
      <c r="P29" s="138"/>
      <c r="Q29" s="100" t="s">
        <v>2245</v>
      </c>
    </row>
    <row r="30" spans="1:17" s="111" customFormat="1" ht="17.399999999999999" x14ac:dyDescent="0.3">
      <c r="A30" s="138" t="str">
        <f>VLOOKUP(E30,'LISTADO ATM'!$A$2:$C$898,3,0)</f>
        <v>SUR</v>
      </c>
      <c r="B30" s="134">
        <v>3335945592</v>
      </c>
      <c r="C30" s="101">
        <v>44384.049791666665</v>
      </c>
      <c r="D30" s="101" t="s">
        <v>2180</v>
      </c>
      <c r="E30" s="129">
        <v>619</v>
      </c>
      <c r="F30" s="138" t="str">
        <f>VLOOKUP(E30,VIP!$A$2:$O14121,2,0)</f>
        <v>DRBR619</v>
      </c>
      <c r="G30" s="138" t="str">
        <f>VLOOKUP(E30,'LISTADO ATM'!$A$2:$B$897,2,0)</f>
        <v xml:space="preserve">ATM Academia P.N. Hatillo (San Cristóbal) </v>
      </c>
      <c r="H30" s="138" t="str">
        <f>VLOOKUP(E30,VIP!$A$2:$O19082,7,FALSE)</f>
        <v>Si</v>
      </c>
      <c r="I30" s="138" t="str">
        <f>VLOOKUP(E30,VIP!$A$2:$O11047,8,FALSE)</f>
        <v>Si</v>
      </c>
      <c r="J30" s="138" t="str">
        <f>VLOOKUP(E30,VIP!$A$2:$O10997,8,FALSE)</f>
        <v>Si</v>
      </c>
      <c r="K30" s="138" t="str">
        <f>VLOOKUP(E30,VIP!$A$2:$O14571,6,0)</f>
        <v>NO</v>
      </c>
      <c r="L30" s="140" t="s">
        <v>2245</v>
      </c>
      <c r="M30" s="100" t="s">
        <v>2445</v>
      </c>
      <c r="N30" s="100" t="s">
        <v>2452</v>
      </c>
      <c r="O30" s="138" t="s">
        <v>2454</v>
      </c>
      <c r="P30" s="138"/>
      <c r="Q30" s="100" t="s">
        <v>2245</v>
      </c>
    </row>
    <row r="31" spans="1:17" s="111" customFormat="1" ht="17.399999999999999" x14ac:dyDescent="0.3">
      <c r="A31" s="138" t="str">
        <f>VLOOKUP(E31,'LISTADO ATM'!$A$2:$C$898,3,0)</f>
        <v>DISTRITO NACIONAL</v>
      </c>
      <c r="B31" s="134">
        <v>3335941365</v>
      </c>
      <c r="C31" s="101">
        <v>44380.618564814817</v>
      </c>
      <c r="D31" s="101" t="s">
        <v>2180</v>
      </c>
      <c r="E31" s="129">
        <v>815</v>
      </c>
      <c r="F31" s="138" t="str">
        <f>VLOOKUP(E31,VIP!$A$2:$O14016,2,0)</f>
        <v>DRBR24A</v>
      </c>
      <c r="G31" s="138" t="str">
        <f>VLOOKUP(E31,'LISTADO ATM'!$A$2:$B$897,2,0)</f>
        <v xml:space="preserve">ATM Oficina Atalaya del Mar </v>
      </c>
      <c r="H31" s="138" t="str">
        <f>VLOOKUP(E31,VIP!$A$2:$O18977,7,FALSE)</f>
        <v>Si</v>
      </c>
      <c r="I31" s="138" t="str">
        <f>VLOOKUP(E31,VIP!$A$2:$O10942,8,FALSE)</f>
        <v>Si</v>
      </c>
      <c r="J31" s="138" t="str">
        <f>VLOOKUP(E31,VIP!$A$2:$O10892,8,FALSE)</f>
        <v>Si</v>
      </c>
      <c r="K31" s="138" t="str">
        <f>VLOOKUP(E31,VIP!$A$2:$O14466,6,0)</f>
        <v>SI</v>
      </c>
      <c r="L31" s="140" t="s">
        <v>2245</v>
      </c>
      <c r="M31" s="100" t="s">
        <v>2445</v>
      </c>
      <c r="N31" s="100" t="s">
        <v>2452</v>
      </c>
      <c r="O31" s="138" t="s">
        <v>2454</v>
      </c>
      <c r="P31" s="138"/>
      <c r="Q31" s="100" t="s">
        <v>2245</v>
      </c>
    </row>
    <row r="32" spans="1:17" s="111" customFormat="1" ht="17.399999999999999" x14ac:dyDescent="0.3">
      <c r="A32" s="138" t="str">
        <f>VLOOKUP(E32,'LISTADO ATM'!$A$2:$C$898,3,0)</f>
        <v>DISTRITO NACIONAL</v>
      </c>
      <c r="B32" s="134">
        <v>3335941364</v>
      </c>
      <c r="C32" s="101">
        <v>44380.617986111109</v>
      </c>
      <c r="D32" s="101" t="s">
        <v>2180</v>
      </c>
      <c r="E32" s="129">
        <v>113</v>
      </c>
      <c r="F32" s="138" t="str">
        <f>VLOOKUP(E32,VIP!$A$2:$O14017,2,0)</f>
        <v>DRBR113</v>
      </c>
      <c r="G32" s="138" t="str">
        <f>VLOOKUP(E32,'LISTADO ATM'!$A$2:$B$897,2,0)</f>
        <v xml:space="preserve">ATM Autoservicio Atalaya del Mar </v>
      </c>
      <c r="H32" s="138" t="str">
        <f>VLOOKUP(E32,VIP!$A$2:$O18978,7,FALSE)</f>
        <v>Si</v>
      </c>
      <c r="I32" s="138" t="str">
        <f>VLOOKUP(E32,VIP!$A$2:$O10943,8,FALSE)</f>
        <v>No</v>
      </c>
      <c r="J32" s="138" t="str">
        <f>VLOOKUP(E32,VIP!$A$2:$O10893,8,FALSE)</f>
        <v>No</v>
      </c>
      <c r="K32" s="138" t="str">
        <f>VLOOKUP(E32,VIP!$A$2:$O14467,6,0)</f>
        <v>NO</v>
      </c>
      <c r="L32" s="140" t="s">
        <v>2245</v>
      </c>
      <c r="M32" s="100" t="s">
        <v>2445</v>
      </c>
      <c r="N32" s="100" t="s">
        <v>2452</v>
      </c>
      <c r="O32" s="138" t="s">
        <v>2454</v>
      </c>
      <c r="P32" s="138"/>
      <c r="Q32" s="100" t="s">
        <v>2245</v>
      </c>
    </row>
    <row r="33" spans="1:17" s="111" customFormat="1" ht="17.399999999999999" x14ac:dyDescent="0.3">
      <c r="A33" s="138" t="str">
        <f>VLOOKUP(E33,'LISTADO ATM'!$A$2:$C$898,3,0)</f>
        <v>ESTE</v>
      </c>
      <c r="B33" s="134">
        <v>3335946927</v>
      </c>
      <c r="C33" s="101">
        <v>44384.868784722225</v>
      </c>
      <c r="D33" s="101" t="s">
        <v>2469</v>
      </c>
      <c r="E33" s="129">
        <v>330</v>
      </c>
      <c r="F33" s="138" t="str">
        <f>VLOOKUP(E33,VIP!$A$2:$O14144,2,0)</f>
        <v>DRBR330</v>
      </c>
      <c r="G33" s="138" t="str">
        <f>VLOOKUP(E33,'LISTADO ATM'!$A$2:$B$897,2,0)</f>
        <v xml:space="preserve">ATM Oficina Boulevard (Higuey) </v>
      </c>
      <c r="H33" s="138" t="str">
        <f>VLOOKUP(E33,VIP!$A$2:$O19105,7,FALSE)</f>
        <v>Si</v>
      </c>
      <c r="I33" s="138" t="str">
        <f>VLOOKUP(E33,VIP!$A$2:$O11070,8,FALSE)</f>
        <v>Si</v>
      </c>
      <c r="J33" s="138" t="str">
        <f>VLOOKUP(E33,VIP!$A$2:$O11020,8,FALSE)</f>
        <v>Si</v>
      </c>
      <c r="K33" s="138" t="str">
        <f>VLOOKUP(E33,VIP!$A$2:$O14594,6,0)</f>
        <v>SI</v>
      </c>
      <c r="L33" s="140" t="s">
        <v>2564</v>
      </c>
      <c r="M33" s="100" t="s">
        <v>2445</v>
      </c>
      <c r="N33" s="100" t="s">
        <v>2452</v>
      </c>
      <c r="O33" s="138" t="s">
        <v>2470</v>
      </c>
      <c r="P33" s="138"/>
      <c r="Q33" s="100" t="s">
        <v>2628</v>
      </c>
    </row>
    <row r="34" spans="1:17" s="111" customFormat="1" ht="17.399999999999999" x14ac:dyDescent="0.3">
      <c r="A34" s="138" t="str">
        <f>VLOOKUP(E34,'LISTADO ATM'!$A$2:$C$898,3,0)</f>
        <v>NORTE</v>
      </c>
      <c r="B34" s="134">
        <v>3335946904</v>
      </c>
      <c r="C34" s="101">
        <v>44384.806840277779</v>
      </c>
      <c r="D34" s="101" t="s">
        <v>2469</v>
      </c>
      <c r="E34" s="129">
        <v>8</v>
      </c>
      <c r="F34" s="138" t="str">
        <f>VLOOKUP(E34,VIP!$A$2:$O14153,2,0)</f>
        <v>DRBR008</v>
      </c>
      <c r="G34" s="138" t="str">
        <f>VLOOKUP(E34,'LISTADO ATM'!$A$2:$B$897,2,0)</f>
        <v>ATM Autoservicio Yaque</v>
      </c>
      <c r="H34" s="138" t="str">
        <f>VLOOKUP(E34,VIP!$A$2:$O19114,7,FALSE)</f>
        <v>Si</v>
      </c>
      <c r="I34" s="138" t="str">
        <f>VLOOKUP(E34,VIP!$A$2:$O11079,8,FALSE)</f>
        <v>Si</v>
      </c>
      <c r="J34" s="138" t="str">
        <f>VLOOKUP(E34,VIP!$A$2:$O11029,8,FALSE)</f>
        <v>Si</v>
      </c>
      <c r="K34" s="138" t="str">
        <f>VLOOKUP(E34,VIP!$A$2:$O14603,6,0)</f>
        <v>NO</v>
      </c>
      <c r="L34" s="140" t="s">
        <v>2564</v>
      </c>
      <c r="M34" s="100" t="s">
        <v>2445</v>
      </c>
      <c r="N34" s="100" t="s">
        <v>2452</v>
      </c>
      <c r="O34" s="138" t="s">
        <v>2470</v>
      </c>
      <c r="P34" s="138"/>
      <c r="Q34" s="100" t="s">
        <v>2628</v>
      </c>
    </row>
    <row r="35" spans="1:17" ht="17.399999999999999" x14ac:dyDescent="0.3">
      <c r="A35" s="138" t="str">
        <f>VLOOKUP(E35,'LISTADO ATM'!$A$2:$C$898,3,0)</f>
        <v>DISTRITO NACIONAL</v>
      </c>
      <c r="B35" s="134">
        <v>3335946770</v>
      </c>
      <c r="C35" s="101">
        <v>44384.68378472222</v>
      </c>
      <c r="D35" s="101" t="s">
        <v>2469</v>
      </c>
      <c r="E35" s="129">
        <v>755</v>
      </c>
      <c r="F35" s="138" t="str">
        <f>VLOOKUP(E35,VIP!$A$2:$O14142,2,0)</f>
        <v>DRBR755</v>
      </c>
      <c r="G35" s="138" t="str">
        <f>VLOOKUP(E35,'LISTADO ATM'!$A$2:$B$897,2,0)</f>
        <v xml:space="preserve">ATM Oficina Galería del Este (Plaza) </v>
      </c>
      <c r="H35" s="138" t="str">
        <f>VLOOKUP(E35,VIP!$A$2:$O19103,7,FALSE)</f>
        <v>Si</v>
      </c>
      <c r="I35" s="138" t="str">
        <f>VLOOKUP(E35,VIP!$A$2:$O11068,8,FALSE)</f>
        <v>Si</v>
      </c>
      <c r="J35" s="138" t="str">
        <f>VLOOKUP(E35,VIP!$A$2:$O11018,8,FALSE)</f>
        <v>Si</v>
      </c>
      <c r="K35" s="138" t="str">
        <f>VLOOKUP(E35,VIP!$A$2:$O14592,6,0)</f>
        <v>NO</v>
      </c>
      <c r="L35" s="140" t="s">
        <v>2564</v>
      </c>
      <c r="M35" s="100" t="s">
        <v>2445</v>
      </c>
      <c r="N35" s="100" t="s">
        <v>2452</v>
      </c>
      <c r="O35" s="138" t="s">
        <v>2470</v>
      </c>
      <c r="P35" s="138"/>
      <c r="Q35" s="100" t="s">
        <v>2628</v>
      </c>
    </row>
    <row r="36" spans="1:17" ht="17.399999999999999" x14ac:dyDescent="0.3">
      <c r="A36" s="138" t="str">
        <f>VLOOKUP(E36,'LISTADO ATM'!$A$2:$C$898,3,0)</f>
        <v>DISTRITO NACIONAL</v>
      </c>
      <c r="B36" s="134">
        <v>3335946299</v>
      </c>
      <c r="C36" s="101">
        <v>44384.501932870371</v>
      </c>
      <c r="D36" s="101" t="s">
        <v>2448</v>
      </c>
      <c r="E36" s="129">
        <v>87</v>
      </c>
      <c r="F36" s="138" t="str">
        <f>VLOOKUP(E36,VIP!$A$2:$O14139,2,0)</f>
        <v>DRBR087</v>
      </c>
      <c r="G36" s="138" t="str">
        <f>VLOOKUP(E36,'LISTADO ATM'!$A$2:$B$897,2,0)</f>
        <v xml:space="preserve">ATM Autoservicio Sarasota </v>
      </c>
      <c r="H36" s="138" t="str">
        <f>VLOOKUP(E36,VIP!$A$2:$O19100,7,FALSE)</f>
        <v>Si</v>
      </c>
      <c r="I36" s="138" t="str">
        <f>VLOOKUP(E36,VIP!$A$2:$O11065,8,FALSE)</f>
        <v>Si</v>
      </c>
      <c r="J36" s="138" t="str">
        <f>VLOOKUP(E36,VIP!$A$2:$O11015,8,FALSE)</f>
        <v>Si</v>
      </c>
      <c r="K36" s="138" t="str">
        <f>VLOOKUP(E36,VIP!$A$2:$O14589,6,0)</f>
        <v>NO</v>
      </c>
      <c r="L36" s="140" t="s">
        <v>2564</v>
      </c>
      <c r="M36" s="100" t="s">
        <v>2445</v>
      </c>
      <c r="N36" s="100" t="s">
        <v>2452</v>
      </c>
      <c r="O36" s="138" t="s">
        <v>2453</v>
      </c>
      <c r="P36" s="138"/>
      <c r="Q36" s="100" t="s">
        <v>2564</v>
      </c>
    </row>
    <row r="37" spans="1:17" ht="17.399999999999999" x14ac:dyDescent="0.3">
      <c r="A37" s="138" t="str">
        <f>VLOOKUP(E37,'LISTADO ATM'!$A$2:$C$898,3,0)</f>
        <v>DISTRITO NACIONAL</v>
      </c>
      <c r="B37" s="134">
        <v>3335946926</v>
      </c>
      <c r="C37" s="101">
        <v>44384.866828703707</v>
      </c>
      <c r="D37" s="101" t="s">
        <v>2448</v>
      </c>
      <c r="E37" s="129">
        <v>238</v>
      </c>
      <c r="F37" s="138" t="str">
        <f>VLOOKUP(E37,VIP!$A$2:$O14145,2,0)</f>
        <v>DRBR238</v>
      </c>
      <c r="G37" s="138" t="str">
        <f>VLOOKUP(E37,'LISTADO ATM'!$A$2:$B$897,2,0)</f>
        <v xml:space="preserve">ATM Multicentro La Sirena Charles de Gaulle </v>
      </c>
      <c r="H37" s="138" t="str">
        <f>VLOOKUP(E37,VIP!$A$2:$O19106,7,FALSE)</f>
        <v>Si</v>
      </c>
      <c r="I37" s="138" t="str">
        <f>VLOOKUP(E37,VIP!$A$2:$O11071,8,FALSE)</f>
        <v>Si</v>
      </c>
      <c r="J37" s="138" t="str">
        <f>VLOOKUP(E37,VIP!$A$2:$O11021,8,FALSE)</f>
        <v>Si</v>
      </c>
      <c r="K37" s="138" t="str">
        <f>VLOOKUP(E37,VIP!$A$2:$O14595,6,0)</f>
        <v>No</v>
      </c>
      <c r="L37" s="140" t="s">
        <v>2562</v>
      </c>
      <c r="M37" s="100" t="s">
        <v>2445</v>
      </c>
      <c r="N37" s="100" t="s">
        <v>2452</v>
      </c>
      <c r="O37" s="138" t="s">
        <v>2453</v>
      </c>
      <c r="P37" s="138"/>
      <c r="Q37" s="100" t="s">
        <v>2562</v>
      </c>
    </row>
    <row r="38" spans="1:17" ht="17.399999999999999" x14ac:dyDescent="0.3">
      <c r="A38" s="138" t="str">
        <f>VLOOKUP(E38,'LISTADO ATM'!$A$2:$C$898,3,0)</f>
        <v>DISTRITO NACIONAL</v>
      </c>
      <c r="B38" s="134">
        <v>3335946913</v>
      </c>
      <c r="C38" s="101">
        <v>44384.82303240741</v>
      </c>
      <c r="D38" s="101" t="s">
        <v>2448</v>
      </c>
      <c r="E38" s="129">
        <v>540</v>
      </c>
      <c r="F38" s="138" t="str">
        <f>VLOOKUP(E38,VIP!$A$2:$O14151,2,0)</f>
        <v>DRBR540</v>
      </c>
      <c r="G38" s="138" t="str">
        <f>VLOOKUP(E38,'LISTADO ATM'!$A$2:$B$897,2,0)</f>
        <v xml:space="preserve">ATM Autoservicio Sambil I </v>
      </c>
      <c r="H38" s="138" t="str">
        <f>VLOOKUP(E38,VIP!$A$2:$O19112,7,FALSE)</f>
        <v>Si</v>
      </c>
      <c r="I38" s="138" t="str">
        <f>VLOOKUP(E38,VIP!$A$2:$O11077,8,FALSE)</f>
        <v>Si</v>
      </c>
      <c r="J38" s="138" t="str">
        <f>VLOOKUP(E38,VIP!$A$2:$O11027,8,FALSE)</f>
        <v>Si</v>
      </c>
      <c r="K38" s="138" t="str">
        <f>VLOOKUP(E38,VIP!$A$2:$O14601,6,0)</f>
        <v>NO</v>
      </c>
      <c r="L38" s="140" t="s">
        <v>2562</v>
      </c>
      <c r="M38" s="100" t="s">
        <v>2445</v>
      </c>
      <c r="N38" s="100" t="s">
        <v>2452</v>
      </c>
      <c r="O38" s="138" t="s">
        <v>2453</v>
      </c>
      <c r="P38" s="138"/>
      <c r="Q38" s="100" t="s">
        <v>2562</v>
      </c>
    </row>
    <row r="39" spans="1:17" ht="17.399999999999999" x14ac:dyDescent="0.3">
      <c r="A39" s="138" t="str">
        <f>VLOOKUP(E39,'LISTADO ATM'!$A$2:$C$898,3,0)</f>
        <v>NORTE</v>
      </c>
      <c r="B39" s="134">
        <v>3335946911</v>
      </c>
      <c r="C39" s="101">
        <v>44384.820462962962</v>
      </c>
      <c r="D39" s="101" t="s">
        <v>2469</v>
      </c>
      <c r="E39" s="129">
        <v>299</v>
      </c>
      <c r="F39" s="138" t="str">
        <f>VLOOKUP(E39,VIP!$A$2:$O14152,2,0)</f>
        <v>DRBR299</v>
      </c>
      <c r="G39" s="138" t="str">
        <f>VLOOKUP(E39,'LISTADO ATM'!$A$2:$B$897,2,0)</f>
        <v xml:space="preserve">ATM S/M Aprezio Cotui </v>
      </c>
      <c r="H39" s="138" t="str">
        <f>VLOOKUP(E39,VIP!$A$2:$O19113,7,FALSE)</f>
        <v>Si</v>
      </c>
      <c r="I39" s="138" t="str">
        <f>VLOOKUP(E39,VIP!$A$2:$O11078,8,FALSE)</f>
        <v>Si</v>
      </c>
      <c r="J39" s="138" t="str">
        <f>VLOOKUP(E39,VIP!$A$2:$O11028,8,FALSE)</f>
        <v>Si</v>
      </c>
      <c r="K39" s="138" t="str">
        <f>VLOOKUP(E39,VIP!$A$2:$O14602,6,0)</f>
        <v>NO</v>
      </c>
      <c r="L39" s="140" t="s">
        <v>2562</v>
      </c>
      <c r="M39" s="100" t="s">
        <v>2445</v>
      </c>
      <c r="N39" s="100" t="s">
        <v>2452</v>
      </c>
      <c r="O39" s="138" t="s">
        <v>2470</v>
      </c>
      <c r="P39" s="138"/>
      <c r="Q39" s="100" t="s">
        <v>2562</v>
      </c>
    </row>
    <row r="40" spans="1:17" ht="17.399999999999999" x14ac:dyDescent="0.3">
      <c r="A40" s="138" t="str">
        <f>VLOOKUP(E40,'LISTADO ATM'!$A$2:$C$898,3,0)</f>
        <v>NORTE</v>
      </c>
      <c r="B40" s="134">
        <v>3335946669</v>
      </c>
      <c r="C40" s="101">
        <v>44384.655393518522</v>
      </c>
      <c r="D40" s="101" t="s">
        <v>2469</v>
      </c>
      <c r="E40" s="129">
        <v>497</v>
      </c>
      <c r="F40" s="138" t="str">
        <f>VLOOKUP(E40,VIP!$A$2:$O14143,2,0)</f>
        <v>DRBR497</v>
      </c>
      <c r="G40" s="138" t="str">
        <f>VLOOKUP(E40,'LISTADO ATM'!$A$2:$B$897,2,0)</f>
        <v xml:space="preserve">ATM Oficina El Portal II (Santiago) </v>
      </c>
      <c r="H40" s="138" t="str">
        <f>VLOOKUP(E40,VIP!$A$2:$O19104,7,FALSE)</f>
        <v>Si</v>
      </c>
      <c r="I40" s="138" t="str">
        <f>VLOOKUP(E40,VIP!$A$2:$O11069,8,FALSE)</f>
        <v>Si</v>
      </c>
      <c r="J40" s="138" t="str">
        <f>VLOOKUP(E40,VIP!$A$2:$O11019,8,FALSE)</f>
        <v>Si</v>
      </c>
      <c r="K40" s="138" t="str">
        <f>VLOOKUP(E40,VIP!$A$2:$O14593,6,0)</f>
        <v>SI</v>
      </c>
      <c r="L40" s="140" t="s">
        <v>2562</v>
      </c>
      <c r="M40" s="100" t="s">
        <v>2445</v>
      </c>
      <c r="N40" s="100" t="s">
        <v>2452</v>
      </c>
      <c r="O40" s="138" t="s">
        <v>2470</v>
      </c>
      <c r="P40" s="138"/>
      <c r="Q40" s="100" t="s">
        <v>2562</v>
      </c>
    </row>
    <row r="41" spans="1:17" ht="17.399999999999999" x14ac:dyDescent="0.3">
      <c r="A41" s="138" t="str">
        <f>VLOOKUP(E41,'LISTADO ATM'!$A$2:$C$898,3,0)</f>
        <v>SUR</v>
      </c>
      <c r="B41" s="134">
        <v>3335946879</v>
      </c>
      <c r="C41" s="101">
        <v>44384.758252314816</v>
      </c>
      <c r="D41" s="101" t="s">
        <v>2448</v>
      </c>
      <c r="E41" s="129">
        <v>537</v>
      </c>
      <c r="F41" s="138" t="str">
        <f>VLOOKUP(E41,VIP!$A$2:$O14145,2,0)</f>
        <v>DRBR537</v>
      </c>
      <c r="G41" s="138" t="str">
        <f>VLOOKUP(E41,'LISTADO ATM'!$A$2:$B$897,2,0)</f>
        <v xml:space="preserve">ATM Estación Texaco Enriquillo (Barahona) </v>
      </c>
      <c r="H41" s="138" t="str">
        <f>VLOOKUP(E41,VIP!$A$2:$O19106,7,FALSE)</f>
        <v>Si</v>
      </c>
      <c r="I41" s="138" t="str">
        <f>VLOOKUP(E41,VIP!$A$2:$O11071,8,FALSE)</f>
        <v>Si</v>
      </c>
      <c r="J41" s="138" t="str">
        <f>VLOOKUP(E41,VIP!$A$2:$O11021,8,FALSE)</f>
        <v>Si</v>
      </c>
      <c r="K41" s="138" t="str">
        <f>VLOOKUP(E41,VIP!$A$2:$O14595,6,0)</f>
        <v>NO</v>
      </c>
      <c r="L41" s="140" t="s">
        <v>2441</v>
      </c>
      <c r="M41" s="100" t="s">
        <v>2445</v>
      </c>
      <c r="N41" s="100" t="s">
        <v>2452</v>
      </c>
      <c r="O41" s="138" t="s">
        <v>2453</v>
      </c>
      <c r="P41" s="138"/>
      <c r="Q41" s="100" t="s">
        <v>2441</v>
      </c>
    </row>
    <row r="42" spans="1:17" ht="17.399999999999999" x14ac:dyDescent="0.3">
      <c r="A42" s="138" t="str">
        <f>VLOOKUP(E42,'LISTADO ATM'!$A$2:$C$898,3,0)</f>
        <v>DISTRITO NACIONAL</v>
      </c>
      <c r="B42" s="134">
        <v>3335946577</v>
      </c>
      <c r="C42" s="101">
        <v>44384.618657407409</v>
      </c>
      <c r="D42" s="101" t="s">
        <v>2448</v>
      </c>
      <c r="E42" s="129">
        <v>563</v>
      </c>
      <c r="F42" s="138" t="str">
        <f>VLOOKUP(E42,VIP!$A$2:$O14147,2,0)</f>
        <v>DRBR233</v>
      </c>
      <c r="G42" s="138" t="str">
        <f>VLOOKUP(E42,'LISTADO ATM'!$A$2:$B$897,2,0)</f>
        <v xml:space="preserve">ATM Base Aérea San Isidro </v>
      </c>
      <c r="H42" s="138" t="str">
        <f>VLOOKUP(E42,VIP!$A$2:$O19108,7,FALSE)</f>
        <v>Si</v>
      </c>
      <c r="I42" s="138" t="str">
        <f>VLOOKUP(E42,VIP!$A$2:$O11073,8,FALSE)</f>
        <v>Si</v>
      </c>
      <c r="J42" s="138" t="str">
        <f>VLOOKUP(E42,VIP!$A$2:$O11023,8,FALSE)</f>
        <v>Si</v>
      </c>
      <c r="K42" s="138" t="str">
        <f>VLOOKUP(E42,VIP!$A$2:$O14597,6,0)</f>
        <v>NO</v>
      </c>
      <c r="L42" s="140" t="s">
        <v>2441</v>
      </c>
      <c r="M42" s="100" t="s">
        <v>2445</v>
      </c>
      <c r="N42" s="100" t="s">
        <v>2452</v>
      </c>
      <c r="O42" s="138" t="s">
        <v>2453</v>
      </c>
      <c r="P42" s="138"/>
      <c r="Q42" s="100" t="s">
        <v>2441</v>
      </c>
    </row>
    <row r="43" spans="1:17" ht="17.399999999999999" x14ac:dyDescent="0.3">
      <c r="A43" s="138" t="str">
        <f>VLOOKUP(E43,'LISTADO ATM'!$A$2:$C$898,3,0)</f>
        <v>NORTE</v>
      </c>
      <c r="B43" s="134">
        <v>3335946243</v>
      </c>
      <c r="C43" s="101">
        <v>44384.485358796293</v>
      </c>
      <c r="D43" s="101" t="s">
        <v>2469</v>
      </c>
      <c r="E43" s="129">
        <v>413</v>
      </c>
      <c r="F43" s="138" t="str">
        <f>VLOOKUP(E43,VIP!$A$2:$O14141,2,0)</f>
        <v>DRBR413</v>
      </c>
      <c r="G43" s="138" t="str">
        <f>VLOOKUP(E43,'LISTADO ATM'!$A$2:$B$897,2,0)</f>
        <v xml:space="preserve">ATM UNP Las Galeras Samaná </v>
      </c>
      <c r="H43" s="138" t="str">
        <f>VLOOKUP(E43,VIP!$A$2:$O19102,7,FALSE)</f>
        <v>Si</v>
      </c>
      <c r="I43" s="138" t="str">
        <f>VLOOKUP(E43,VIP!$A$2:$O11067,8,FALSE)</f>
        <v>Si</v>
      </c>
      <c r="J43" s="138" t="str">
        <f>VLOOKUP(E43,VIP!$A$2:$O11017,8,FALSE)</f>
        <v>Si</v>
      </c>
      <c r="K43" s="138" t="str">
        <f>VLOOKUP(E43,VIP!$A$2:$O14591,6,0)</f>
        <v>NO</v>
      </c>
      <c r="L43" s="140" t="s">
        <v>2441</v>
      </c>
      <c r="M43" s="100" t="s">
        <v>2445</v>
      </c>
      <c r="N43" s="100" t="s">
        <v>2452</v>
      </c>
      <c r="O43" s="138" t="s">
        <v>2470</v>
      </c>
      <c r="P43" s="138"/>
      <c r="Q43" s="100" t="s">
        <v>2441</v>
      </c>
    </row>
    <row r="44" spans="1:17" ht="17.399999999999999" x14ac:dyDescent="0.3">
      <c r="A44" s="138" t="str">
        <f>VLOOKUP(E44,'LISTADO ATM'!$A$2:$C$898,3,0)</f>
        <v>DISTRITO NACIONAL</v>
      </c>
      <c r="B44" s="134">
        <v>3335946089</v>
      </c>
      <c r="C44" s="101">
        <v>44384.44972222222</v>
      </c>
      <c r="D44" s="101" t="s">
        <v>2469</v>
      </c>
      <c r="E44" s="129">
        <v>567</v>
      </c>
      <c r="F44" s="138" t="str">
        <f>VLOOKUP(E44,VIP!$A$2:$O14151,2,0)</f>
        <v>DRBR015</v>
      </c>
      <c r="G44" s="138" t="str">
        <f>VLOOKUP(E44,'LISTADO ATM'!$A$2:$B$897,2,0)</f>
        <v xml:space="preserve">ATM Oficina Máximo Gómez </v>
      </c>
      <c r="H44" s="138" t="str">
        <f>VLOOKUP(E44,VIP!$A$2:$O19112,7,FALSE)</f>
        <v>Si</v>
      </c>
      <c r="I44" s="138" t="str">
        <f>VLOOKUP(E44,VIP!$A$2:$O11077,8,FALSE)</f>
        <v>Si</v>
      </c>
      <c r="J44" s="138" t="str">
        <f>VLOOKUP(E44,VIP!$A$2:$O11027,8,FALSE)</f>
        <v>Si</v>
      </c>
      <c r="K44" s="138" t="str">
        <f>VLOOKUP(E44,VIP!$A$2:$O14601,6,0)</f>
        <v>NO</v>
      </c>
      <c r="L44" s="140" t="s">
        <v>2441</v>
      </c>
      <c r="M44" s="100" t="s">
        <v>2445</v>
      </c>
      <c r="N44" s="100" t="s">
        <v>2452</v>
      </c>
      <c r="O44" s="138" t="s">
        <v>2470</v>
      </c>
      <c r="P44" s="138"/>
      <c r="Q44" s="100" t="s">
        <v>2441</v>
      </c>
    </row>
    <row r="45" spans="1:17" ht="17.399999999999999" x14ac:dyDescent="0.3">
      <c r="A45" s="138" t="str">
        <f>VLOOKUP(E45,'LISTADO ATM'!$A$2:$C$898,3,0)</f>
        <v>DISTRITO NACIONAL</v>
      </c>
      <c r="B45" s="134">
        <v>3335945606</v>
      </c>
      <c r="C45" s="101">
        <v>44384.113252314812</v>
      </c>
      <c r="D45" s="101" t="s">
        <v>2448</v>
      </c>
      <c r="E45" s="129">
        <v>26</v>
      </c>
      <c r="F45" s="138" t="str">
        <f>VLOOKUP(E45,VIP!$A$2:$O14119,2,0)</f>
        <v>DRBR221</v>
      </c>
      <c r="G45" s="138" t="str">
        <f>VLOOKUP(E45,'LISTADO ATM'!$A$2:$B$897,2,0)</f>
        <v>ATM S/M Jumbo San Isidro</v>
      </c>
      <c r="H45" s="138" t="str">
        <f>VLOOKUP(E45,VIP!$A$2:$O19080,7,FALSE)</f>
        <v>Si</v>
      </c>
      <c r="I45" s="138" t="str">
        <f>VLOOKUP(E45,VIP!$A$2:$O11045,8,FALSE)</f>
        <v>Si</v>
      </c>
      <c r="J45" s="138" t="str">
        <f>VLOOKUP(E45,VIP!$A$2:$O10995,8,FALSE)</f>
        <v>Si</v>
      </c>
      <c r="K45" s="138" t="str">
        <f>VLOOKUP(E45,VIP!$A$2:$O14569,6,0)</f>
        <v>NO</v>
      </c>
      <c r="L45" s="140" t="s">
        <v>2441</v>
      </c>
      <c r="M45" s="100" t="s">
        <v>2445</v>
      </c>
      <c r="N45" s="100" t="s">
        <v>2452</v>
      </c>
      <c r="O45" s="138" t="s">
        <v>2453</v>
      </c>
      <c r="P45" s="138"/>
      <c r="Q45" s="100" t="s">
        <v>2441</v>
      </c>
    </row>
    <row r="46" spans="1:17" ht="17.399999999999999" x14ac:dyDescent="0.3">
      <c r="A46" s="138" t="str">
        <f>VLOOKUP(E46,'LISTADO ATM'!$A$2:$C$898,3,0)</f>
        <v>SUR</v>
      </c>
      <c r="B46" s="134">
        <v>3335944828</v>
      </c>
      <c r="C46" s="101">
        <v>44383.515960648147</v>
      </c>
      <c r="D46" s="101" t="s">
        <v>2448</v>
      </c>
      <c r="E46" s="129">
        <v>311</v>
      </c>
      <c r="F46" s="138" t="str">
        <f>VLOOKUP(E46,VIP!$A$2:$O14105,2,0)</f>
        <v>DRBR381</v>
      </c>
      <c r="G46" s="138" t="str">
        <f>VLOOKUP(E46,'LISTADO ATM'!$A$2:$B$897,2,0)</f>
        <v>ATM Plaza Eroski</v>
      </c>
      <c r="H46" s="138" t="str">
        <f>VLOOKUP(E46,VIP!$A$2:$O19066,7,FALSE)</f>
        <v>Si</v>
      </c>
      <c r="I46" s="138" t="str">
        <f>VLOOKUP(E46,VIP!$A$2:$O11031,8,FALSE)</f>
        <v>Si</v>
      </c>
      <c r="J46" s="138" t="str">
        <f>VLOOKUP(E46,VIP!$A$2:$O10981,8,FALSE)</f>
        <v>Si</v>
      </c>
      <c r="K46" s="138" t="str">
        <f>VLOOKUP(E46,VIP!$A$2:$O14555,6,0)</f>
        <v>NO</v>
      </c>
      <c r="L46" s="140" t="s">
        <v>2441</v>
      </c>
      <c r="M46" s="100" t="s">
        <v>2445</v>
      </c>
      <c r="N46" s="100" t="s">
        <v>2452</v>
      </c>
      <c r="O46" s="138" t="s">
        <v>2453</v>
      </c>
      <c r="P46" s="138"/>
      <c r="Q46" s="100" t="s">
        <v>2441</v>
      </c>
    </row>
    <row r="47" spans="1:17" ht="17.399999999999999" x14ac:dyDescent="0.3">
      <c r="A47" s="138" t="str">
        <f>VLOOKUP(E47,'LISTADO ATM'!$A$2:$C$898,3,0)</f>
        <v>DISTRITO NACIONAL</v>
      </c>
      <c r="B47" s="134">
        <v>3335943444</v>
      </c>
      <c r="C47" s="101">
        <v>44382.793425925927</v>
      </c>
      <c r="D47" s="101" t="s">
        <v>2448</v>
      </c>
      <c r="E47" s="129">
        <v>914</v>
      </c>
      <c r="F47" s="138" t="str">
        <f>VLOOKUP(E47,VIP!$A$2:$O14051,2,0)</f>
        <v>DRBR914</v>
      </c>
      <c r="G47" s="138" t="str">
        <f>VLOOKUP(E47,'LISTADO ATM'!$A$2:$B$897,2,0)</f>
        <v xml:space="preserve">ATM Clínica Abreu </v>
      </c>
      <c r="H47" s="138" t="str">
        <f>VLOOKUP(E47,VIP!$A$2:$O19012,7,FALSE)</f>
        <v>Si</v>
      </c>
      <c r="I47" s="138" t="str">
        <f>VLOOKUP(E47,VIP!$A$2:$O10977,8,FALSE)</f>
        <v>No</v>
      </c>
      <c r="J47" s="138" t="str">
        <f>VLOOKUP(E47,VIP!$A$2:$O10927,8,FALSE)</f>
        <v>No</v>
      </c>
      <c r="K47" s="138" t="str">
        <f>VLOOKUP(E47,VIP!$A$2:$O14501,6,0)</f>
        <v>NO</v>
      </c>
      <c r="L47" s="140" t="s">
        <v>2441</v>
      </c>
      <c r="M47" s="100" t="s">
        <v>2445</v>
      </c>
      <c r="N47" s="100" t="s">
        <v>2452</v>
      </c>
      <c r="O47" s="138" t="s">
        <v>2453</v>
      </c>
      <c r="P47" s="138"/>
      <c r="Q47" s="100" t="s">
        <v>2441</v>
      </c>
    </row>
    <row r="48" spans="1:17" ht="17.399999999999999" x14ac:dyDescent="0.3">
      <c r="A48" s="138" t="str">
        <f>VLOOKUP(E48,'LISTADO ATM'!$A$2:$C$898,3,0)</f>
        <v>DISTRITO NACIONAL</v>
      </c>
      <c r="B48" s="134">
        <v>3335946891</v>
      </c>
      <c r="C48" s="101">
        <v>44384.765810185185</v>
      </c>
      <c r="D48" s="101" t="s">
        <v>2180</v>
      </c>
      <c r="E48" s="129">
        <v>719</v>
      </c>
      <c r="F48" s="138" t="str">
        <f>VLOOKUP(E48,VIP!$A$2:$O14142,2,0)</f>
        <v>DRBR419</v>
      </c>
      <c r="G48" s="138" t="str">
        <f>VLOOKUP(E48,'LISTADO ATM'!$A$2:$B$897,2,0)</f>
        <v xml:space="preserve">ATM Ayuntamiento Municipal San Luís </v>
      </c>
      <c r="H48" s="138" t="str">
        <f>VLOOKUP(E48,VIP!$A$2:$O19103,7,FALSE)</f>
        <v>Si</v>
      </c>
      <c r="I48" s="138" t="str">
        <f>VLOOKUP(E48,VIP!$A$2:$O11068,8,FALSE)</f>
        <v>Si</v>
      </c>
      <c r="J48" s="138" t="str">
        <f>VLOOKUP(E48,VIP!$A$2:$O11018,8,FALSE)</f>
        <v>Si</v>
      </c>
      <c r="K48" s="138" t="str">
        <f>VLOOKUP(E48,VIP!$A$2:$O14592,6,0)</f>
        <v>NO</v>
      </c>
      <c r="L48" s="140" t="s">
        <v>2617</v>
      </c>
      <c r="M48" s="100" t="s">
        <v>2445</v>
      </c>
      <c r="N48" s="100" t="s">
        <v>2452</v>
      </c>
      <c r="O48" s="138" t="s">
        <v>2454</v>
      </c>
      <c r="P48" s="138"/>
      <c r="Q48" s="100" t="s">
        <v>2617</v>
      </c>
    </row>
    <row r="49" spans="1:17" ht="17.399999999999999" x14ac:dyDescent="0.3">
      <c r="A49" s="138" t="str">
        <f>VLOOKUP(E49,'LISTADO ATM'!$A$2:$C$898,3,0)</f>
        <v>NORTE</v>
      </c>
      <c r="B49" s="134">
        <v>3335946726</v>
      </c>
      <c r="C49" s="101">
        <v>44384.671319444446</v>
      </c>
      <c r="D49" s="101" t="s">
        <v>2181</v>
      </c>
      <c r="E49" s="129">
        <v>283</v>
      </c>
      <c r="F49" s="138" t="str">
        <f>VLOOKUP(E49,VIP!$A$2:$O14143,2,0)</f>
        <v>DRBR283</v>
      </c>
      <c r="G49" s="138" t="str">
        <f>VLOOKUP(E49,'LISTADO ATM'!$A$2:$B$897,2,0)</f>
        <v xml:space="preserve">ATM Oficina Nibaje </v>
      </c>
      <c r="H49" s="138" t="str">
        <f>VLOOKUP(E49,VIP!$A$2:$O19104,7,FALSE)</f>
        <v>Si</v>
      </c>
      <c r="I49" s="138" t="str">
        <f>VLOOKUP(E49,VIP!$A$2:$O11069,8,FALSE)</f>
        <v>Si</v>
      </c>
      <c r="J49" s="138" t="str">
        <f>VLOOKUP(E49,VIP!$A$2:$O11019,8,FALSE)</f>
        <v>Si</v>
      </c>
      <c r="K49" s="138" t="str">
        <f>VLOOKUP(E49,VIP!$A$2:$O14593,6,0)</f>
        <v>NO</v>
      </c>
      <c r="L49" s="140" t="s">
        <v>2617</v>
      </c>
      <c r="M49" s="100" t="s">
        <v>2445</v>
      </c>
      <c r="N49" s="100" t="s">
        <v>2452</v>
      </c>
      <c r="O49" s="138" t="s">
        <v>2563</v>
      </c>
      <c r="P49" s="138"/>
      <c r="Q49" s="100" t="s">
        <v>2617</v>
      </c>
    </row>
    <row r="50" spans="1:17" ht="17.399999999999999" x14ac:dyDescent="0.3">
      <c r="A50" s="138" t="str">
        <f>VLOOKUP(E50,'LISTADO ATM'!$A$2:$C$898,3,0)</f>
        <v>NORTE</v>
      </c>
      <c r="B50" s="134">
        <v>3335946506</v>
      </c>
      <c r="C50" s="101">
        <v>44384.600601851853</v>
      </c>
      <c r="D50" s="101" t="s">
        <v>2469</v>
      </c>
      <c r="E50" s="129">
        <v>98</v>
      </c>
      <c r="F50" s="138" t="str">
        <f>VLOOKUP(E50,VIP!$A$2:$O14137,2,0)</f>
        <v>DRBR098</v>
      </c>
      <c r="G50" s="138" t="str">
        <f>VLOOKUP(E50,'LISTADO ATM'!$A$2:$B$897,2,0)</f>
        <v xml:space="preserve">ATM UNP Pimentel </v>
      </c>
      <c r="H50" s="138" t="str">
        <f>VLOOKUP(E50,VIP!$A$2:$O19098,7,FALSE)</f>
        <v>Si</v>
      </c>
      <c r="I50" s="138" t="str">
        <f>VLOOKUP(E50,VIP!$A$2:$O11063,8,FALSE)</f>
        <v>Si</v>
      </c>
      <c r="J50" s="138" t="str">
        <f>VLOOKUP(E50,VIP!$A$2:$O11013,8,FALSE)</f>
        <v>Si</v>
      </c>
      <c r="K50" s="138" t="str">
        <f>VLOOKUP(E50,VIP!$A$2:$O14587,6,0)</f>
        <v>NO</v>
      </c>
      <c r="L50" s="140" t="s">
        <v>2619</v>
      </c>
      <c r="M50" s="100" t="s">
        <v>2445</v>
      </c>
      <c r="N50" s="100" t="s">
        <v>2452</v>
      </c>
      <c r="O50" s="138" t="s">
        <v>2607</v>
      </c>
      <c r="P50" s="138"/>
      <c r="Q50" s="100" t="s">
        <v>2619</v>
      </c>
    </row>
    <row r="51" spans="1:17" ht="17.399999999999999" x14ac:dyDescent="0.3">
      <c r="A51" s="138" t="str">
        <f>VLOOKUP(E51,'LISTADO ATM'!$A$2:$C$898,3,0)</f>
        <v>NORTE</v>
      </c>
      <c r="B51" s="134">
        <v>3335946934</v>
      </c>
      <c r="C51" s="101">
        <v>44384.938715277778</v>
      </c>
      <c r="D51" s="101" t="s">
        <v>2588</v>
      </c>
      <c r="E51" s="129">
        <v>720</v>
      </c>
      <c r="F51" s="138" t="str">
        <f>VLOOKUP(E51,VIP!$A$2:$O14145,2,0)</f>
        <v>DRBR12E</v>
      </c>
      <c r="G51" s="138" t="str">
        <f>VLOOKUP(E51,'LISTADO ATM'!$A$2:$B$897,2,0)</f>
        <v xml:space="preserve">ATM OMSA (Santiago) </v>
      </c>
      <c r="H51" s="138" t="str">
        <f>VLOOKUP(E51,VIP!$A$2:$O19106,7,FALSE)</f>
        <v>Si</v>
      </c>
      <c r="I51" s="138" t="str">
        <f>VLOOKUP(E51,VIP!$A$2:$O11071,8,FALSE)</f>
        <v>Si</v>
      </c>
      <c r="J51" s="138" t="str">
        <f>VLOOKUP(E51,VIP!$A$2:$O11021,8,FALSE)</f>
        <v>Si</v>
      </c>
      <c r="K51" s="138" t="str">
        <f>VLOOKUP(E51,VIP!$A$2:$O14595,6,0)</f>
        <v>NO</v>
      </c>
      <c r="L51" s="140" t="s">
        <v>2417</v>
      </c>
      <c r="M51" s="100" t="s">
        <v>2445</v>
      </c>
      <c r="N51" s="100" t="s">
        <v>2452</v>
      </c>
      <c r="O51" s="138" t="s">
        <v>2629</v>
      </c>
      <c r="P51" s="138"/>
      <c r="Q51" s="100" t="s">
        <v>2417</v>
      </c>
    </row>
    <row r="52" spans="1:17" ht="17.399999999999999" x14ac:dyDescent="0.3">
      <c r="A52" s="138" t="str">
        <f>VLOOKUP(E52,'LISTADO ATM'!$A$2:$C$898,3,0)</f>
        <v>DISTRITO NACIONAL</v>
      </c>
      <c r="B52" s="134">
        <v>3335946933</v>
      </c>
      <c r="C52" s="101">
        <v>44384.936203703706</v>
      </c>
      <c r="D52" s="101" t="s">
        <v>2448</v>
      </c>
      <c r="E52" s="129">
        <v>525</v>
      </c>
      <c r="F52" s="138" t="str">
        <f>VLOOKUP(E52,VIP!$A$2:$O14146,2,0)</f>
        <v>DRBR525</v>
      </c>
      <c r="G52" s="138" t="str">
        <f>VLOOKUP(E52,'LISTADO ATM'!$A$2:$B$897,2,0)</f>
        <v>ATM S/M Bravo Las Americas</v>
      </c>
      <c r="H52" s="138" t="str">
        <f>VLOOKUP(E52,VIP!$A$2:$O19107,7,FALSE)</f>
        <v>Si</v>
      </c>
      <c r="I52" s="138" t="str">
        <f>VLOOKUP(E52,VIP!$A$2:$O11072,8,FALSE)</f>
        <v>Si</v>
      </c>
      <c r="J52" s="138" t="str">
        <f>VLOOKUP(E52,VIP!$A$2:$O11022,8,FALSE)</f>
        <v>Si</v>
      </c>
      <c r="K52" s="138" t="str">
        <f>VLOOKUP(E52,VIP!$A$2:$O14596,6,0)</f>
        <v>NO</v>
      </c>
      <c r="L52" s="140" t="s">
        <v>2417</v>
      </c>
      <c r="M52" s="100" t="s">
        <v>2445</v>
      </c>
      <c r="N52" s="100" t="s">
        <v>2452</v>
      </c>
      <c r="O52" s="138" t="s">
        <v>2453</v>
      </c>
      <c r="P52" s="138"/>
      <c r="Q52" s="100" t="s">
        <v>2417</v>
      </c>
    </row>
    <row r="53" spans="1:17" ht="17.399999999999999" x14ac:dyDescent="0.3">
      <c r="A53" s="138" t="str">
        <f>VLOOKUP(E53,'LISTADO ATM'!$A$2:$C$898,3,0)</f>
        <v>DISTRITO NACIONAL</v>
      </c>
      <c r="B53" s="134">
        <v>3335946931</v>
      </c>
      <c r="C53" s="101">
        <v>44384.906226851854</v>
      </c>
      <c r="D53" s="101" t="s">
        <v>2448</v>
      </c>
      <c r="E53" s="129">
        <v>32</v>
      </c>
      <c r="F53" s="138" t="str">
        <f>VLOOKUP(E53,VIP!$A$2:$O14147,2,0)</f>
        <v>DRBR032</v>
      </c>
      <c r="G53" s="138" t="str">
        <f>VLOOKUP(E53,'LISTADO ATM'!$A$2:$B$897,2,0)</f>
        <v xml:space="preserve">ATM Oficina San Martín II </v>
      </c>
      <c r="H53" s="138" t="str">
        <f>VLOOKUP(E53,VIP!$A$2:$O19108,7,FALSE)</f>
        <v>Si</v>
      </c>
      <c r="I53" s="138" t="str">
        <f>VLOOKUP(E53,VIP!$A$2:$O11073,8,FALSE)</f>
        <v>Si</v>
      </c>
      <c r="J53" s="138" t="str">
        <f>VLOOKUP(E53,VIP!$A$2:$O11023,8,FALSE)</f>
        <v>Si</v>
      </c>
      <c r="K53" s="138" t="str">
        <f>VLOOKUP(E53,VIP!$A$2:$O14597,6,0)</f>
        <v>NO</v>
      </c>
      <c r="L53" s="140" t="s">
        <v>2417</v>
      </c>
      <c r="M53" s="100" t="s">
        <v>2445</v>
      </c>
      <c r="N53" s="100" t="s">
        <v>2452</v>
      </c>
      <c r="O53" s="138" t="s">
        <v>2453</v>
      </c>
      <c r="P53" s="138"/>
      <c r="Q53" s="100" t="s">
        <v>2417</v>
      </c>
    </row>
    <row r="54" spans="1:17" ht="17.399999999999999" x14ac:dyDescent="0.3">
      <c r="A54" s="138" t="str">
        <f>VLOOKUP(E54,'LISTADO ATM'!$A$2:$C$898,3,0)</f>
        <v>DISTRITO NACIONAL</v>
      </c>
      <c r="B54" s="134">
        <v>3335946929</v>
      </c>
      <c r="C54" s="101">
        <v>44384.889837962961</v>
      </c>
      <c r="D54" s="101" t="s">
        <v>2448</v>
      </c>
      <c r="E54" s="129">
        <v>887</v>
      </c>
      <c r="F54" s="138" t="str">
        <f>VLOOKUP(E54,VIP!$A$2:$O14148,2,0)</f>
        <v>DRBR887</v>
      </c>
      <c r="G54" s="138" t="str">
        <f>VLOOKUP(E54,'LISTADO ATM'!$A$2:$B$897,2,0)</f>
        <v>ATM S/M Bravo Los Proceres</v>
      </c>
      <c r="H54" s="138" t="str">
        <f>VLOOKUP(E54,VIP!$A$2:$O19109,7,FALSE)</f>
        <v>Si</v>
      </c>
      <c r="I54" s="138" t="str">
        <f>VLOOKUP(E54,VIP!$A$2:$O11074,8,FALSE)</f>
        <v>Si</v>
      </c>
      <c r="J54" s="138" t="str">
        <f>VLOOKUP(E54,VIP!$A$2:$O11024,8,FALSE)</f>
        <v>Si</v>
      </c>
      <c r="K54" s="138" t="str">
        <f>VLOOKUP(E54,VIP!$A$2:$O14598,6,0)</f>
        <v>NO</v>
      </c>
      <c r="L54" s="140" t="s">
        <v>2417</v>
      </c>
      <c r="M54" s="100" t="s">
        <v>2445</v>
      </c>
      <c r="N54" s="100" t="s">
        <v>2452</v>
      </c>
      <c r="O54" s="138" t="s">
        <v>2453</v>
      </c>
      <c r="P54" s="138"/>
      <c r="Q54" s="100" t="s">
        <v>2417</v>
      </c>
    </row>
    <row r="55" spans="1:17" ht="17.399999999999999" x14ac:dyDescent="0.3">
      <c r="A55" s="138" t="str">
        <f>VLOOKUP(E55,'LISTADO ATM'!$A$2:$C$898,3,0)</f>
        <v>DISTRITO NACIONAL</v>
      </c>
      <c r="B55" s="134">
        <v>3335946928</v>
      </c>
      <c r="C55" s="101">
        <v>44384.882743055554</v>
      </c>
      <c r="D55" s="101" t="s">
        <v>2448</v>
      </c>
      <c r="E55" s="129">
        <v>655</v>
      </c>
      <c r="F55" s="138" t="str">
        <f>VLOOKUP(E55,VIP!$A$2:$O14143,2,0)</f>
        <v>DRBR655</v>
      </c>
      <c r="G55" s="138" t="str">
        <f>VLOOKUP(E55,'LISTADO ATM'!$A$2:$B$897,2,0)</f>
        <v>ATM Farmacia Sandra</v>
      </c>
      <c r="H55" s="138" t="str">
        <f>VLOOKUP(E55,VIP!$A$2:$O19104,7,FALSE)</f>
        <v>Si</v>
      </c>
      <c r="I55" s="138" t="str">
        <f>VLOOKUP(E55,VIP!$A$2:$O11069,8,FALSE)</f>
        <v>Si</v>
      </c>
      <c r="J55" s="138" t="str">
        <f>VLOOKUP(E55,VIP!$A$2:$O11019,8,FALSE)</f>
        <v>Si</v>
      </c>
      <c r="K55" s="138" t="str">
        <f>VLOOKUP(E55,VIP!$A$2:$O14593,6,0)</f>
        <v>NO</v>
      </c>
      <c r="L55" s="140" t="s">
        <v>2417</v>
      </c>
      <c r="M55" s="100" t="s">
        <v>2445</v>
      </c>
      <c r="N55" s="100" t="s">
        <v>2452</v>
      </c>
      <c r="O55" s="138" t="s">
        <v>2453</v>
      </c>
      <c r="P55" s="138"/>
      <c r="Q55" s="100" t="s">
        <v>2417</v>
      </c>
    </row>
    <row r="56" spans="1:17" ht="17.399999999999999" x14ac:dyDescent="0.3">
      <c r="A56" s="138" t="str">
        <f>VLOOKUP(E56,'LISTADO ATM'!$A$2:$C$898,3,0)</f>
        <v>DISTRITO NACIONAL</v>
      </c>
      <c r="B56" s="134">
        <v>3335946827</v>
      </c>
      <c r="C56" s="101">
        <v>44384.71292824074</v>
      </c>
      <c r="D56" s="101" t="s">
        <v>2448</v>
      </c>
      <c r="E56" s="129">
        <v>243</v>
      </c>
      <c r="F56" s="138" t="str">
        <f>VLOOKUP(E56,VIP!$A$2:$O14152,2,0)</f>
        <v>DRBR243</v>
      </c>
      <c r="G56" s="138" t="str">
        <f>VLOOKUP(E56,'LISTADO ATM'!$A$2:$B$897,2,0)</f>
        <v xml:space="preserve">ATM Autoservicio Plaza Central  </v>
      </c>
      <c r="H56" s="138" t="str">
        <f>VLOOKUP(E56,VIP!$A$2:$O19113,7,FALSE)</f>
        <v>Si</v>
      </c>
      <c r="I56" s="138" t="str">
        <f>VLOOKUP(E56,VIP!$A$2:$O11078,8,FALSE)</f>
        <v>Si</v>
      </c>
      <c r="J56" s="138" t="str">
        <f>VLOOKUP(E56,VIP!$A$2:$O11028,8,FALSE)</f>
        <v>Si</v>
      </c>
      <c r="K56" s="138" t="str">
        <f>VLOOKUP(E56,VIP!$A$2:$O14602,6,0)</f>
        <v>SI</v>
      </c>
      <c r="L56" s="140" t="s">
        <v>2417</v>
      </c>
      <c r="M56" s="100" t="s">
        <v>2445</v>
      </c>
      <c r="N56" s="100" t="s">
        <v>2452</v>
      </c>
      <c r="O56" s="138" t="s">
        <v>2453</v>
      </c>
      <c r="P56" s="138"/>
      <c r="Q56" s="100" t="s">
        <v>2417</v>
      </c>
    </row>
    <row r="57" spans="1:17" ht="17.399999999999999" x14ac:dyDescent="0.3">
      <c r="A57" s="138" t="str">
        <f>VLOOKUP(E57,'LISTADO ATM'!$A$2:$C$898,3,0)</f>
        <v>DISTRITO NACIONAL</v>
      </c>
      <c r="B57" s="134">
        <v>3335946672</v>
      </c>
      <c r="C57" s="101">
        <v>44384.655659722222</v>
      </c>
      <c r="D57" s="101" t="s">
        <v>2448</v>
      </c>
      <c r="E57" s="129">
        <v>493</v>
      </c>
      <c r="F57" s="138" t="str">
        <f>VLOOKUP(E57,VIP!$A$2:$O14142,2,0)</f>
        <v>DRBR493</v>
      </c>
      <c r="G57" s="138" t="str">
        <f>VLOOKUP(E57,'LISTADO ATM'!$A$2:$B$897,2,0)</f>
        <v xml:space="preserve">ATM Oficina Haina Occidental II </v>
      </c>
      <c r="H57" s="138" t="str">
        <f>VLOOKUP(E57,VIP!$A$2:$O19103,7,FALSE)</f>
        <v>Si</v>
      </c>
      <c r="I57" s="138" t="str">
        <f>VLOOKUP(E57,VIP!$A$2:$O11068,8,FALSE)</f>
        <v>Si</v>
      </c>
      <c r="J57" s="138" t="str">
        <f>VLOOKUP(E57,VIP!$A$2:$O11018,8,FALSE)</f>
        <v>Si</v>
      </c>
      <c r="K57" s="138" t="str">
        <f>VLOOKUP(E57,VIP!$A$2:$O14592,6,0)</f>
        <v>NO</v>
      </c>
      <c r="L57" s="140" t="s">
        <v>2417</v>
      </c>
      <c r="M57" s="100" t="s">
        <v>2445</v>
      </c>
      <c r="N57" s="100" t="s">
        <v>2452</v>
      </c>
      <c r="O57" s="138" t="s">
        <v>2453</v>
      </c>
      <c r="P57" s="138"/>
      <c r="Q57" s="100" t="s">
        <v>2417</v>
      </c>
    </row>
    <row r="58" spans="1:17" ht="17.399999999999999" x14ac:dyDescent="0.3">
      <c r="A58" s="138" t="str">
        <f>VLOOKUP(E58,'LISTADO ATM'!$A$2:$C$898,3,0)</f>
        <v>ESTE</v>
      </c>
      <c r="B58" s="134">
        <v>3335946569</v>
      </c>
      <c r="C58" s="101">
        <v>44384.617488425924</v>
      </c>
      <c r="D58" s="101" t="s">
        <v>2448</v>
      </c>
      <c r="E58" s="129">
        <v>963</v>
      </c>
      <c r="F58" s="138" t="str">
        <f>VLOOKUP(E58,VIP!$A$2:$O14148,2,0)</f>
        <v>DRBR963</v>
      </c>
      <c r="G58" s="138" t="str">
        <f>VLOOKUP(E58,'LISTADO ATM'!$A$2:$B$897,2,0)</f>
        <v xml:space="preserve">ATM Multiplaza La Romana </v>
      </c>
      <c r="H58" s="138" t="str">
        <f>VLOOKUP(E58,VIP!$A$2:$O19109,7,FALSE)</f>
        <v>Si</v>
      </c>
      <c r="I58" s="138" t="str">
        <f>VLOOKUP(E58,VIP!$A$2:$O11074,8,FALSE)</f>
        <v>Si</v>
      </c>
      <c r="J58" s="138" t="str">
        <f>VLOOKUP(E58,VIP!$A$2:$O11024,8,FALSE)</f>
        <v>Si</v>
      </c>
      <c r="K58" s="138" t="str">
        <f>VLOOKUP(E58,VIP!$A$2:$O14598,6,0)</f>
        <v>NO</v>
      </c>
      <c r="L58" s="140" t="s">
        <v>2417</v>
      </c>
      <c r="M58" s="100" t="s">
        <v>2445</v>
      </c>
      <c r="N58" s="100" t="s">
        <v>2452</v>
      </c>
      <c r="O58" s="138" t="s">
        <v>2453</v>
      </c>
      <c r="P58" s="138"/>
      <c r="Q58" s="100" t="s">
        <v>2417</v>
      </c>
    </row>
    <row r="59" spans="1:17" ht="17.399999999999999" x14ac:dyDescent="0.3">
      <c r="A59" s="138" t="str">
        <f>VLOOKUP(E59,'LISTADO ATM'!$A$2:$C$898,3,0)</f>
        <v>SUR</v>
      </c>
      <c r="B59" s="134">
        <v>3335946488</v>
      </c>
      <c r="C59" s="101">
        <v>44384.592349537037</v>
      </c>
      <c r="D59" s="101" t="s">
        <v>2448</v>
      </c>
      <c r="E59" s="129">
        <v>48</v>
      </c>
      <c r="F59" s="138" t="str">
        <f>VLOOKUP(E59,VIP!$A$2:$O14138,2,0)</f>
        <v>DRBR048</v>
      </c>
      <c r="G59" s="138" t="str">
        <f>VLOOKUP(E59,'LISTADO ATM'!$A$2:$B$897,2,0)</f>
        <v xml:space="preserve">ATM Autoservicio Neiba I </v>
      </c>
      <c r="H59" s="138" t="str">
        <f>VLOOKUP(E59,VIP!$A$2:$O19099,7,FALSE)</f>
        <v>Si</v>
      </c>
      <c r="I59" s="138" t="str">
        <f>VLOOKUP(E59,VIP!$A$2:$O11064,8,FALSE)</f>
        <v>Si</v>
      </c>
      <c r="J59" s="138" t="str">
        <f>VLOOKUP(E59,VIP!$A$2:$O11014,8,FALSE)</f>
        <v>Si</v>
      </c>
      <c r="K59" s="138" t="str">
        <f>VLOOKUP(E59,VIP!$A$2:$O14588,6,0)</f>
        <v>SI</v>
      </c>
      <c r="L59" s="140" t="s">
        <v>2417</v>
      </c>
      <c r="M59" s="100" t="s">
        <v>2445</v>
      </c>
      <c r="N59" s="100" t="s">
        <v>2554</v>
      </c>
      <c r="O59" s="138" t="s">
        <v>2453</v>
      </c>
      <c r="P59" s="138"/>
      <c r="Q59" s="100" t="s">
        <v>2417</v>
      </c>
    </row>
    <row r="60" spans="1:17" ht="17.399999999999999" x14ac:dyDescent="0.3">
      <c r="A60" s="138" t="str">
        <f>VLOOKUP(E60,'LISTADO ATM'!$A$2:$C$898,3,0)</f>
        <v>NORTE</v>
      </c>
      <c r="B60" s="134">
        <v>3335946375</v>
      </c>
      <c r="C60" s="101">
        <v>44384.531805555554</v>
      </c>
      <c r="D60" s="101" t="s">
        <v>2588</v>
      </c>
      <c r="E60" s="129">
        <v>606</v>
      </c>
      <c r="F60" s="138" t="str">
        <f>VLOOKUP(E60,VIP!$A$2:$O14135,2,0)</f>
        <v>DRBR704</v>
      </c>
      <c r="G60" s="138" t="str">
        <f>VLOOKUP(E60,'LISTADO ATM'!$A$2:$B$897,2,0)</f>
        <v xml:space="preserve">ATM UNP Manolo Tavarez Justo </v>
      </c>
      <c r="H60" s="138" t="str">
        <f>VLOOKUP(E60,VIP!$A$2:$O19096,7,FALSE)</f>
        <v>Si</v>
      </c>
      <c r="I60" s="138" t="str">
        <f>VLOOKUP(E60,VIP!$A$2:$O11061,8,FALSE)</f>
        <v>Si</v>
      </c>
      <c r="J60" s="138" t="str">
        <f>VLOOKUP(E60,VIP!$A$2:$O11011,8,FALSE)</f>
        <v>Si</v>
      </c>
      <c r="K60" s="138" t="str">
        <f>VLOOKUP(E60,VIP!$A$2:$O14585,6,0)</f>
        <v>NO</v>
      </c>
      <c r="L60" s="140" t="s">
        <v>2417</v>
      </c>
      <c r="M60" s="100" t="s">
        <v>2445</v>
      </c>
      <c r="N60" s="100" t="s">
        <v>2452</v>
      </c>
      <c r="O60" s="138" t="s">
        <v>2589</v>
      </c>
      <c r="P60" s="138"/>
      <c r="Q60" s="100" t="s">
        <v>2417</v>
      </c>
    </row>
    <row r="61" spans="1:17" ht="17.399999999999999" x14ac:dyDescent="0.3">
      <c r="A61" s="138" t="str">
        <f>VLOOKUP(E61,'LISTADO ATM'!$A$2:$C$898,3,0)</f>
        <v>DISTRITO NACIONAL</v>
      </c>
      <c r="B61" s="134">
        <v>3335946838</v>
      </c>
      <c r="C61" s="101">
        <v>44384.718807870369</v>
      </c>
      <c r="D61" s="101" t="s">
        <v>2180</v>
      </c>
      <c r="E61" s="129">
        <v>335</v>
      </c>
      <c r="F61" s="138" t="str">
        <f>VLOOKUP(E61,VIP!$A$2:$O14151,2,0)</f>
        <v>DRBR335</v>
      </c>
      <c r="G61" s="138" t="str">
        <f>VLOOKUP(E61,'LISTADO ATM'!$A$2:$B$897,2,0)</f>
        <v>ATM Edificio Aster</v>
      </c>
      <c r="H61" s="138" t="str">
        <f>VLOOKUP(E61,VIP!$A$2:$O19112,7,FALSE)</f>
        <v>Si</v>
      </c>
      <c r="I61" s="138" t="str">
        <f>VLOOKUP(E61,VIP!$A$2:$O11077,8,FALSE)</f>
        <v>Si</v>
      </c>
      <c r="J61" s="138" t="str">
        <f>VLOOKUP(E61,VIP!$A$2:$O11027,8,FALSE)</f>
        <v>Si</v>
      </c>
      <c r="K61" s="138" t="str">
        <f>VLOOKUP(E61,VIP!$A$2:$O14601,6,0)</f>
        <v>NO</v>
      </c>
      <c r="L61" s="140" t="s">
        <v>2465</v>
      </c>
      <c r="M61" s="100" t="s">
        <v>2445</v>
      </c>
      <c r="N61" s="100" t="s">
        <v>2452</v>
      </c>
      <c r="O61" s="138" t="s">
        <v>2454</v>
      </c>
      <c r="P61" s="138"/>
      <c r="Q61" s="100" t="s">
        <v>2465</v>
      </c>
    </row>
    <row r="62" spans="1:17" ht="17.399999999999999" x14ac:dyDescent="0.3">
      <c r="A62" s="138" t="str">
        <f>VLOOKUP(E62,'LISTADO ATM'!$A$2:$C$898,3,0)</f>
        <v>ESTE</v>
      </c>
      <c r="B62" s="134">
        <v>3335946775</v>
      </c>
      <c r="C62" s="101">
        <v>44384.68546296296</v>
      </c>
      <c r="D62" s="101" t="s">
        <v>2180</v>
      </c>
      <c r="E62" s="129">
        <v>912</v>
      </c>
      <c r="F62" s="138" t="str">
        <f>VLOOKUP(E62,VIP!$A$2:$O14141,2,0)</f>
        <v>DRBR973</v>
      </c>
      <c r="G62" s="138" t="str">
        <f>VLOOKUP(E62,'LISTADO ATM'!$A$2:$B$897,2,0)</f>
        <v xml:space="preserve">ATM Oficina San Pedro II </v>
      </c>
      <c r="H62" s="138" t="str">
        <f>VLOOKUP(E62,VIP!$A$2:$O19102,7,FALSE)</f>
        <v>Si</v>
      </c>
      <c r="I62" s="138" t="str">
        <f>VLOOKUP(E62,VIP!$A$2:$O11067,8,FALSE)</f>
        <v>Si</v>
      </c>
      <c r="J62" s="138" t="str">
        <f>VLOOKUP(E62,VIP!$A$2:$O11017,8,FALSE)</f>
        <v>Si</v>
      </c>
      <c r="K62" s="138" t="str">
        <f>VLOOKUP(E62,VIP!$A$2:$O14591,6,0)</f>
        <v>SI</v>
      </c>
      <c r="L62" s="140" t="s">
        <v>2465</v>
      </c>
      <c r="M62" s="100" t="s">
        <v>2445</v>
      </c>
      <c r="N62" s="100" t="s">
        <v>2452</v>
      </c>
      <c r="O62" s="138" t="s">
        <v>2454</v>
      </c>
      <c r="P62" s="138"/>
      <c r="Q62" s="100" t="s">
        <v>2465</v>
      </c>
    </row>
    <row r="63" spans="1:17" ht="17.399999999999999" x14ac:dyDescent="0.3">
      <c r="A63" s="138" t="str">
        <f>VLOOKUP(E63,'LISTADO ATM'!$A$2:$C$898,3,0)</f>
        <v>ESTE</v>
      </c>
      <c r="B63" s="134">
        <v>3335946455</v>
      </c>
      <c r="C63" s="101">
        <v>44384.574224537035</v>
      </c>
      <c r="D63" s="101" t="s">
        <v>2180</v>
      </c>
      <c r="E63" s="129">
        <v>268</v>
      </c>
      <c r="F63" s="138" t="str">
        <f>VLOOKUP(E63,VIP!$A$2:$O14134,2,0)</f>
        <v>DRBR268</v>
      </c>
      <c r="G63" s="138" t="str">
        <f>VLOOKUP(E63,'LISTADO ATM'!$A$2:$B$897,2,0)</f>
        <v xml:space="preserve">ATM Autobanco La Altagracia (Higuey) </v>
      </c>
      <c r="H63" s="138" t="str">
        <f>VLOOKUP(E63,VIP!$A$2:$O19095,7,FALSE)</f>
        <v>Si</v>
      </c>
      <c r="I63" s="138" t="str">
        <f>VLOOKUP(E63,VIP!$A$2:$O11060,8,FALSE)</f>
        <v>Si</v>
      </c>
      <c r="J63" s="138" t="str">
        <f>VLOOKUP(E63,VIP!$A$2:$O11010,8,FALSE)</f>
        <v>Si</v>
      </c>
      <c r="K63" s="138" t="str">
        <f>VLOOKUP(E63,VIP!$A$2:$O14584,6,0)</f>
        <v>NO</v>
      </c>
      <c r="L63" s="140" t="s">
        <v>2465</v>
      </c>
      <c r="M63" s="100" t="s">
        <v>2445</v>
      </c>
      <c r="N63" s="100" t="s">
        <v>2554</v>
      </c>
      <c r="O63" s="138" t="s">
        <v>2454</v>
      </c>
      <c r="P63" s="138"/>
      <c r="Q63" s="100" t="s">
        <v>2465</v>
      </c>
    </row>
    <row r="64" spans="1:17" ht="17.399999999999999" x14ac:dyDescent="0.3">
      <c r="A64" s="138" t="str">
        <f>VLOOKUP(E64,'LISTADO ATM'!$A$2:$C$898,3,0)</f>
        <v>SUR</v>
      </c>
      <c r="B64" s="134">
        <v>3335945969</v>
      </c>
      <c r="C64" s="101">
        <v>44384.417881944442</v>
      </c>
      <c r="D64" s="101" t="s">
        <v>2180</v>
      </c>
      <c r="E64" s="129">
        <v>356</v>
      </c>
      <c r="F64" s="138" t="str">
        <f>VLOOKUP(E64,VIP!$A$2:$O14118,2,0)</f>
        <v>DRBR356</v>
      </c>
      <c r="G64" s="138" t="str">
        <f>VLOOKUP(E64,'LISTADO ATM'!$A$2:$B$897,2,0)</f>
        <v xml:space="preserve">ATM Estación Sigma (San Cristóbal) </v>
      </c>
      <c r="H64" s="138" t="str">
        <f>VLOOKUP(E64,VIP!$A$2:$O19079,7,FALSE)</f>
        <v>Si</v>
      </c>
      <c r="I64" s="138" t="str">
        <f>VLOOKUP(E64,VIP!$A$2:$O11044,8,FALSE)</f>
        <v>Si</v>
      </c>
      <c r="J64" s="138" t="str">
        <f>VLOOKUP(E64,VIP!$A$2:$O10994,8,FALSE)</f>
        <v>Si</v>
      </c>
      <c r="K64" s="138" t="str">
        <f>VLOOKUP(E64,VIP!$A$2:$O14568,6,0)</f>
        <v>NO</v>
      </c>
      <c r="L64" s="140" t="s">
        <v>2465</v>
      </c>
      <c r="M64" s="100" t="s">
        <v>2445</v>
      </c>
      <c r="N64" s="100" t="s">
        <v>2452</v>
      </c>
      <c r="O64" s="138" t="s">
        <v>2454</v>
      </c>
      <c r="P64" s="138"/>
      <c r="Q64" s="100" t="s">
        <v>2465</v>
      </c>
    </row>
    <row r="65" spans="1:17" ht="17.399999999999999" x14ac:dyDescent="0.3">
      <c r="A65" s="138" t="str">
        <f>VLOOKUP(E65,'LISTADO ATM'!$A$2:$C$898,3,0)</f>
        <v>DISTRITO NACIONAL</v>
      </c>
      <c r="B65" s="134">
        <v>3335945961</v>
      </c>
      <c r="C65" s="101">
        <v>44384.415567129632</v>
      </c>
      <c r="D65" s="101" t="s">
        <v>2180</v>
      </c>
      <c r="E65" s="129">
        <v>24</v>
      </c>
      <c r="F65" s="138" t="str">
        <f>VLOOKUP(E65,VIP!$A$2:$O14119,2,0)</f>
        <v>DRBR024</v>
      </c>
      <c r="G65" s="138" t="str">
        <f>VLOOKUP(E65,'LISTADO ATM'!$A$2:$B$897,2,0)</f>
        <v xml:space="preserve">ATM Oficina Eusebio Manzueta </v>
      </c>
      <c r="H65" s="138" t="str">
        <f>VLOOKUP(E65,VIP!$A$2:$O19080,7,FALSE)</f>
        <v>No</v>
      </c>
      <c r="I65" s="138" t="str">
        <f>VLOOKUP(E65,VIP!$A$2:$O11045,8,FALSE)</f>
        <v>No</v>
      </c>
      <c r="J65" s="138" t="str">
        <f>VLOOKUP(E65,VIP!$A$2:$O10995,8,FALSE)</f>
        <v>No</v>
      </c>
      <c r="K65" s="138" t="str">
        <f>VLOOKUP(E65,VIP!$A$2:$O14569,6,0)</f>
        <v>NO</v>
      </c>
      <c r="L65" s="140" t="s">
        <v>2465</v>
      </c>
      <c r="M65" s="100" t="s">
        <v>2445</v>
      </c>
      <c r="N65" s="100" t="s">
        <v>2452</v>
      </c>
      <c r="O65" s="138" t="s">
        <v>2454</v>
      </c>
      <c r="P65" s="138"/>
      <c r="Q65" s="100" t="s">
        <v>2465</v>
      </c>
    </row>
    <row r="66" spans="1:17" s="111" customFormat="1" ht="17.399999999999999" x14ac:dyDescent="0.3">
      <c r="A66" s="138" t="str">
        <f>VLOOKUP(E66,'LISTADO ATM'!$A$2:$C$898,3,0)</f>
        <v>DISTRITO NACIONAL</v>
      </c>
      <c r="B66" s="134">
        <v>3335945586</v>
      </c>
      <c r="C66" s="101">
        <v>44384.042858796296</v>
      </c>
      <c r="D66" s="101" t="s">
        <v>2180</v>
      </c>
      <c r="E66" s="129">
        <v>676</v>
      </c>
      <c r="F66" s="138" t="str">
        <f>VLOOKUP(E66,VIP!$A$2:$O14127,2,0)</f>
        <v>DRBR676</v>
      </c>
      <c r="G66" s="138" t="str">
        <f>VLOOKUP(E66,'LISTADO ATM'!$A$2:$B$897,2,0)</f>
        <v>ATM S/M Bravo Colina Del Oeste</v>
      </c>
      <c r="H66" s="138" t="str">
        <f>VLOOKUP(E66,VIP!$A$2:$O19088,7,FALSE)</f>
        <v>Si</v>
      </c>
      <c r="I66" s="138" t="str">
        <f>VLOOKUP(E66,VIP!$A$2:$O11053,8,FALSE)</f>
        <v>Si</v>
      </c>
      <c r="J66" s="138" t="str">
        <f>VLOOKUP(E66,VIP!$A$2:$O11003,8,FALSE)</f>
        <v>Si</v>
      </c>
      <c r="K66" s="138" t="str">
        <f>VLOOKUP(E66,VIP!$A$2:$O14577,6,0)</f>
        <v>NO</v>
      </c>
      <c r="L66" s="140" t="s">
        <v>2465</v>
      </c>
      <c r="M66" s="100" t="s">
        <v>2445</v>
      </c>
      <c r="N66" s="100" t="s">
        <v>2452</v>
      </c>
      <c r="O66" s="138" t="s">
        <v>2454</v>
      </c>
      <c r="P66" s="138"/>
      <c r="Q66" s="100" t="s">
        <v>2465</v>
      </c>
    </row>
    <row r="67" spans="1:17" s="111" customFormat="1" ht="17.399999999999999" x14ac:dyDescent="0.3">
      <c r="A67" s="138" t="str">
        <f>VLOOKUP(E67,'LISTADO ATM'!$A$2:$C$898,3,0)</f>
        <v>NORTE</v>
      </c>
      <c r="B67" s="134">
        <v>3335945174</v>
      </c>
      <c r="C67" s="101">
        <v>44383.606793981482</v>
      </c>
      <c r="D67" s="101" t="s">
        <v>2181</v>
      </c>
      <c r="E67" s="129">
        <v>304</v>
      </c>
      <c r="F67" s="138" t="str">
        <f>VLOOKUP(E67,VIP!$A$2:$O14078,2,0)</f>
        <v>DRBR304</v>
      </c>
      <c r="G67" s="138" t="str">
        <f>VLOOKUP(E67,'LISTADO ATM'!$A$2:$B$897,2,0)</f>
        <v xml:space="preserve">ATM Multicentro La Sirena Estrella Sadhala </v>
      </c>
      <c r="H67" s="138" t="str">
        <f>VLOOKUP(E67,VIP!$A$2:$O19039,7,FALSE)</f>
        <v>Si</v>
      </c>
      <c r="I67" s="138" t="str">
        <f>VLOOKUP(E67,VIP!$A$2:$O11004,8,FALSE)</f>
        <v>Si</v>
      </c>
      <c r="J67" s="138" t="str">
        <f>VLOOKUP(E67,VIP!$A$2:$O10954,8,FALSE)</f>
        <v>Si</v>
      </c>
      <c r="K67" s="138" t="str">
        <f>VLOOKUP(E67,VIP!$A$2:$O14528,6,0)</f>
        <v>NO</v>
      </c>
      <c r="L67" s="140" t="s">
        <v>2465</v>
      </c>
      <c r="M67" s="100" t="s">
        <v>2445</v>
      </c>
      <c r="N67" s="100" t="s">
        <v>2452</v>
      </c>
      <c r="O67" s="138" t="s">
        <v>2563</v>
      </c>
      <c r="P67" s="138"/>
      <c r="Q67" s="100" t="s">
        <v>2465</v>
      </c>
    </row>
  </sheetData>
  <autoFilter ref="A4:Q26">
    <sortState ref="A5:Q73">
      <sortCondition ref="M4:M3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5:B65 B1:B4 B68:B1048576">
    <cfRule type="duplicateValues" dxfId="332" priority="146273"/>
  </conditionalFormatting>
  <conditionalFormatting sqref="B35:B65 B68:B1048576">
    <cfRule type="duplicateValues" dxfId="331" priority="146277"/>
  </conditionalFormatting>
  <conditionalFormatting sqref="B35:B65 B1:B4 B68:B1048576">
    <cfRule type="duplicateValues" dxfId="330" priority="146280"/>
    <cfRule type="duplicateValues" dxfId="329" priority="146281"/>
    <cfRule type="duplicateValues" dxfId="328" priority="146282"/>
  </conditionalFormatting>
  <conditionalFormatting sqref="E35:E38 E40:E65 E68:E1048576">
    <cfRule type="duplicateValues" dxfId="327" priority="151724"/>
  </conditionalFormatting>
  <conditionalFormatting sqref="E35:E38 E1:E4 E40:E65 E68:E1048576">
    <cfRule type="duplicateValues" dxfId="326" priority="151726"/>
  </conditionalFormatting>
  <conditionalFormatting sqref="E35:E38 E1:E4 E40:E65 E68:E1048576">
    <cfRule type="duplicateValues" dxfId="325" priority="151729"/>
    <cfRule type="duplicateValues" dxfId="324" priority="151730"/>
  </conditionalFormatting>
  <conditionalFormatting sqref="E35:E38 E1:E4 E40:E65 E68:E1048576">
    <cfRule type="duplicateValues" dxfId="323" priority="151735"/>
    <cfRule type="duplicateValues" dxfId="322" priority="151736"/>
    <cfRule type="duplicateValues" dxfId="321" priority="151737"/>
  </conditionalFormatting>
  <conditionalFormatting sqref="E35:E38 E1:E4 E40:E65 E68:E1048576">
    <cfRule type="duplicateValues" dxfId="320" priority="151747"/>
    <cfRule type="duplicateValues" dxfId="319" priority="151748"/>
    <cfRule type="duplicateValues" dxfId="318" priority="151749"/>
    <cfRule type="duplicateValues" dxfId="317" priority="151750"/>
  </conditionalFormatting>
  <conditionalFormatting sqref="E35:E38">
    <cfRule type="duplicateValues" dxfId="316" priority="401"/>
  </conditionalFormatting>
  <conditionalFormatting sqref="E35:E38">
    <cfRule type="duplicateValues" dxfId="315" priority="354"/>
  </conditionalFormatting>
  <conditionalFormatting sqref="E35:E38">
    <cfRule type="duplicateValues" dxfId="314" priority="321"/>
  </conditionalFormatting>
  <conditionalFormatting sqref="B35:B65">
    <cfRule type="duplicateValues" dxfId="313" priority="320"/>
  </conditionalFormatting>
  <conditionalFormatting sqref="E35:E38">
    <cfRule type="duplicateValues" dxfId="312" priority="285"/>
  </conditionalFormatting>
  <conditionalFormatting sqref="E35:E38 E1:E13 E40:E65 E68:E1048576">
    <cfRule type="duplicateValues" dxfId="311" priority="249"/>
  </conditionalFormatting>
  <conditionalFormatting sqref="B14:B17">
    <cfRule type="duplicateValues" dxfId="310" priority="248"/>
  </conditionalFormatting>
  <conditionalFormatting sqref="B14:B17">
    <cfRule type="duplicateValues" dxfId="309" priority="247"/>
  </conditionalFormatting>
  <conditionalFormatting sqref="B14:B17">
    <cfRule type="duplicateValues" dxfId="308" priority="244"/>
    <cfRule type="duplicateValues" dxfId="307" priority="245"/>
    <cfRule type="duplicateValues" dxfId="306" priority="246"/>
  </conditionalFormatting>
  <conditionalFormatting sqref="E14:E17">
    <cfRule type="duplicateValues" dxfId="305" priority="243"/>
  </conditionalFormatting>
  <conditionalFormatting sqref="E14:E17">
    <cfRule type="duplicateValues" dxfId="304" priority="242"/>
  </conditionalFormatting>
  <conditionalFormatting sqref="E14:E17">
    <cfRule type="duplicateValues" dxfId="303" priority="240"/>
    <cfRule type="duplicateValues" dxfId="302" priority="241"/>
  </conditionalFormatting>
  <conditionalFormatting sqref="E14:E17">
    <cfRule type="duplicateValues" dxfId="301" priority="237"/>
    <cfRule type="duplicateValues" dxfId="300" priority="238"/>
    <cfRule type="duplicateValues" dxfId="299" priority="239"/>
  </conditionalFormatting>
  <conditionalFormatting sqref="E14:E17">
    <cfRule type="duplicateValues" dxfId="298" priority="233"/>
    <cfRule type="duplicateValues" dxfId="297" priority="234"/>
    <cfRule type="duplicateValues" dxfId="296" priority="235"/>
    <cfRule type="duplicateValues" dxfId="295" priority="236"/>
  </conditionalFormatting>
  <conditionalFormatting sqref="E14:E17">
    <cfRule type="duplicateValues" dxfId="294" priority="232"/>
  </conditionalFormatting>
  <conditionalFormatting sqref="B14:B17">
    <cfRule type="duplicateValues" dxfId="293" priority="231"/>
  </conditionalFormatting>
  <conditionalFormatting sqref="B14:B17">
    <cfRule type="duplicateValues" dxfId="292" priority="228"/>
    <cfRule type="duplicateValues" dxfId="291" priority="229"/>
    <cfRule type="duplicateValues" dxfId="290" priority="230"/>
  </conditionalFormatting>
  <conditionalFormatting sqref="E14:E17">
    <cfRule type="duplicateValues" dxfId="289" priority="227"/>
  </conditionalFormatting>
  <conditionalFormatting sqref="E14:E17">
    <cfRule type="duplicateValues" dxfId="288" priority="225"/>
    <cfRule type="duplicateValues" dxfId="287" priority="226"/>
  </conditionalFormatting>
  <conditionalFormatting sqref="E14:E17">
    <cfRule type="duplicateValues" dxfId="286" priority="222"/>
    <cfRule type="duplicateValues" dxfId="285" priority="223"/>
    <cfRule type="duplicateValues" dxfId="284" priority="224"/>
  </conditionalFormatting>
  <conditionalFormatting sqref="E14:E17">
    <cfRule type="duplicateValues" dxfId="283" priority="218"/>
    <cfRule type="duplicateValues" dxfId="282" priority="219"/>
    <cfRule type="duplicateValues" dxfId="281" priority="220"/>
    <cfRule type="duplicateValues" dxfId="280" priority="221"/>
  </conditionalFormatting>
  <conditionalFormatting sqref="E14:E17">
    <cfRule type="duplicateValues" dxfId="279" priority="217"/>
  </conditionalFormatting>
  <conditionalFormatting sqref="E14:E17">
    <cfRule type="duplicateValues" dxfId="278" priority="216"/>
  </conditionalFormatting>
  <conditionalFormatting sqref="B14:B17">
    <cfRule type="duplicateValues" dxfId="277" priority="215"/>
  </conditionalFormatting>
  <conditionalFormatting sqref="E14:E17">
    <cfRule type="duplicateValues" dxfId="276" priority="214"/>
  </conditionalFormatting>
  <conditionalFormatting sqref="E14:E17">
    <cfRule type="duplicateValues" dxfId="275" priority="213"/>
  </conditionalFormatting>
  <conditionalFormatting sqref="B35:B65 B1:B17 B68:B1048576">
    <cfRule type="duplicateValues" dxfId="274" priority="212"/>
  </conditionalFormatting>
  <conditionalFormatting sqref="B68:B1048576 B1:B65">
    <cfRule type="duplicateValues" dxfId="273" priority="132"/>
    <cfRule type="duplicateValues" dxfId="272" priority="135"/>
  </conditionalFormatting>
  <conditionalFormatting sqref="E68:E1048576 E1:E65">
    <cfRule type="duplicateValues" dxfId="271" priority="133"/>
  </conditionalFormatting>
  <conditionalFormatting sqref="B50:B65">
    <cfRule type="duplicateValues" dxfId="270" priority="131"/>
  </conditionalFormatting>
  <conditionalFormatting sqref="B50:B65">
    <cfRule type="duplicateValues" dxfId="269" priority="130"/>
  </conditionalFormatting>
  <conditionalFormatting sqref="B50:B65">
    <cfRule type="duplicateValues" dxfId="268" priority="127"/>
    <cfRule type="duplicateValues" dxfId="267" priority="128"/>
    <cfRule type="duplicateValues" dxfId="266" priority="129"/>
  </conditionalFormatting>
  <conditionalFormatting sqref="B50:B65">
    <cfRule type="duplicateValues" dxfId="265" priority="126"/>
  </conditionalFormatting>
  <conditionalFormatting sqref="B50:B65">
    <cfRule type="duplicateValues" dxfId="264" priority="125"/>
  </conditionalFormatting>
  <conditionalFormatting sqref="B50:B65">
    <cfRule type="duplicateValues" dxfId="263" priority="124"/>
  </conditionalFormatting>
  <conditionalFormatting sqref="B50:B65">
    <cfRule type="duplicateValues" dxfId="262" priority="123"/>
  </conditionalFormatting>
  <conditionalFormatting sqref="B50:B65">
    <cfRule type="duplicateValues" dxfId="261" priority="120"/>
    <cfRule type="duplicateValues" dxfId="260" priority="121"/>
    <cfRule type="duplicateValues" dxfId="259" priority="122"/>
  </conditionalFormatting>
  <conditionalFormatting sqref="B50:B65">
    <cfRule type="duplicateValues" dxfId="258" priority="119"/>
  </conditionalFormatting>
  <conditionalFormatting sqref="B50:B65">
    <cfRule type="duplicateValues" dxfId="257" priority="116"/>
    <cfRule type="duplicateValues" dxfId="256" priority="117"/>
    <cfRule type="duplicateValues" dxfId="255" priority="118"/>
  </conditionalFormatting>
  <conditionalFormatting sqref="B50:B65">
    <cfRule type="duplicateValues" dxfId="254" priority="115"/>
  </conditionalFormatting>
  <conditionalFormatting sqref="B50:B65">
    <cfRule type="duplicateValues" dxfId="253" priority="114"/>
  </conditionalFormatting>
  <conditionalFormatting sqref="B50:B65">
    <cfRule type="duplicateValues" dxfId="252" priority="112"/>
    <cfRule type="duplicateValues" dxfId="251" priority="113"/>
  </conditionalFormatting>
  <conditionalFormatting sqref="E68:E1048576">
    <cfRule type="duplicateValues" dxfId="250" priority="154060"/>
  </conditionalFormatting>
  <conditionalFormatting sqref="B66:B67">
    <cfRule type="duplicateValues" dxfId="249" priority="111"/>
  </conditionalFormatting>
  <conditionalFormatting sqref="B66:B67">
    <cfRule type="duplicateValues" dxfId="248" priority="110"/>
  </conditionalFormatting>
  <conditionalFormatting sqref="B66:B67">
    <cfRule type="duplicateValues" dxfId="247" priority="107"/>
    <cfRule type="duplicateValues" dxfId="246" priority="108"/>
    <cfRule type="duplicateValues" dxfId="245" priority="109"/>
  </conditionalFormatting>
  <conditionalFormatting sqref="E66:E67">
    <cfRule type="duplicateValues" dxfId="244" priority="106"/>
  </conditionalFormatting>
  <conditionalFormatting sqref="E66:E67">
    <cfRule type="duplicateValues" dxfId="243" priority="105"/>
  </conditionalFormatting>
  <conditionalFormatting sqref="E66:E67">
    <cfRule type="duplicateValues" dxfId="242" priority="103"/>
    <cfRule type="duplicateValues" dxfId="241" priority="104"/>
  </conditionalFormatting>
  <conditionalFormatting sqref="E66:E67">
    <cfRule type="duplicateValues" dxfId="240" priority="100"/>
    <cfRule type="duplicateValues" dxfId="239" priority="101"/>
    <cfRule type="duplicateValues" dxfId="238" priority="102"/>
  </conditionalFormatting>
  <conditionalFormatting sqref="E66:E67">
    <cfRule type="duplicateValues" dxfId="237" priority="96"/>
    <cfRule type="duplicateValues" dxfId="236" priority="97"/>
    <cfRule type="duplicateValues" dxfId="235" priority="98"/>
    <cfRule type="duplicateValues" dxfId="234" priority="99"/>
  </conditionalFormatting>
  <conditionalFormatting sqref="E66:E67">
    <cfRule type="duplicateValues" dxfId="233" priority="95"/>
  </conditionalFormatting>
  <conditionalFormatting sqref="E66:E67">
    <cfRule type="duplicateValues" dxfId="232" priority="94"/>
  </conditionalFormatting>
  <conditionalFormatting sqref="E66:E67">
    <cfRule type="duplicateValues" dxfId="231" priority="93"/>
  </conditionalFormatting>
  <conditionalFormatting sqref="B66:B67">
    <cfRule type="duplicateValues" dxfId="230" priority="92"/>
  </conditionalFormatting>
  <conditionalFormatting sqref="E66:E67">
    <cfRule type="duplicateValues" dxfId="229" priority="91"/>
  </conditionalFormatting>
  <conditionalFormatting sqref="E66:E67">
    <cfRule type="duplicateValues" dxfId="228" priority="90"/>
  </conditionalFormatting>
  <conditionalFormatting sqref="B66:B67">
    <cfRule type="duplicateValues" dxfId="227" priority="89"/>
  </conditionalFormatting>
  <conditionalFormatting sqref="E66:E67">
    <cfRule type="duplicateValues" dxfId="226" priority="88"/>
  </conditionalFormatting>
  <conditionalFormatting sqref="E66:E67">
    <cfRule type="duplicateValues" dxfId="225" priority="87"/>
  </conditionalFormatting>
  <conditionalFormatting sqref="E66:E67">
    <cfRule type="duplicateValues" dxfId="224" priority="85"/>
    <cfRule type="duplicateValues" dxfId="223" priority="86"/>
  </conditionalFormatting>
  <conditionalFormatting sqref="E66:E67">
    <cfRule type="duplicateValues" dxfId="222" priority="82"/>
    <cfRule type="duplicateValues" dxfId="221" priority="83"/>
    <cfRule type="duplicateValues" dxfId="220" priority="84"/>
  </conditionalFormatting>
  <conditionalFormatting sqref="E66:E67">
    <cfRule type="duplicateValues" dxfId="219" priority="78"/>
    <cfRule type="duplicateValues" dxfId="218" priority="79"/>
    <cfRule type="duplicateValues" dxfId="217" priority="80"/>
    <cfRule type="duplicateValues" dxfId="216" priority="81"/>
  </conditionalFormatting>
  <conditionalFormatting sqref="E66:E67">
    <cfRule type="duplicateValues" dxfId="215" priority="77"/>
  </conditionalFormatting>
  <conditionalFormatting sqref="E66:E67">
    <cfRule type="duplicateValues" dxfId="214" priority="76"/>
  </conditionalFormatting>
  <conditionalFormatting sqref="E66:E67">
    <cfRule type="duplicateValues" dxfId="213" priority="74"/>
    <cfRule type="duplicateValues" dxfId="212" priority="75"/>
  </conditionalFormatting>
  <conditionalFormatting sqref="E66:E67">
    <cfRule type="duplicateValues" dxfId="211" priority="71"/>
    <cfRule type="duplicateValues" dxfId="210" priority="72"/>
    <cfRule type="duplicateValues" dxfId="209" priority="73"/>
  </conditionalFormatting>
  <conditionalFormatting sqref="E66:E67">
    <cfRule type="duplicateValues" dxfId="208" priority="67"/>
    <cfRule type="duplicateValues" dxfId="207" priority="68"/>
    <cfRule type="duplicateValues" dxfId="206" priority="69"/>
    <cfRule type="duplicateValues" dxfId="205" priority="70"/>
  </conditionalFormatting>
  <conditionalFormatting sqref="E66:E67">
    <cfRule type="duplicateValues" dxfId="204" priority="66"/>
  </conditionalFormatting>
  <conditionalFormatting sqref="E66:E67">
    <cfRule type="duplicateValues" dxfId="203" priority="65"/>
  </conditionalFormatting>
  <conditionalFormatting sqref="E66:E67">
    <cfRule type="duplicateValues" dxfId="202" priority="64"/>
  </conditionalFormatting>
  <conditionalFormatting sqref="E66:E67">
    <cfRule type="duplicateValues" dxfId="201" priority="63"/>
  </conditionalFormatting>
  <conditionalFormatting sqref="B66:B67">
    <cfRule type="duplicateValues" dxfId="200" priority="62"/>
  </conditionalFormatting>
  <conditionalFormatting sqref="B66:B67">
    <cfRule type="duplicateValues" dxfId="199" priority="61"/>
  </conditionalFormatting>
  <conditionalFormatting sqref="B66:B67">
    <cfRule type="duplicateValues" dxfId="198" priority="58"/>
    <cfRule type="duplicateValues" dxfId="197" priority="59"/>
    <cfRule type="duplicateValues" dxfId="196" priority="60"/>
  </conditionalFormatting>
  <conditionalFormatting sqref="E66:E67">
    <cfRule type="duplicateValues" dxfId="195" priority="57"/>
  </conditionalFormatting>
  <conditionalFormatting sqref="E66:E67">
    <cfRule type="duplicateValues" dxfId="194" priority="56"/>
  </conditionalFormatting>
  <conditionalFormatting sqref="E66:E67">
    <cfRule type="duplicateValues" dxfId="193" priority="54"/>
    <cfRule type="duplicateValues" dxfId="192" priority="55"/>
  </conditionalFormatting>
  <conditionalFormatting sqref="E66:E67">
    <cfRule type="duplicateValues" dxfId="191" priority="51"/>
    <cfRule type="duplicateValues" dxfId="190" priority="52"/>
    <cfRule type="duplicateValues" dxfId="189" priority="53"/>
  </conditionalFormatting>
  <conditionalFormatting sqref="E66:E67">
    <cfRule type="duplicateValues" dxfId="188" priority="47"/>
    <cfRule type="duplicateValues" dxfId="187" priority="48"/>
    <cfRule type="duplicateValues" dxfId="186" priority="49"/>
    <cfRule type="duplicateValues" dxfId="185" priority="50"/>
  </conditionalFormatting>
  <conditionalFormatting sqref="E66:E67">
    <cfRule type="duplicateValues" dxfId="184" priority="46"/>
  </conditionalFormatting>
  <conditionalFormatting sqref="B66:B67">
    <cfRule type="duplicateValues" dxfId="183" priority="45"/>
  </conditionalFormatting>
  <conditionalFormatting sqref="B66:B67">
    <cfRule type="duplicateValues" dxfId="182" priority="42"/>
    <cfRule type="duplicateValues" dxfId="181" priority="43"/>
    <cfRule type="duplicateValues" dxfId="180" priority="44"/>
  </conditionalFormatting>
  <conditionalFormatting sqref="E66:E67">
    <cfRule type="duplicateValues" dxfId="179" priority="41"/>
  </conditionalFormatting>
  <conditionalFormatting sqref="E66:E67">
    <cfRule type="duplicateValues" dxfId="178" priority="39"/>
    <cfRule type="duplicateValues" dxfId="177" priority="40"/>
  </conditionalFormatting>
  <conditionalFormatting sqref="E66:E67">
    <cfRule type="duplicateValues" dxfId="176" priority="36"/>
    <cfRule type="duplicateValues" dxfId="175" priority="37"/>
    <cfRule type="duplicateValues" dxfId="174" priority="38"/>
  </conditionalFormatting>
  <conditionalFormatting sqref="E66:E67">
    <cfRule type="duplicateValues" dxfId="173" priority="32"/>
    <cfRule type="duplicateValues" dxfId="172" priority="33"/>
    <cfRule type="duplicateValues" dxfId="171" priority="34"/>
    <cfRule type="duplicateValues" dxfId="170" priority="35"/>
  </conditionalFormatting>
  <conditionalFormatting sqref="E66:E67">
    <cfRule type="duplicateValues" dxfId="169" priority="31"/>
  </conditionalFormatting>
  <conditionalFormatting sqref="E66:E67">
    <cfRule type="duplicateValues" dxfId="168" priority="30"/>
  </conditionalFormatting>
  <conditionalFormatting sqref="B66:B67">
    <cfRule type="duplicateValues" dxfId="167" priority="29"/>
  </conditionalFormatting>
  <conditionalFormatting sqref="E66:E67">
    <cfRule type="duplicateValues" dxfId="166" priority="28"/>
  </conditionalFormatting>
  <conditionalFormatting sqref="E66:E67">
    <cfRule type="duplicateValues" dxfId="165" priority="27"/>
  </conditionalFormatting>
  <conditionalFormatting sqref="B66:B67">
    <cfRule type="duplicateValues" dxfId="164" priority="26"/>
  </conditionalFormatting>
  <conditionalFormatting sqref="E66:E67">
    <cfRule type="duplicateValues" dxfId="163" priority="25"/>
  </conditionalFormatting>
  <conditionalFormatting sqref="B66:B67">
    <cfRule type="duplicateValues" dxfId="162" priority="23"/>
    <cfRule type="duplicateValues" dxfId="161" priority="24"/>
  </conditionalFormatting>
  <conditionalFormatting sqref="E66:E67">
    <cfRule type="duplicateValues" dxfId="160" priority="22"/>
  </conditionalFormatting>
  <conditionalFormatting sqref="B66:B67">
    <cfRule type="duplicateValues" dxfId="159" priority="21"/>
  </conditionalFormatting>
  <conditionalFormatting sqref="B66:B67">
    <cfRule type="duplicateValues" dxfId="158" priority="20"/>
  </conditionalFormatting>
  <conditionalFormatting sqref="B66:B67">
    <cfRule type="duplicateValues" dxfId="157" priority="17"/>
    <cfRule type="duplicateValues" dxfId="156" priority="18"/>
    <cfRule type="duplicateValues" dxfId="155" priority="19"/>
  </conditionalFormatting>
  <conditionalFormatting sqref="B66:B67">
    <cfRule type="duplicateValues" dxfId="154" priority="16"/>
  </conditionalFormatting>
  <conditionalFormatting sqref="B66:B67">
    <cfRule type="duplicateValues" dxfId="153" priority="15"/>
  </conditionalFormatting>
  <conditionalFormatting sqref="B66:B67">
    <cfRule type="duplicateValues" dxfId="152" priority="14"/>
  </conditionalFormatting>
  <conditionalFormatting sqref="B66:B67">
    <cfRule type="duplicateValues" dxfId="151" priority="13"/>
  </conditionalFormatting>
  <conditionalFormatting sqref="B66:B67">
    <cfRule type="duplicateValues" dxfId="150" priority="10"/>
    <cfRule type="duplicateValues" dxfId="149" priority="11"/>
    <cfRule type="duplicateValues" dxfId="148" priority="12"/>
  </conditionalFormatting>
  <conditionalFormatting sqref="B66:B67">
    <cfRule type="duplicateValues" dxfId="147" priority="9"/>
  </conditionalFormatting>
  <conditionalFormatting sqref="B66:B67">
    <cfRule type="duplicateValues" dxfId="146" priority="6"/>
    <cfRule type="duplicateValues" dxfId="145" priority="7"/>
    <cfRule type="duplicateValues" dxfId="144" priority="8"/>
  </conditionalFormatting>
  <conditionalFormatting sqref="B66:B67">
    <cfRule type="duplicateValues" dxfId="143" priority="5"/>
  </conditionalFormatting>
  <conditionalFormatting sqref="B66:B67">
    <cfRule type="duplicateValues" dxfId="142" priority="4"/>
  </conditionalFormatting>
  <conditionalFormatting sqref="B66:B67">
    <cfRule type="duplicateValues" dxfId="141" priority="2"/>
    <cfRule type="duplicateValues" dxfId="140" priority="3"/>
  </conditionalFormatting>
  <conditionalFormatting sqref="E66:E67">
    <cfRule type="duplicateValues" dxfId="139" priority="1"/>
  </conditionalFormatting>
  <conditionalFormatting sqref="B5:B13">
    <cfRule type="duplicateValues" dxfId="138" priority="154129"/>
  </conditionalFormatting>
  <conditionalFormatting sqref="B5:B13">
    <cfRule type="duplicateValues" dxfId="137" priority="154131"/>
    <cfRule type="duplicateValues" dxfId="136" priority="154132"/>
    <cfRule type="duplicateValues" dxfId="135" priority="154133"/>
  </conditionalFormatting>
  <conditionalFormatting sqref="E5:E13">
    <cfRule type="duplicateValues" dxfId="134" priority="154137"/>
  </conditionalFormatting>
  <conditionalFormatting sqref="E5:E13">
    <cfRule type="duplicateValues" dxfId="133" priority="154139"/>
    <cfRule type="duplicateValues" dxfId="132" priority="154140"/>
  </conditionalFormatting>
  <conditionalFormatting sqref="E5:E13">
    <cfRule type="duplicateValues" dxfId="131" priority="154143"/>
    <cfRule type="duplicateValues" dxfId="130" priority="154144"/>
    <cfRule type="duplicateValues" dxfId="129" priority="154145"/>
  </conditionalFormatting>
  <conditionalFormatting sqref="E5:E13">
    <cfRule type="duplicateValues" dxfId="128" priority="154149"/>
    <cfRule type="duplicateValues" dxfId="127" priority="154150"/>
    <cfRule type="duplicateValues" dxfId="126" priority="154151"/>
    <cfRule type="duplicateValues" dxfId="125" priority="154152"/>
  </conditionalFormatting>
  <conditionalFormatting sqref="B18:B26">
    <cfRule type="duplicateValues" dxfId="124" priority="154457"/>
  </conditionalFormatting>
  <conditionalFormatting sqref="B18:B26">
    <cfRule type="duplicateValues" dxfId="123" priority="154459"/>
    <cfRule type="duplicateValues" dxfId="122" priority="154460"/>
    <cfRule type="duplicateValues" dxfId="121" priority="154461"/>
  </conditionalFormatting>
  <conditionalFormatting sqref="B27:B65">
    <cfRule type="duplicateValues" dxfId="23" priority="154533"/>
  </conditionalFormatting>
  <conditionalFormatting sqref="B27:B65">
    <cfRule type="duplicateValues" dxfId="22" priority="154534"/>
    <cfRule type="duplicateValues" dxfId="21" priority="154535"/>
    <cfRule type="duplicateValues" dxfId="20" priority="154536"/>
  </conditionalFormatting>
  <conditionalFormatting sqref="E27:E65">
    <cfRule type="duplicateValues" dxfId="19" priority="154537"/>
  </conditionalFormatting>
  <conditionalFormatting sqref="E27:E65">
    <cfRule type="duplicateValues" dxfId="18" priority="154538"/>
    <cfRule type="duplicateValues" dxfId="17" priority="154539"/>
  </conditionalFormatting>
  <conditionalFormatting sqref="E27:E65">
    <cfRule type="duplicateValues" dxfId="16" priority="154540"/>
    <cfRule type="duplicateValues" dxfId="15" priority="154541"/>
    <cfRule type="duplicateValues" dxfId="14" priority="154542"/>
  </conditionalFormatting>
  <conditionalFormatting sqref="E27:E65">
    <cfRule type="duplicateValues" dxfId="13" priority="154543"/>
    <cfRule type="duplicateValues" dxfId="12" priority="154544"/>
    <cfRule type="duplicateValues" dxfId="11" priority="154545"/>
    <cfRule type="duplicateValues" dxfId="10" priority="154546"/>
  </conditionalFormatting>
  <conditionalFormatting sqref="E18:E65">
    <cfRule type="duplicateValues" dxfId="9" priority="154547"/>
  </conditionalFormatting>
  <conditionalFormatting sqref="E18:E65">
    <cfRule type="duplicateValues" dxfId="8" priority="154549"/>
    <cfRule type="duplicateValues" dxfId="7" priority="154550"/>
  </conditionalFormatting>
  <conditionalFormatting sqref="E18:E65">
    <cfRule type="duplicateValues" dxfId="6" priority="154553"/>
    <cfRule type="duplicateValues" dxfId="5" priority="154554"/>
    <cfRule type="duplicateValues" dxfId="4" priority="154555"/>
  </conditionalFormatting>
  <conditionalFormatting sqref="E18:E65">
    <cfRule type="duplicateValues" dxfId="3" priority="154559"/>
    <cfRule type="duplicateValues" dxfId="2" priority="154560"/>
    <cfRule type="duplicateValues" dxfId="1" priority="154561"/>
    <cfRule type="duplicateValues" dxfId="0" priority="15456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4140625" defaultRowHeight="14.4" x14ac:dyDescent="0.3"/>
  <cols>
    <col min="1" max="1" width="26.44140625" style="84" bestFit="1" customWidth="1"/>
    <col min="2" max="2" width="20.44140625" style="84" bestFit="1" customWidth="1"/>
    <col min="3" max="3" width="63" style="84" bestFit="1" customWidth="1"/>
    <col min="4" max="4" width="44.33203125" style="84" bestFit="1" customWidth="1"/>
    <col min="5" max="5" width="17.88671875" style="84" bestFit="1" customWidth="1"/>
    <col min="6" max="6" width="29.44140625" style="84" bestFit="1" customWidth="1"/>
    <col min="7" max="7" width="6.88671875" style="84" bestFit="1" customWidth="1"/>
    <col min="8" max="8" width="54.109375" style="84" bestFit="1" customWidth="1"/>
    <col min="9" max="9" width="5.33203125" style="84" customWidth="1"/>
    <col min="10" max="10" width="22.33203125" style="84" bestFit="1" customWidth="1"/>
    <col min="11" max="11" width="3.6640625" style="84" bestFit="1" customWidth="1"/>
    <col min="12" max="16384" width="23.44140625" style="84"/>
  </cols>
  <sheetData>
    <row r="1" spans="1:11" ht="22.5" customHeight="1" x14ac:dyDescent="0.3">
      <c r="A1" s="153" t="s">
        <v>2150</v>
      </c>
      <c r="B1" s="154"/>
      <c r="C1" s="154"/>
      <c r="D1" s="154"/>
      <c r="E1" s="155"/>
      <c r="F1" s="162" t="s">
        <v>2551</v>
      </c>
      <c r="G1" s="163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3">
      <c r="A2" s="156" t="s">
        <v>2450</v>
      </c>
      <c r="B2" s="157"/>
      <c r="C2" s="157"/>
      <c r="D2" s="157"/>
      <c r="E2" s="158"/>
      <c r="F2" s="105" t="s">
        <v>2550</v>
      </c>
      <c r="G2" s="104">
        <f>G3+G4</f>
        <v>63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0</v>
      </c>
    </row>
    <row r="3" spans="1:11" ht="17.399999999999999" x14ac:dyDescent="0.3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63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0</v>
      </c>
    </row>
    <row r="4" spans="1:11" ht="18" thickBot="1" x14ac:dyDescent="0.35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0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" thickBot="1" x14ac:dyDescent="0.35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7.399999999999999" x14ac:dyDescent="0.3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0</v>
      </c>
      <c r="H6" s="105" t="s">
        <v>2558</v>
      </c>
      <c r="I6" s="104">
        <f>COUNTIF(A:E,"GAVETA DE RECHAZO LLENA")</f>
        <v>0</v>
      </c>
    </row>
    <row r="7" spans="1:11" ht="18" customHeight="1" x14ac:dyDescent="0.3">
      <c r="A7" s="159" t="s">
        <v>2584</v>
      </c>
      <c r="B7" s="160"/>
      <c r="C7" s="160"/>
      <c r="D7" s="160"/>
      <c r="E7" s="161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7.399999999999999" x14ac:dyDescent="0.3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7.399999999999999" x14ac:dyDescent="0.3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7.399999999999999" x14ac:dyDescent="0.3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7.399999999999999" x14ac:dyDescent="0.3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7.399999999999999" x14ac:dyDescent="0.3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3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7.399999999999999" x14ac:dyDescent="0.3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7.399999999999999" x14ac:dyDescent="0.3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7.399999999999999" x14ac:dyDescent="0.3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7.399999999999999" x14ac:dyDescent="0.3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7.399999999999999" x14ac:dyDescent="0.3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3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7.399999999999999" x14ac:dyDescent="0.3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7.399999999999999" x14ac:dyDescent="0.3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7.399999999999999" x14ac:dyDescent="0.3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7.399999999999999" x14ac:dyDescent="0.3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7.399999999999999" x14ac:dyDescent="0.3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2620</v>
      </c>
    </row>
    <row r="25" spans="1:5" s="111" customFormat="1" ht="17.399999999999999" x14ac:dyDescent="0.3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7.399999999999999" x14ac:dyDescent="0.3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7.399999999999999" x14ac:dyDescent="0.3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7.399999999999999" x14ac:dyDescent="0.3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3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7.399999999999999" x14ac:dyDescent="0.3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7.399999999999999" x14ac:dyDescent="0.3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7.399999999999999" x14ac:dyDescent="0.3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7.399999999999999" x14ac:dyDescent="0.3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7.399999999999999" x14ac:dyDescent="0.3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3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3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7.399999999999999" x14ac:dyDescent="0.3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2621</v>
      </c>
      <c r="G37" s="111"/>
      <c r="H37" s="111"/>
    </row>
    <row r="38" spans="1:8" s="111" customFormat="1" ht="18.75" customHeight="1" x14ac:dyDescent="0.3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7.399999999999999" x14ac:dyDescent="0.3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7.399999999999999" x14ac:dyDescent="0.3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7.399999999999999" x14ac:dyDescent="0.3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7.399999999999999" x14ac:dyDescent="0.3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5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5">
      <c r="A44" s="114" t="s">
        <v>2472</v>
      </c>
      <c r="B44" s="142">
        <f>COUNT(B9:B43)</f>
        <v>34</v>
      </c>
      <c r="C44" s="164"/>
      <c r="D44" s="165"/>
      <c r="E44" s="166"/>
      <c r="G44" s="111"/>
      <c r="H44" s="111"/>
    </row>
    <row r="45" spans="1:8" ht="18.75" customHeight="1" x14ac:dyDescent="0.3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3">
      <c r="A46" s="159" t="s">
        <v>2585</v>
      </c>
      <c r="B46" s="160"/>
      <c r="C46" s="160"/>
      <c r="D46" s="160"/>
      <c r="E46" s="161"/>
    </row>
    <row r="47" spans="1:8" s="111" customFormat="1" ht="17.399999999999999" x14ac:dyDescent="0.3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7.399999999999999" x14ac:dyDescent="0.3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7.399999999999999" x14ac:dyDescent="0.3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7.399999999999999" x14ac:dyDescent="0.3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7.399999999999999" x14ac:dyDescent="0.3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7.399999999999999" x14ac:dyDescent="0.3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7.399999999999999" x14ac:dyDescent="0.3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7.399999999999999" x14ac:dyDescent="0.3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" thickBot="1" x14ac:dyDescent="0.35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" thickBot="1" x14ac:dyDescent="0.35">
      <c r="A56" s="114" t="s">
        <v>2472</v>
      </c>
      <c r="B56" s="142">
        <f>COUNT(B48:B55)</f>
        <v>5</v>
      </c>
      <c r="C56" s="164"/>
      <c r="D56" s="165"/>
      <c r="E56" s="166"/>
    </row>
    <row r="57" spans="1:5" ht="15" thickBot="1" x14ac:dyDescent="0.35">
      <c r="A57" s="111"/>
      <c r="B57" s="116"/>
      <c r="C57" s="111"/>
      <c r="D57" s="111"/>
      <c r="E57" s="116"/>
    </row>
    <row r="58" spans="1:5" ht="18.75" customHeight="1" thickBot="1" x14ac:dyDescent="0.35">
      <c r="A58" s="169" t="s">
        <v>2473</v>
      </c>
      <c r="B58" s="170"/>
      <c r="C58" s="170"/>
      <c r="D58" s="170"/>
      <c r="E58" s="171"/>
    </row>
    <row r="59" spans="1:5" ht="18.75" customHeight="1" x14ac:dyDescent="0.3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3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7.399999999999999" x14ac:dyDescent="0.3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3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7.399999999999999" x14ac:dyDescent="0.3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3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2622</v>
      </c>
    </row>
    <row r="65" spans="1:5" ht="18.75" customHeight="1" x14ac:dyDescent="0.3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2623</v>
      </c>
    </row>
    <row r="66" spans="1:5" ht="18.75" customHeight="1" x14ac:dyDescent="0.3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3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3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3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7.399999999999999" x14ac:dyDescent="0.3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5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" thickBot="1" x14ac:dyDescent="0.35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5">
      <c r="A73" s="111"/>
      <c r="B73" s="116"/>
      <c r="C73" s="111"/>
      <c r="D73" s="111"/>
      <c r="E73" s="116"/>
    </row>
    <row r="74" spans="1:5" ht="18.75" customHeight="1" thickBot="1" x14ac:dyDescent="0.35">
      <c r="A74" s="169" t="s">
        <v>2532</v>
      </c>
      <c r="B74" s="170"/>
      <c r="C74" s="170"/>
      <c r="D74" s="170"/>
      <c r="E74" s="171"/>
    </row>
    <row r="75" spans="1:5" ht="18.75" customHeight="1" x14ac:dyDescent="0.3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3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7.399999999999999" x14ac:dyDescent="0.3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7.399999999999999" x14ac:dyDescent="0.3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7.399999999999999" x14ac:dyDescent="0.3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3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3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3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3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7.399999999999999" x14ac:dyDescent="0.3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3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2624</v>
      </c>
    </row>
    <row r="86" spans="1:5" ht="18.75" customHeight="1" x14ac:dyDescent="0.3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2625</v>
      </c>
    </row>
    <row r="87" spans="1:5" ht="17.399999999999999" x14ac:dyDescent="0.3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2626</v>
      </c>
    </row>
    <row r="88" spans="1:5" ht="18.75" customHeight="1" x14ac:dyDescent="0.3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2627</v>
      </c>
    </row>
    <row r="89" spans="1:5" ht="17.399999999999999" x14ac:dyDescent="0.3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7.399999999999999" x14ac:dyDescent="0.3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3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3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7.399999999999999" x14ac:dyDescent="0.3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3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5">
      <c r="A95" s="133" t="s">
        <v>2472</v>
      </c>
      <c r="B95" s="143">
        <f>COUNT(B76:B88)</f>
        <v>13</v>
      </c>
      <c r="C95" s="124"/>
      <c r="D95" s="124"/>
      <c r="E95" s="124"/>
    </row>
    <row r="96" spans="1:5" ht="15" thickBot="1" x14ac:dyDescent="0.35">
      <c r="A96" s="111"/>
      <c r="B96" s="116"/>
      <c r="C96" s="111"/>
      <c r="D96" s="111"/>
      <c r="E96" s="116"/>
    </row>
    <row r="97" spans="1:5" ht="18" customHeight="1" x14ac:dyDescent="0.3">
      <c r="A97" s="172" t="s">
        <v>2586</v>
      </c>
      <c r="B97" s="173"/>
      <c r="C97" s="173"/>
      <c r="D97" s="173"/>
      <c r="E97" s="174"/>
    </row>
    <row r="98" spans="1:5" ht="18.75" customHeight="1" x14ac:dyDescent="0.3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7.399999999999999" x14ac:dyDescent="0.3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3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7.399999999999999" x14ac:dyDescent="0.3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3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7.399999999999999" x14ac:dyDescent="0.3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7.399999999999999" x14ac:dyDescent="0.3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" thickBot="1" x14ac:dyDescent="0.35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" thickBot="1" x14ac:dyDescent="0.35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" thickBot="1" x14ac:dyDescent="0.35">
      <c r="A107" s="111"/>
      <c r="B107" s="116"/>
      <c r="C107" s="111"/>
      <c r="D107" s="111"/>
      <c r="E107" s="116"/>
    </row>
    <row r="108" spans="1:5" ht="18.75" customHeight="1" thickBot="1" x14ac:dyDescent="0.35">
      <c r="A108" s="175" t="s">
        <v>2474</v>
      </c>
      <c r="B108" s="176"/>
      <c r="C108" s="111" t="s">
        <v>2412</v>
      </c>
      <c r="D108" s="116"/>
      <c r="E108" s="116"/>
    </row>
    <row r="109" spans="1:5" ht="18.75" customHeight="1" thickBot="1" x14ac:dyDescent="0.35">
      <c r="A109" s="135">
        <f>+B72+B95+B106</f>
        <v>23</v>
      </c>
      <c r="B109" s="139"/>
      <c r="C109" s="111"/>
      <c r="D109" s="111"/>
      <c r="E109" s="111"/>
    </row>
    <row r="110" spans="1:5" ht="15" thickBot="1" x14ac:dyDescent="0.35">
      <c r="A110" s="111"/>
      <c r="B110" s="116"/>
      <c r="C110" s="111"/>
      <c r="D110" s="111"/>
      <c r="E110" s="116"/>
    </row>
    <row r="111" spans="1:5" ht="18.75" customHeight="1" thickBot="1" x14ac:dyDescent="0.35">
      <c r="A111" s="169" t="s">
        <v>2475</v>
      </c>
      <c r="B111" s="170"/>
      <c r="C111" s="170"/>
      <c r="D111" s="170"/>
      <c r="E111" s="171"/>
    </row>
    <row r="112" spans="1:5" ht="18.75" customHeight="1" x14ac:dyDescent="0.3">
      <c r="A112" s="117" t="s">
        <v>15</v>
      </c>
      <c r="B112" s="113" t="s">
        <v>2415</v>
      </c>
      <c r="C112" s="115" t="s">
        <v>46</v>
      </c>
      <c r="D112" s="177" t="s">
        <v>2418</v>
      </c>
      <c r="E112" s="178"/>
    </row>
    <row r="113" spans="1:5" ht="17.399999999999999" x14ac:dyDescent="0.3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67" t="s">
        <v>2602</v>
      </c>
      <c r="E113" s="168"/>
    </row>
    <row r="114" spans="1:5" ht="17.399999999999999" x14ac:dyDescent="0.3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67" t="s">
        <v>2602</v>
      </c>
      <c r="E114" s="168"/>
    </row>
    <row r="115" spans="1:5" ht="17.399999999999999" x14ac:dyDescent="0.3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67" t="s">
        <v>2602</v>
      </c>
      <c r="E115" s="168"/>
    </row>
    <row r="116" spans="1:5" ht="17.399999999999999" x14ac:dyDescent="0.3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67" t="s">
        <v>2587</v>
      </c>
      <c r="E116" s="168"/>
    </row>
    <row r="117" spans="1:5" ht="18" customHeight="1" x14ac:dyDescent="0.3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67" t="s">
        <v>2602</v>
      </c>
      <c r="E117" s="168"/>
    </row>
    <row r="118" spans="1:5" ht="17.399999999999999" x14ac:dyDescent="0.3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67" t="s">
        <v>2587</v>
      </c>
      <c r="E118" s="168"/>
    </row>
    <row r="119" spans="1:5" ht="17.399999999999999" x14ac:dyDescent="0.3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67" t="s">
        <v>2587</v>
      </c>
      <c r="E119" s="168"/>
    </row>
    <row r="120" spans="1:5" ht="17.399999999999999" x14ac:dyDescent="0.3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67" t="s">
        <v>2602</v>
      </c>
      <c r="E120" s="168"/>
    </row>
    <row r="121" spans="1:5" ht="17.399999999999999" x14ac:dyDescent="0.3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67" t="s">
        <v>2587</v>
      </c>
      <c r="E121" s="168"/>
    </row>
    <row r="122" spans="1:5" ht="17.399999999999999" x14ac:dyDescent="0.3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67" t="s">
        <v>2587</v>
      </c>
      <c r="E122" s="168"/>
    </row>
    <row r="123" spans="1:5" ht="17.399999999999999" x14ac:dyDescent="0.3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67" t="s">
        <v>2602</v>
      </c>
      <c r="E123" s="168"/>
    </row>
    <row r="124" spans="1:5" ht="17.399999999999999" x14ac:dyDescent="0.3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67" t="s">
        <v>2602</v>
      </c>
      <c r="E124" s="168"/>
    </row>
    <row r="125" spans="1:5" ht="17.399999999999999" x14ac:dyDescent="0.3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67" t="s">
        <v>2587</v>
      </c>
      <c r="E125" s="168"/>
    </row>
    <row r="126" spans="1:5" ht="18.75" customHeight="1" x14ac:dyDescent="0.3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67" t="s">
        <v>2587</v>
      </c>
      <c r="E126" s="168"/>
    </row>
    <row r="127" spans="1:5" ht="17.399999999999999" x14ac:dyDescent="0.3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67"/>
      <c r="E127" s="168"/>
    </row>
    <row r="128" spans="1:5" ht="17.399999999999999" x14ac:dyDescent="0.3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67"/>
      <c r="E128" s="168"/>
    </row>
    <row r="129" spans="1:5" ht="18.75" customHeight="1" x14ac:dyDescent="0.3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67"/>
      <c r="E129" s="168"/>
    </row>
    <row r="130" spans="1:5" ht="18" thickBot="1" x14ac:dyDescent="0.35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67"/>
      <c r="E130" s="168"/>
    </row>
    <row r="131" spans="1:5" ht="18" thickBot="1" x14ac:dyDescent="0.35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3">
      <c r="A132" s="111"/>
      <c r="B132" s="70"/>
      <c r="C132" s="111"/>
      <c r="D132" s="111"/>
      <c r="E132" s="111"/>
    </row>
    <row r="133" spans="1:5" x14ac:dyDescent="0.3">
      <c r="A133" s="111"/>
      <c r="B133" s="70"/>
      <c r="C133" s="111"/>
      <c r="D133" s="111"/>
      <c r="E133" s="111"/>
    </row>
    <row r="134" spans="1:5" x14ac:dyDescent="0.3">
      <c r="A134" s="111"/>
      <c r="B134" s="70"/>
      <c r="C134" s="111"/>
      <c r="D134" s="111"/>
      <c r="E134" s="111"/>
    </row>
    <row r="135" spans="1:5" x14ac:dyDescent="0.3">
      <c r="A135" s="111"/>
      <c r="B135" s="70"/>
      <c r="C135" s="111"/>
      <c r="D135" s="111"/>
      <c r="E135" s="111"/>
    </row>
    <row r="136" spans="1:5" x14ac:dyDescent="0.3">
      <c r="A136" s="111"/>
      <c r="B136" s="70"/>
      <c r="C136" s="111"/>
      <c r="D136" s="111"/>
      <c r="E136" s="111"/>
    </row>
    <row r="137" spans="1:5" x14ac:dyDescent="0.3">
      <c r="A137" s="111"/>
      <c r="B137" s="70"/>
      <c r="C137" s="111"/>
      <c r="D137" s="111"/>
      <c r="E137" s="111"/>
    </row>
    <row r="138" spans="1:5" x14ac:dyDescent="0.3">
      <c r="A138" s="111"/>
      <c r="B138" s="70"/>
      <c r="C138" s="111"/>
      <c r="D138" s="111"/>
      <c r="E138" s="111"/>
    </row>
    <row r="139" spans="1:5" x14ac:dyDescent="0.3">
      <c r="A139" s="111"/>
      <c r="B139" s="70"/>
      <c r="C139" s="111"/>
      <c r="D139" s="111"/>
      <c r="E139" s="111"/>
    </row>
    <row r="140" spans="1:5" x14ac:dyDescent="0.3">
      <c r="A140" s="111"/>
      <c r="B140" s="70"/>
      <c r="C140" s="111"/>
      <c r="D140" s="111"/>
      <c r="E140" s="111"/>
    </row>
    <row r="141" spans="1:5" x14ac:dyDescent="0.3">
      <c r="A141" s="111"/>
      <c r="B141" s="70"/>
      <c r="C141" s="111"/>
      <c r="D141" s="111"/>
      <c r="E141" s="111"/>
    </row>
    <row r="142" spans="1:5" x14ac:dyDescent="0.3">
      <c r="A142" s="111"/>
      <c r="B142" s="70"/>
      <c r="C142" s="111"/>
      <c r="D142" s="111"/>
      <c r="E142" s="111"/>
    </row>
    <row r="143" spans="1:5" x14ac:dyDescent="0.3">
      <c r="A143" s="111"/>
      <c r="B143" s="70"/>
      <c r="C143" s="111"/>
      <c r="D143" s="111"/>
      <c r="E143" s="111"/>
    </row>
    <row r="144" spans="1:5" x14ac:dyDescent="0.3">
      <c r="A144" s="111"/>
      <c r="B144" s="70"/>
      <c r="C144" s="111"/>
      <c r="D144" s="111"/>
      <c r="E144" s="111"/>
    </row>
    <row r="145" spans="1:5" x14ac:dyDescent="0.3">
      <c r="A145" s="111"/>
      <c r="B145" s="70"/>
      <c r="C145" s="111"/>
      <c r="D145" s="111"/>
      <c r="E145" s="111"/>
    </row>
    <row r="146" spans="1:5" x14ac:dyDescent="0.3">
      <c r="A146" s="111"/>
      <c r="B146" s="70"/>
      <c r="C146" s="111"/>
      <c r="D146" s="111"/>
      <c r="E146" s="111"/>
    </row>
    <row r="147" spans="1:5" x14ac:dyDescent="0.3">
      <c r="A147" s="111"/>
      <c r="B147" s="70"/>
      <c r="C147" s="111"/>
      <c r="D147" s="111"/>
      <c r="E147" s="111"/>
    </row>
    <row r="148" spans="1:5" x14ac:dyDescent="0.3">
      <c r="A148" s="111"/>
      <c r="B148" s="70"/>
      <c r="C148" s="111"/>
      <c r="D148" s="111"/>
      <c r="E148" s="111"/>
    </row>
    <row r="149" spans="1:5" x14ac:dyDescent="0.3">
      <c r="A149" s="111"/>
      <c r="B149" s="70"/>
      <c r="C149" s="111"/>
      <c r="D149" s="111"/>
      <c r="E149" s="111"/>
    </row>
    <row r="150" spans="1:5" x14ac:dyDescent="0.3">
      <c r="A150" s="111"/>
      <c r="B150" s="70"/>
      <c r="C150" s="111"/>
      <c r="D150" s="111"/>
      <c r="E150" s="111"/>
    </row>
    <row r="151" spans="1:5" x14ac:dyDescent="0.3">
      <c r="A151" s="111"/>
      <c r="B151" s="70"/>
      <c r="C151" s="111"/>
      <c r="D151" s="111"/>
      <c r="E151" s="111"/>
    </row>
    <row r="152" spans="1:5" x14ac:dyDescent="0.3">
      <c r="A152" s="111"/>
      <c r="B152" s="70"/>
      <c r="C152" s="111"/>
      <c r="D152" s="111"/>
      <c r="E152" s="111"/>
    </row>
    <row r="153" spans="1:5" x14ac:dyDescent="0.3">
      <c r="A153" s="111"/>
      <c r="B153" s="70"/>
      <c r="C153" s="111"/>
      <c r="D153" s="111"/>
      <c r="E153" s="111"/>
    </row>
    <row r="154" spans="1:5" x14ac:dyDescent="0.3">
      <c r="A154" s="111"/>
      <c r="B154" s="70"/>
      <c r="C154" s="111"/>
      <c r="D154" s="111"/>
      <c r="E154" s="111"/>
    </row>
    <row r="155" spans="1:5" x14ac:dyDescent="0.3">
      <c r="A155" s="111"/>
      <c r="B155" s="70"/>
      <c r="C155" s="111"/>
      <c r="D155" s="111"/>
      <c r="E155" s="111"/>
    </row>
    <row r="156" spans="1:5" x14ac:dyDescent="0.3">
      <c r="A156" s="111"/>
      <c r="B156" s="70"/>
      <c r="C156" s="111"/>
      <c r="D156" s="111"/>
      <c r="E156" s="111"/>
    </row>
    <row r="157" spans="1:5" x14ac:dyDescent="0.3">
      <c r="A157" s="111"/>
      <c r="B157" s="70"/>
      <c r="C157" s="111"/>
      <c r="D157" s="111"/>
      <c r="E157" s="111"/>
    </row>
    <row r="158" spans="1:5" x14ac:dyDescent="0.3">
      <c r="A158" s="111"/>
      <c r="B158" s="70"/>
      <c r="C158" s="111"/>
      <c r="D158" s="111"/>
      <c r="E158" s="111"/>
    </row>
    <row r="159" spans="1:5" x14ac:dyDescent="0.3">
      <c r="A159" s="111"/>
      <c r="B159" s="70"/>
      <c r="C159" s="111"/>
      <c r="D159" s="111"/>
      <c r="E159" s="111"/>
    </row>
    <row r="160" spans="1:5" x14ac:dyDescent="0.3">
      <c r="A160" s="111"/>
      <c r="B160" s="70"/>
      <c r="C160" s="111"/>
      <c r="D160" s="111"/>
      <c r="E160" s="111"/>
    </row>
    <row r="161" spans="1:5" x14ac:dyDescent="0.3">
      <c r="A161" s="111"/>
      <c r="B161" s="70"/>
      <c r="C161" s="111"/>
      <c r="D161" s="111"/>
      <c r="E161" s="111"/>
    </row>
    <row r="162" spans="1:5" x14ac:dyDescent="0.3">
      <c r="A162" s="111"/>
      <c r="B162" s="70"/>
      <c r="C162" s="111"/>
      <c r="D162" s="111"/>
      <c r="E162" s="111"/>
    </row>
    <row r="163" spans="1:5" x14ac:dyDescent="0.3">
      <c r="A163" s="111"/>
      <c r="B163" s="70"/>
      <c r="C163" s="111"/>
      <c r="D163" s="111"/>
      <c r="E163" s="111"/>
    </row>
    <row r="164" spans="1:5" x14ac:dyDescent="0.3">
      <c r="A164" s="111"/>
      <c r="B164" s="70"/>
      <c r="C164" s="111"/>
      <c r="D164" s="111"/>
      <c r="E164" s="111"/>
    </row>
    <row r="165" spans="1:5" x14ac:dyDescent="0.3">
      <c r="A165" s="111"/>
      <c r="B165" s="70"/>
      <c r="C165" s="111"/>
      <c r="D165" s="111"/>
      <c r="E165" s="111"/>
    </row>
    <row r="166" spans="1:5" x14ac:dyDescent="0.3">
      <c r="A166" s="111"/>
      <c r="B166" s="70"/>
      <c r="C166" s="111"/>
      <c r="D166" s="111"/>
      <c r="E166" s="111"/>
    </row>
    <row r="167" spans="1:5" x14ac:dyDescent="0.3">
      <c r="A167" s="111"/>
      <c r="B167" s="70"/>
      <c r="C167" s="111"/>
      <c r="D167" s="111"/>
      <c r="E167" s="111"/>
    </row>
    <row r="168" spans="1:5" x14ac:dyDescent="0.3">
      <c r="A168" s="111"/>
      <c r="B168" s="70"/>
      <c r="C168" s="111"/>
      <c r="D168" s="111"/>
      <c r="E168" s="111"/>
    </row>
    <row r="169" spans="1:5" x14ac:dyDescent="0.3">
      <c r="A169" s="111"/>
      <c r="B169" s="70"/>
      <c r="C169" s="111"/>
      <c r="D169" s="111"/>
      <c r="E169" s="111"/>
    </row>
    <row r="170" spans="1:5" x14ac:dyDescent="0.3">
      <c r="A170" s="111"/>
      <c r="B170" s="70"/>
      <c r="C170" s="111"/>
      <c r="D170" s="111"/>
      <c r="E170" s="111"/>
    </row>
    <row r="171" spans="1:5" x14ac:dyDescent="0.3">
      <c r="A171" s="111"/>
      <c r="B171" s="70"/>
      <c r="C171" s="111"/>
      <c r="D171" s="111"/>
      <c r="E171" s="111"/>
    </row>
    <row r="172" spans="1:5" x14ac:dyDescent="0.3">
      <c r="A172" s="111"/>
      <c r="B172" s="70"/>
      <c r="C172" s="111"/>
      <c r="D172" s="111"/>
      <c r="E172" s="111"/>
    </row>
    <row r="173" spans="1:5" x14ac:dyDescent="0.3">
      <c r="A173" s="111"/>
      <c r="B173" s="70"/>
      <c r="C173" s="111"/>
      <c r="D173" s="111"/>
      <c r="E173" s="111"/>
    </row>
    <row r="174" spans="1:5" x14ac:dyDescent="0.3">
      <c r="A174" s="111"/>
      <c r="B174" s="70"/>
      <c r="C174" s="111"/>
      <c r="D174" s="111"/>
      <c r="E174" s="111"/>
    </row>
    <row r="175" spans="1:5" x14ac:dyDescent="0.3">
      <c r="A175" s="111"/>
      <c r="B175" s="70"/>
      <c r="C175" s="111"/>
      <c r="D175" s="111"/>
      <c r="E175" s="111"/>
    </row>
    <row r="176" spans="1:5" x14ac:dyDescent="0.3">
      <c r="A176" s="111"/>
      <c r="B176" s="70"/>
      <c r="C176" s="111"/>
      <c r="D176" s="111"/>
      <c r="E176" s="111"/>
    </row>
    <row r="177" spans="1:5" x14ac:dyDescent="0.3">
      <c r="A177" s="111"/>
      <c r="B177" s="70"/>
      <c r="C177" s="111"/>
      <c r="D177" s="111"/>
      <c r="E177" s="111"/>
    </row>
    <row r="178" spans="1:5" x14ac:dyDescent="0.3">
      <c r="A178" s="111"/>
      <c r="B178" s="70"/>
      <c r="C178" s="111"/>
      <c r="D178" s="111"/>
      <c r="E178" s="111"/>
    </row>
    <row r="179" spans="1:5" x14ac:dyDescent="0.3">
      <c r="A179" s="111"/>
      <c r="B179" s="70"/>
      <c r="C179" s="111"/>
      <c r="D179" s="111"/>
      <c r="E179" s="111"/>
    </row>
    <row r="180" spans="1:5" x14ac:dyDescent="0.3">
      <c r="A180" s="111"/>
      <c r="B180" s="70"/>
      <c r="C180" s="111"/>
      <c r="D180" s="111"/>
      <c r="E180" s="111"/>
    </row>
    <row r="181" spans="1:5" x14ac:dyDescent="0.3">
      <c r="A181" s="111"/>
      <c r="B181" s="70"/>
      <c r="C181" s="111"/>
      <c r="D181" s="111"/>
      <c r="E181" s="111"/>
    </row>
    <row r="182" spans="1:5" x14ac:dyDescent="0.3">
      <c r="A182" s="111"/>
      <c r="B182" s="70"/>
      <c r="C182" s="111"/>
      <c r="D182" s="111"/>
      <c r="E182" s="111"/>
    </row>
    <row r="183" spans="1:5" x14ac:dyDescent="0.3">
      <c r="A183" s="111"/>
      <c r="B183" s="70"/>
      <c r="C183" s="111"/>
      <c r="D183" s="111"/>
      <c r="E183" s="111"/>
    </row>
    <row r="184" spans="1:5" x14ac:dyDescent="0.3">
      <c r="A184" s="111"/>
      <c r="B184" s="70"/>
      <c r="C184" s="111"/>
      <c r="D184" s="111"/>
      <c r="E184" s="111"/>
    </row>
    <row r="185" spans="1:5" x14ac:dyDescent="0.3">
      <c r="A185" s="111"/>
      <c r="B185" s="70"/>
      <c r="C185" s="111"/>
      <c r="D185" s="111"/>
      <c r="E185" s="111"/>
    </row>
    <row r="186" spans="1:5" x14ac:dyDescent="0.3">
      <c r="A186" s="111"/>
      <c r="B186" s="70"/>
      <c r="C186" s="111"/>
      <c r="D186" s="111"/>
      <c r="E186" s="111"/>
    </row>
    <row r="187" spans="1:5" x14ac:dyDescent="0.3">
      <c r="A187" s="111"/>
      <c r="B187" s="70"/>
      <c r="C187" s="111"/>
      <c r="D187" s="111"/>
      <c r="E187" s="111"/>
    </row>
    <row r="188" spans="1:5" x14ac:dyDescent="0.3">
      <c r="A188" s="111"/>
      <c r="B188" s="70"/>
      <c r="C188" s="111"/>
      <c r="D188" s="111"/>
      <c r="E188" s="111"/>
    </row>
    <row r="189" spans="1:5" x14ac:dyDescent="0.3">
      <c r="A189" s="111"/>
      <c r="B189" s="70"/>
      <c r="C189" s="111"/>
      <c r="D189" s="111"/>
      <c r="E189" s="111"/>
    </row>
    <row r="190" spans="1:5" x14ac:dyDescent="0.3">
      <c r="A190" s="111"/>
      <c r="B190" s="70"/>
      <c r="C190" s="111"/>
      <c r="D190" s="111"/>
      <c r="E190" s="111"/>
    </row>
    <row r="191" spans="1:5" x14ac:dyDescent="0.3">
      <c r="A191" s="111"/>
      <c r="B191" s="70"/>
      <c r="C191" s="111"/>
      <c r="D191" s="111"/>
      <c r="E191" s="111"/>
    </row>
    <row r="192" spans="1:5" x14ac:dyDescent="0.3">
      <c r="A192" s="111"/>
      <c r="B192" s="70"/>
      <c r="C192" s="111"/>
      <c r="D192" s="111"/>
      <c r="E192" s="111"/>
    </row>
    <row r="193" spans="1:5" x14ac:dyDescent="0.3">
      <c r="A193" s="111"/>
      <c r="B193" s="70"/>
      <c r="C193" s="111"/>
      <c r="D193" s="111"/>
      <c r="E193" s="111"/>
    </row>
    <row r="194" spans="1:5" x14ac:dyDescent="0.3">
      <c r="A194" s="111"/>
      <c r="B194" s="70"/>
      <c r="C194" s="111"/>
      <c r="D194" s="111"/>
      <c r="E194" s="111"/>
    </row>
  </sheetData>
  <mergeCells count="31">
    <mergeCell ref="D127:E127"/>
    <mergeCell ref="D128:E128"/>
    <mergeCell ref="D129:E129"/>
    <mergeCell ref="D130:E130"/>
    <mergeCell ref="D123:E123"/>
    <mergeCell ref="D124:E124"/>
    <mergeCell ref="D125:E125"/>
    <mergeCell ref="D126:E126"/>
    <mergeCell ref="D118:E118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A1:E1"/>
    <mergeCell ref="A2:E2"/>
    <mergeCell ref="A7:E7"/>
    <mergeCell ref="F1:G1"/>
    <mergeCell ref="C56:E56"/>
  </mergeCells>
  <phoneticPr fontId="46" type="noConversion"/>
  <conditionalFormatting sqref="E208:E1048576">
    <cfRule type="duplicateValues" dxfId="120" priority="143386"/>
  </conditionalFormatting>
  <conditionalFormatting sqref="B208:B1048576">
    <cfRule type="duplicateValues" dxfId="119" priority="143387"/>
  </conditionalFormatting>
  <conditionalFormatting sqref="B191:B194">
    <cfRule type="duplicateValues" dxfId="118" priority="27"/>
  </conditionalFormatting>
  <conditionalFormatting sqref="B191:B1048576">
    <cfRule type="duplicateValues" dxfId="117" priority="15"/>
  </conditionalFormatting>
  <conditionalFormatting sqref="B132:B190 B99:B100 B1:B7 B60:B61 B76:B81 B107:B111 B96:B97 B73:B74 B57:B58 B45:B46 B113:B121 B9:B43 B48:B49 B51:B55">
    <cfRule type="duplicateValues" dxfId="116" priority="11"/>
  </conditionalFormatting>
  <conditionalFormatting sqref="E127:E190 E122:E123 E1:E120">
    <cfRule type="duplicateValues" dxfId="115" priority="8"/>
  </conditionalFormatting>
  <conditionalFormatting sqref="E121">
    <cfRule type="duplicateValues" dxfId="114" priority="7"/>
  </conditionalFormatting>
  <conditionalFormatting sqref="E124">
    <cfRule type="duplicateValues" dxfId="113" priority="6"/>
  </conditionalFormatting>
  <conditionalFormatting sqref="E125">
    <cfRule type="duplicateValues" dxfId="112" priority="5"/>
  </conditionalFormatting>
  <conditionalFormatting sqref="E126">
    <cfRule type="duplicateValues" dxfId="111" priority="3"/>
  </conditionalFormatting>
  <conditionalFormatting sqref="B82:B94">
    <cfRule type="duplicateValues" dxfId="110" priority="13"/>
  </conditionalFormatting>
  <conditionalFormatting sqref="B1:B49 B51:B1048576">
    <cfRule type="duplicateValues" dxfId="109" priority="2"/>
  </conditionalFormatting>
  <conditionalFormatting sqref="E1:E1048576">
    <cfRule type="duplicateValues" dxfId="108" priority="1"/>
  </conditionalFormatting>
  <conditionalFormatting sqref="B101:B105">
    <cfRule type="duplicateValues" dxfId="107" priority="153427"/>
  </conditionalFormatting>
  <conditionalFormatting sqref="B122:B130">
    <cfRule type="duplicateValues" dxfId="106" priority="153452"/>
  </conditionalFormatting>
  <conditionalFormatting sqref="B62:B71">
    <cfRule type="duplicateValues" dxfId="105" priority="153477"/>
  </conditionalFormatting>
  <conditionalFormatting sqref="B1:B49 B51:B190">
    <cfRule type="duplicateValues" dxfId="104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2537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70" customFormat="1" x14ac:dyDescent="0.3">
      <c r="A256" s="77">
        <v>363</v>
      </c>
      <c r="B256" s="77" t="s">
        <v>2468</v>
      </c>
      <c r="C256" s="77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0" customFormat="1" x14ac:dyDescent="0.3">
      <c r="A258" s="77">
        <v>365</v>
      </c>
      <c r="B258" s="77" t="s">
        <v>2466</v>
      </c>
      <c r="C258" s="77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0" customFormat="1" x14ac:dyDescent="0.3">
      <c r="A260" s="90">
        <v>368</v>
      </c>
      <c r="B260" s="90" t="s">
        <v>2533</v>
      </c>
      <c r="C260" s="90" t="s">
        <v>1274</v>
      </c>
    </row>
    <row r="261" spans="1:3" s="70" customFormat="1" x14ac:dyDescent="0.3">
      <c r="A261" s="77">
        <v>369</v>
      </c>
      <c r="B261" s="77" t="s">
        <v>2467</v>
      </c>
      <c r="C261" s="77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0" customFormat="1" x14ac:dyDescent="0.3">
      <c r="A270" s="75">
        <v>384</v>
      </c>
      <c r="B270" s="75" t="s">
        <v>2460</v>
      </c>
      <c r="C270" s="75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7">
        <v>491</v>
      </c>
      <c r="B351" s="67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2539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0" customFormat="1" x14ac:dyDescent="0.3">
      <c r="A432" s="72">
        <v>581</v>
      </c>
      <c r="B432" s="72" t="s">
        <v>1602</v>
      </c>
      <c r="C432" s="72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2538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0" customFormat="1" x14ac:dyDescent="0.3">
      <c r="A451" s="77">
        <v>600</v>
      </c>
      <c r="B451" s="77" t="s">
        <v>2461</v>
      </c>
      <c r="C451" s="77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0" customFormat="1" x14ac:dyDescent="0.3">
      <c r="A465" s="77">
        <v>614</v>
      </c>
      <c r="B465" s="77" t="s">
        <v>2464</v>
      </c>
      <c r="C465" s="77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0" customFormat="1" x14ac:dyDescent="0.3">
      <c r="A511" s="90">
        <v>663</v>
      </c>
      <c r="B511" s="90" t="s">
        <v>2540</v>
      </c>
      <c r="C511" s="90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0" customFormat="1" x14ac:dyDescent="0.3">
      <c r="A637" s="77">
        <v>797</v>
      </c>
      <c r="B637" s="77" t="s">
        <v>2462</v>
      </c>
      <c r="C637" s="77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70" customFormat="1" x14ac:dyDescent="0.3">
      <c r="A825" s="38">
        <v>995</v>
      </c>
      <c r="B825" s="38" t="s">
        <v>1880</v>
      </c>
      <c r="C825" s="38" t="s">
        <v>1275</v>
      </c>
    </row>
    <row r="826" spans="1:3" s="70" customFormat="1" x14ac:dyDescent="0.3">
      <c r="A826" s="38">
        <v>996</v>
      </c>
      <c r="B826" s="38" t="s">
        <v>1881</v>
      </c>
      <c r="C826" s="38" t="s">
        <v>1273</v>
      </c>
    </row>
    <row r="827" spans="1:3" s="70" customFormat="1" x14ac:dyDescent="0.3">
      <c r="A827" s="38">
        <v>166</v>
      </c>
      <c r="B827" s="38" t="s">
        <v>2542</v>
      </c>
      <c r="C827" s="38" t="s">
        <v>1276</v>
      </c>
    </row>
    <row r="828" spans="1:3" s="70" customFormat="1" x14ac:dyDescent="0.3">
      <c r="A828" s="38">
        <v>361</v>
      </c>
      <c r="B828" s="38" t="s">
        <v>2555</v>
      </c>
      <c r="C828" s="38" t="s">
        <v>1276</v>
      </c>
    </row>
    <row r="829" spans="1:3" s="70" customFormat="1" x14ac:dyDescent="0.3">
      <c r="A829" s="38">
        <v>375</v>
      </c>
      <c r="B829" s="38" t="s">
        <v>2565</v>
      </c>
      <c r="C829" s="38" t="s">
        <v>1273</v>
      </c>
    </row>
    <row r="830" spans="1:3" x14ac:dyDescent="0.3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3" priority="5"/>
  </conditionalFormatting>
  <conditionalFormatting sqref="A827">
    <cfRule type="duplicateValues" dxfId="102" priority="4"/>
  </conditionalFormatting>
  <conditionalFormatting sqref="A828">
    <cfRule type="duplicateValues" dxfId="101" priority="3"/>
  </conditionalFormatting>
  <conditionalFormatting sqref="A829">
    <cfRule type="duplicateValues" dxfId="100" priority="2"/>
  </conditionalFormatting>
  <conditionalFormatting sqref="A830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79" t="s">
        <v>2420</v>
      </c>
      <c r="B1" s="180"/>
      <c r="C1" s="180"/>
      <c r="D1" s="180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6" x14ac:dyDescent="0.3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6" x14ac:dyDescent="0.3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6" x14ac:dyDescent="0.3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79" t="s">
        <v>2429</v>
      </c>
      <c r="B18" s="180"/>
      <c r="C18" s="180"/>
      <c r="D18" s="180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6" x14ac:dyDescent="0.3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6" x14ac:dyDescent="0.3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6" x14ac:dyDescent="0.3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6" x14ac:dyDescent="0.3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6" x14ac:dyDescent="0.3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6" x14ac:dyDescent="0.3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6" x14ac:dyDescent="0.3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9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2021-07-08T11:48:55Z</dcterms:modified>
</cp:coreProperties>
</file>