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H104" i="1"/>
  <c r="I104" i="1"/>
  <c r="J104" i="1"/>
  <c r="K104" i="1"/>
  <c r="A104" i="1"/>
  <c r="A103" i="1"/>
  <c r="A102" i="1"/>
  <c r="A101" i="1"/>
  <c r="A100" i="1"/>
  <c r="A99" i="1"/>
  <c r="A98" i="1"/>
  <c r="A97" i="1"/>
  <c r="A95" i="1"/>
  <c r="A93" i="1"/>
  <c r="A92" i="1"/>
  <c r="A91" i="1"/>
  <c r="A90" i="1"/>
  <c r="A80" i="1"/>
  <c r="A7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0" i="1"/>
  <c r="G80" i="1"/>
  <c r="H80" i="1"/>
  <c r="I80" i="1"/>
  <c r="J80" i="1"/>
  <c r="K80" i="1"/>
  <c r="F79" i="1"/>
  <c r="G79" i="1"/>
  <c r="H79" i="1"/>
  <c r="I79" i="1"/>
  <c r="J79" i="1"/>
  <c r="K79" i="1"/>
  <c r="F96" i="1"/>
  <c r="G96" i="1"/>
  <c r="H96" i="1"/>
  <c r="I96" i="1"/>
  <c r="J96" i="1"/>
  <c r="K96" i="1"/>
  <c r="F94" i="1"/>
  <c r="G94" i="1"/>
  <c r="H94" i="1"/>
  <c r="I94" i="1"/>
  <c r="J94" i="1"/>
  <c r="K94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96" i="1"/>
  <c r="A94" i="1"/>
  <c r="A89" i="1"/>
  <c r="A88" i="1"/>
  <c r="A87" i="1"/>
  <c r="A86" i="1"/>
  <c r="A85" i="1"/>
  <c r="A84" i="1"/>
  <c r="A83" i="1"/>
  <c r="A82" i="1"/>
  <c r="A8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F65" i="1" l="1"/>
  <c r="G65" i="1"/>
  <c r="H65" i="1"/>
  <c r="I65" i="1"/>
  <c r="J65" i="1"/>
  <c r="K65" i="1"/>
  <c r="A65" i="1"/>
  <c r="A64" i="1" l="1"/>
  <c r="A63" i="1"/>
  <c r="A62" i="1"/>
  <c r="A6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3" i="1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2" i="1"/>
  <c r="A51" i="1"/>
  <c r="A50" i="1"/>
  <c r="A49" i="1"/>
  <c r="A48" i="1"/>
  <c r="A47" i="1"/>
  <c r="A46" i="1"/>
  <c r="A45" i="1"/>
  <c r="A44" i="1"/>
  <c r="A43" i="1"/>
  <c r="A42" i="1"/>
  <c r="A41" i="1"/>
  <c r="G7" i="16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<sst xmlns="http://schemas.openxmlformats.org/spreadsheetml/2006/main" count="13772" uniqueCount="2684">
  <si>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</si>
  <si>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</si>
  <si>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</si>
  <si>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</si>
  <si>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</si>
  <si>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</si>
  <si>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</si>
  <si>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</si>
  <si>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</si>
  <si>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</si>
  <si>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</si>
  <si>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</si>
  <si>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</si>
  <si>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</si>
  <si>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</si>
  <si>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</si>
  <si>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</si>
  <si>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</si>
  <si>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</si>
  <si>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</si>
  <si>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</si>
  <si>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</si>
  <si>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</si>
  <si>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</si>
  <si>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</si>
  <si>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</si>
  <si>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</si>
  <si>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</si>
  <si>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</si>
  <si>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</si>
  <si>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</si>
  <si>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</si>
  <si>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</si>
  <si>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</si>
  <si>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</si>
  <si>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</si>
  <si>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</si>
  <si>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</si>
  <si>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</si>
  <si>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</si>
  <si>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</si>
  <si>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</si>
  <si>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</si>
  <si>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</si>
  <si>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</si>
  <si>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</si>
  <si>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</si>
  <si>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</si>
  <si>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</si>
  <si>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</si>
  <si>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</si>
  <si>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</si>
  <si>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</si>
  <si>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</si>
  <si>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</si>
  <si>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</si>
  <si>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</si>
  <si>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</si>
  <si>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</si>
  <si>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</si>
  <si>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</si>
  <si>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</si>
  <si>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</si>
  <si>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</si>
  <si>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</si>
  <si>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</si>
  <si>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</si>
  <si>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</si>
  <si>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</si>
  <si>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</si>
  <si>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</si>
  <si>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</si>
  <si>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</si>
  <si>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</si>
  <si>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</si>
  <si>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</si>
  <si>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</si>
  <si>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</si>
  <si>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</si>
  <si>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</si>
  <si>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</si>
  <si>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</si>
  <si>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</si>
  <si>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</si>
  <si>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</si>
  <si>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</si>
  <si>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</si>
  <si>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</si>
  <si>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</si>
  <si>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</si>
  <si>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</si>
  <si>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</si>
  <si>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</si>
  <si>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</si>
  <si>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</si>
  <si>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</si>
  <si>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</si>
  <si>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</si>
  <si>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</si>
  <si>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</si>
  <si>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</si>
  <si>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</si>
  <si>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</si>
  <si>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</si>
  <si>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</si>
  <si>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</si>
  <si>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</si>
  <si>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</si>
  <si>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</si>
  <si>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</si>
  <si>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</si>
  <si>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</si>
  <si>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</si>
  <si>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</si>
  <si>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</si>
  <si>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</si>
  <si>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</si>
  <si>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</si>
  <si>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</si>
  <si>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</si>
  <si>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</si>
  <si>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</si>
  <si>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</si>
  <si>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</si>
  <si>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</si>
  <si>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</si>
  <si>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</si>
  <si>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</si>
  <si>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</si>
  <si>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</si>
  <si>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</si>
  <si>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</si>
  <si>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</si>
  <si>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</si>
  <si>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</si>
  <si>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</si>
  <si>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</si>
  <si>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</si>
  <si>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</si>
  <si>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</si>
  <si>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</si>
  <si>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</si>
  <si>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</si>
  <si>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</si>
  <si>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</si>
  <si>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</si>
  <si>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</si>
  <si>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</si>
  <si>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</si>
  <si>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</si>
  <si>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</si>
  <si>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</si>
  <si>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</si>
  <si>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</si>
  <si>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</si>
  <si>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</si>
  <si>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</si>
  <si>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</si>
  <si>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</si>
  <si>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</si>
  <si>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</si>
  <si>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</si>
  <si>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</si>
  <si>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</si>
  <si>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</si>
  <si>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</si>
  <si>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</si>
  <si>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</si>
  <si>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</si>
  <si>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</si>
  <si>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</si>
  <si>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</si>
  <si>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</si>
  <si>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</si>
  <si>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</si>
  <si>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</si>
  <si>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</si>
  <si>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</si>
  <si>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</si>
  <si>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</si>
  <si>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</si>
  <si>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</si>
  <si>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</si>
  <si>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</si>
  <si>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</si>
  <si>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</si>
  <si>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</si>
  <si>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</si>
  <si>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</si>
  <si>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</si>
  <si>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</si>
  <si>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</si>
  <si>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</si>
  <si>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</si>
  <si>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</si>
  <si>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</si>
  <si>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</si>
  <si>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</si>
  <si>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</si>
  <si>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</si>
  <si>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</si>
  <si>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</si>
  <si>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</si>
  <si>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</si>
  <si>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</si>
  <si>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</si>
  <si>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</si>
  <si>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</si>
  <si>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</si>
  <si>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</si>
  <si>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</si>
  <si>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</si>
  <si>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</si>
  <si>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</si>
  <si>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</si>
  <si>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</si>
  <si>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</si>
  <si>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</si>
  <si>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</si>
  <si>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</si>
  <si>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</si>
  <si>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</si>
  <si>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</si>
  <si>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</si>
  <si>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</si>
  <si>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</si>
  <si>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</si>
  <si>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</si>
  <si>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</si>
  <si>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</si>
  <si>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</si>
  <si>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</si>
  <si>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</si>
  <si>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</si>
  <si>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</si>
  <si>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</si>
  <si>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</si>
  <si>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</si>
  <si>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</si>
  <si>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</si>
  <si>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</si>
  <si>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</si>
  <si>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</si>
  <si>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</si>
  <si>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</si>
  <si>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</si>
  <si>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</si>
  <si>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</si>
  <si>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</si>
  <si>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</si>
  <si>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</si>
  <si>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</si>
  <si>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</si>
  <si>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</si>
  <si>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</si>
  <si>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</si>
  <si>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</si>
  <si>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</si>
  <si>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</si>
  <si>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</si>
  <si>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</si>
  <si>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</si>
  <si>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</si>
  <si>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</si>
  <si>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</si>
  <si>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</si>
  <si>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</si>
  <si>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</si>
  <si>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</si>
  <si>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</si>
  <si>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</si>
  <si>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</si>
  <si>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</si>
  <si>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</si>
  <si>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</si>
  <si>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</si>
  <si>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</si>
  <si>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</si>
  <si>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</si>
  <si>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</si>
  <si>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</si>
  <si>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</si>
  <si>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</si>
  <si>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</si>
  <si>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</si>
  <si>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</si>
  <si>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</si>
  <si>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</si>
  <si>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</si>
  <si>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</si>
  <si>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</si>
  <si>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</si>
  <si>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</si>
  <si>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</si>
  <si>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</si>
  <si>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</si>
  <si>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</si>
  <si>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</si>
  <si>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</si>
  <si>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</si>
  <si>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</si>
  <si>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</si>
  <si>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</si>
  <si>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</si>
  <si>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</si>
  <si>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</si>
  <si>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</si>
  <si>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</si>
  <si>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</si>
  <si>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</si>
  <si>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</si>
  <si>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</si>
  <si>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</si>
  <si>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</si>
  <si>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</si>
  <si>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</si>
  <si>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</si>
  <si>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</si>
  <si>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</si>
  <si>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</si>
  <si>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</si>
  <si>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</si>
  <si>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</si>
  <si>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</si>
  <si>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</si>
  <si>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</si>
  <si>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</si>
  <si>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</si>
  <si>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</si>
  <si>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</si>
  <si>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</si>
  <si>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</si>
  <si>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</si>
  <si>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</si>
  <si>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</si>
  <si>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</si>
  <si>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</si>
  <si>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</si>
  <si>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</si>
  <si>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</si>
  <si>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</si>
  <si>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</si>
  <si>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</si>
  <si>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</si>
  <si>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</si>
  <si>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</si>
  <si>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</si>
  <si>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</si>
  <si>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</si>
  <si>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</si>
  <si>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</si>
  <si>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</si>
  <si>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</si>
  <si>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</si>
  <si>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</si>
  <si>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</si>
  <si>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</si>
  <si>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</si>
  <si>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</si>
  <si>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</si>
  <si>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</si>
  <si>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</si>
  <si>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</si>
  <si>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</si>
  <si>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</si>
  <si>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</si>
  <si>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</si>
  <si>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</si>
  <si>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</si>
  <si>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</si>
  <si>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</si>
  <si>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</si>
  <si>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</si>
  <si>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</si>
  <si>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</si>
  <si>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</si>
  <si>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</si>
  <si>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</si>
  <si>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</si>
  <si>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</si>
  <si>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</si>
  <si>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</si>
  <si>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</si>
  <si>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</si>
  <si>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</si>
  <si>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</si>
  <si>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</si>
  <si>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</si>
  <si>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</si>
  <si>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</si>
  <si>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</si>
  <si>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</si>
  <si>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</si>
  <si>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</si>
  <si>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</si>
  <si>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</si>
  <si>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</si>
  <si>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</si>
  <si>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</si>
  <si>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</si>
  <si>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</si>
  <si>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</si>
  <si>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</si>
  <si>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</si>
  <si>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</si>
  <si>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</si>
  <si>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</si>
  <si>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</si>
  <si>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</si>
  <si>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</si>
  <si>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</si>
  <si>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</si>
  <si>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</si>
  <si>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</si>
  <si>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</si>
  <si>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</si>
  <si>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</si>
  <si>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</si>
  <si>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</si>
  <si>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</si>
  <si>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</si>
  <si>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</si>
  <si>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</si>
  <si>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</si>
  <si>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</si>
  <si>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</si>
  <si>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</si>
  <si>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</si>
  <si>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</si>
  <si>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</si>
  <si>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</si>
  <si>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</si>
  <si>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</si>
  <si>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</si>
  <si>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</si>
  <si>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</si>
  <si>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</si>
  <si>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</si>
  <si>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</si>
  <si>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</si>
  <si>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</si>
  <si>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</si>
  <si>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</si>
  <si>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</si>
  <si>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</si>
  <si>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</si>
  <si>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</si>
  <si>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</si>
  <si>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</si>
  <si>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</si>
  <si>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</si>
  <si>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</si>
  <si>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</si>
  <si>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</si>
  <si>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</si>
  <si>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</si>
  <si>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</si>
  <si>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</si>
  <si>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</si>
  <si>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</si>
  <si>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</si>
  <si>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</si>
  <si>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</si>
  <si>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</si>
  <si>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</si>
  <si>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</si>
  <si>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</si>
  <si>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</si>
  <si>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</si>
  <si>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</si>
  <si>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</si>
  <si>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</si>
  <si>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</si>
  <si>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</si>
  <si>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</si>
  <si>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</si>
  <si>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</si>
  <si>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</si>
  <si>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</si>
  <si>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</si>
  <si>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</si>
  <si>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</si>
  <si>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</si>
  <si>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</si>
  <si>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</si>
  <si>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</si>
  <si>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</si>
  <si>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</si>
  <si>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</si>
  <si>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</si>
  <si>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</si>
  <si>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</si>
  <si>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</si>
  <si>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</si>
  <si>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</si>
  <si>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</si>
  <si>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</si>
  <si>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</si>
  <si>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</si>
  <si>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</si>
  <si>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</si>
  <si>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</si>
  <si>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</si>
  <si>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</si>
  <si>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</si>
  <si>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</si>
  <si>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</si>
  <si>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</si>
  <si>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</si>
  <si>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</si>
  <si>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</si>
  <si>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</si>
  <si>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</si>
  <si>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</si>
  <si>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</si>
  <si>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</si>
  <si>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</si>
  <si>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</si>
  <si>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</si>
  <si>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</si>
  <si>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</si>
  <si>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</si>
  <si>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</si>
  <si>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</si>
  <si>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</si>
  <si>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</si>
  <si>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</si>
  <si>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</si>
  <si>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</si>
  <si>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</si>
  <si>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</si>
  <si>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</si>
  <si>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</si>
  <si>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</si>
  <si>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</si>
  <si>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</si>
  <si>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</si>
  <si>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</si>
  <si>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</si>
  <si>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</si>
  <si>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</si>
  <si>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</si>
  <si>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</si>
  <si>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</si>
  <si>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</si>
  <si>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</si>
  <si>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</si>
  <si>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</si>
  <si>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</si>
  <si>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</si>
  <si>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</si>
  <si>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</si>
  <si>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</si>
  <si>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</si>
  <si>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</si>
  <si>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</si>
  <si>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</si>
  <si>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</si>
  <si>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</si>
  <si>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</si>
  <si>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</si>
  <si>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</si>
  <si>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</si>
  <si>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</si>
  <si>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</si>
  <si>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</si>
  <si>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</si>
  <si>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</si>
  <si>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</si>
  <si>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</si>
  <si>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</si>
  <si>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</si>
  <si>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</si>
  <si>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</si>
  <si>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</si>
  <si>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</si>
  <si>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</si>
  <si>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</si>
  <si>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</si>
  <si>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</si>
  <si>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</si>
  <si>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</si>
  <si>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</si>
  <si>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</si>
  <si>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</si>
  <si>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</si>
  <si>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</si>
  <si>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</si>
  <si>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</si>
  <si>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</si>
  <si>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</si>
  <si>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</si>
  <si>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</si>
  <si>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</si>
  <si>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</si>
  <si>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</si>
  <si>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</si>
  <si>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</si>
  <si>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</si>
  <si>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</si>
  <si>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</si>
  <si>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</si>
  <si>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</si>
  <si>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</si>
  <si>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</si>
  <si>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</si>
  <si>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</si>
  <si>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</si>
  <si>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</si>
  <si>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</si>
  <si>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</si>
  <si>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</si>
  <si>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</si>
  <si>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</si>
  <si>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</si>
  <si>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</si>
  <si>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</si>
  <si>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</si>
  <si>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</si>
  <si>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</si>
  <si>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</si>
  <si>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</si>
  <si>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</si>
  <si>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</si>
  <si>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</si>
  <si>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</si>
  <si>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</si>
  <si>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</si>
  <si>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</si>
  <si>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</si>
  <si>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</si>
  <si>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</si>
  <si>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</si>
  <si>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</si>
  <si>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</si>
  <si>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</si>
  <si>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</si>
  <si>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</si>
  <si>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</si>
  <si>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</si>
  <si>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</si>
  <si>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</si>
  <si>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</si>
  <si>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</si>
  <si>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</si>
  <si>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</si>
  <si>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</si>
  <si>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</si>
  <si>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</si>
  <si>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</si>
  <si>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</si>
  <si>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</si>
  <si>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</si>
  <si>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</si>
  <si>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</si>
  <si>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</si>
  <si>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</si>
  <si>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</si>
  <si>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</si>
  <si>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</si>
  <si>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</si>
  <si>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</si>
  <si>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</si>
  <si>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</si>
  <si>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</si>
  <si>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</si>
  <si>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</si>
  <si>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</si>
  <si>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</si>
  <si>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</si>
  <si>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</si>
  <si>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</si>
  <si>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</si>
  <si>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</si>
  <si>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</si>
  <si>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</si>
  <si>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</si>
  <si>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</si>
  <si>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</si>
  <si>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</si>
  <si>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</si>
  <si>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</si>
  <si>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</si>
  <si>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</si>
  <si>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</si>
  <si>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</si>
  <si>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</si>
  <si>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</si>
  <si>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</si>
  <si>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</si>
  <si>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</si>
  <si>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</si>
  <si>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</si>
  <si>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</si>
  <si>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</si>
  <si>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</si>
  <si>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</si>
  <si>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</si>
  <si>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</si>
  <si>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</si>
  <si>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</si>
  <si>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</si>
  <si>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</si>
  <si>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</si>
  <si>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</si>
  <si>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</si>
  <si>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</si>
  <si>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</si>
  <si>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</si>
  <si>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</si>
  <si>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</si>
  <si>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</si>
  <si>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</si>
  <si>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</si>
  <si>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</si>
  <si>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</si>
  <si>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</si>
  <si>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</si>
  <si>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</si>
  <si>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</si>
  <si>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</si>
  <si>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</si>
  <si>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</si>
  <si>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</si>
  <si>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</si>
  <si>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</si>
  <si>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</si>
  <si>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</si>
  <si>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</si>
  <si>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</si>
  <si>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</si>
  <si>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</si>
  <si>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</si>
  <si>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</si>
  <si>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</si>
  <si>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</si>
  <si>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</si>
  <si>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</si>
  <si>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</si>
  <si>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</si>
  <si>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</si>
  <si>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</si>
  <si>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</si>
  <si>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</si>
  <si>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</si>
  <si>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</si>
  <si>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</si>
  <si>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</si>
  <si>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</si>
  <si>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</si>
  <si>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</si>
  <si>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</si>
  <si>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</si>
  <si>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</si>
  <si>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</si>
  <si>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</si>
  <si>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</si>
  <si>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</si>
  <si>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</si>
  <si>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</si>
  <si>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</si>
  <si>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</si>
  <si>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</si>
  <si>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</si>
  <si>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</si>
  <si>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</si>
  <si>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</si>
  <si>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</si>
  <si>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</si>
  <si>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</si>
  <si>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</si>
  <si>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</si>
  <si>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</si>
  <si>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</si>
  <si>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</si>
  <si>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</si>
  <si>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</si>
  <si>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</si>
  <si>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</si>
  <si>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</si>
  <si>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</si>
  <si>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</si>
  <si>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</si>
  <si>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</si>
  <si>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</si>
  <si>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</si>
  <si>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</si>
  <si>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</si>
  <si>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</si>
  <si>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</si>
  <si>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</si>
  <si>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</si>
  <si>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</si>
  <si>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</si>
  <si>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</si>
  <si>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</si>
  <si>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</si>
  <si>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</si>
  <si>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</si>
  <si>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</si>
  <si>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</si>
  <si>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</si>
  <si>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</si>
  <si>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</si>
  <si>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</si>
  <si>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</si>
  <si>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</si>
  <si>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</si>
  <si>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</si>
  <si>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</si>
  <si>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</si>
  <si>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</si>
  <si>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</si>
  <si>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</si>
  <si>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</si>
  <si>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</si>
  <si>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</si>
  <si>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</si>
  <si>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</si>
  <si>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</si>
  <si>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</si>
  <si>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</si>
  <si>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</si>
  <si>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</si>
  <si>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</si>
  <si>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</si>
  <si>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</si>
  <si>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</si>
  <si>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</si>
  <si>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</si>
  <si>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</si>
  <si>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</si>
  <si>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</si>
  <si>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</si>
  <si>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</si>
  <si>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</si>
  <si>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</si>
  <si>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</si>
  <si>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</si>
  <si>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</si>
  <si>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</si>
  <si>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</si>
  <si>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</si>
  <si>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</si>
  <si>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</si>
  <si>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</si>
  <si>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</si>
  <si>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</si>
  <si>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</si>
  <si>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</si>
  <si>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</si>
  <si>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</si>
  <si>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</si>
  <si>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</si>
  <si>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</si>
  <si>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</si>
  <si>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</si>
  <si>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</si>
  <si>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</si>
  <si>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</si>
  <si>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</si>
  <si>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</si>
  <si>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</si>
  <si>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</si>
  <si>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</si>
  <si>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</si>
  <si>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</si>
  <si>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</si>
  <si>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</si>
  <si>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</si>
  <si>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</si>
  <si>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</si>
  <si>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</si>
  <si>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</si>
  <si>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</si>
  <si>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</si>
  <si>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</si>
  <si>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</si>
  <si>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</si>
  <si>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</si>
  <si>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</si>
  <si>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</si>
  <si>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</si>
  <si>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</si>
  <si>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</si>
  <si>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</si>
  <si>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</si>
  <si>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</si>
  <si>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</si>
  <si>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</si>
  <si>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</si>
  <si>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</si>
  <si>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</si>
  <si>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</si>
  <si>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</si>
  <si>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</si>
  <si>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</si>
  <si>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</si>
  <si>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</si>
  <si>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</si>
  <si>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</si>
  <si>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</si>
  <si>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</si>
  <si>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</si>
  <si>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</si>
  <si>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</si>
  <si>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</si>
  <si>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</si>
  <si>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</si>
  <si>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</si>
  <si>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</si>
  <si>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</si>
  <si>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</si>
  <si>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</si>
  <si>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</si>
  <si>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</si>
  <si>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</si>
  <si>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</si>
  <si>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</si>
  <si>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</si>
  <si>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</si>
  <si>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</si>
  <si>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</si>
  <si>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</si>
  <si>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</si>
  <si>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</si>
  <si>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</si>
  <si>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</si>
  <si>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</si>
  <si>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</si>
  <si>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</si>
  <si>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</si>
  <si>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</si>
  <si>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</si>
  <si>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</si>
  <si>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</si>
  <si>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</si>
  <si>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</si>
  <si>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</si>
  <si>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</si>
  <si>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</si>
  <si>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</si>
  <si>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</si>
  <si>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</si>
  <si>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</si>
  <si>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</si>
  <si>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</si>
  <si>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</si>
  <si>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</si>
  <si>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</si>
  <si>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</si>
  <si>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</si>
  <si>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</si>
  <si>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</si>
  <si>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</si>
  <si>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</si>
  <si>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</si>
  <si>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</si>
  <si>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</si>
  <si>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</si>
  <si>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</si>
  <si>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</si>
  <si>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</si>
  <si>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</si>
  <si>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</si>
  <si>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</si>
  <si>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</si>
  <si>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</si>
  <si>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</si>
  <si>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</si>
  <si>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</si>
  <si>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</si>
  <si>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</si>
  <si>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</si>
  <si>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</si>
  <si>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</si>
  <si>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</si>
  <si>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</si>
  <si>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</si>
  <si>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</si>
  <si>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</si>
  <si>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</si>
  <si>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</si>
  <si>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</si>
  <si>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</si>
  <si>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</si>
  <si>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</si>
  <si>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</si>
  <si>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</si>
  <si>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</si>
  <si>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</si>
  <si>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</si>
  <si>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</si>
  <si>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</si>
  <si>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</si>
  <si>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</si>
  <si>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</si>
  <si>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</si>
  <si>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</si>
  <si>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</si>
  <si>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</si>
  <si>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</si>
  <si>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</si>
  <si>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</si>
  <si>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</si>
  <si>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</si>
  <si>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</si>
  <si>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</si>
  <si>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</si>
  <si>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</si>
  <si>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</si>
  <si>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</si>
  <si>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</si>
  <si>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</si>
  <si>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</si>
  <si>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</si>
  <si>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</si>
  <si>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</si>
  <si>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</si>
  <si>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</si>
  <si>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</si>
  <si>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</si>
  <si>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</si>
  <si>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</si>
  <si>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</si>
  <si>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</si>
  <si>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</si>
  <si>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</si>
  <si>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</si>
  <si>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</si>
  <si>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</si>
  <si>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</si>
  <si>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</si>
  <si>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</si>
  <si>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</si>
  <si>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</si>
  <si>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</si>
  <si>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</si>
  <si>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</si>
  <si>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</si>
  <si>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</si>
  <si>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</si>
  <si>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</si>
  <si>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</si>
  <si>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</si>
  <si>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</si>
  <si>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</si>
  <si>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</si>
  <si>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</si>
  <si>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</si>
  <si>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</si>
  <si>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</si>
  <si>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</si>
  <si>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</si>
  <si>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</si>
  <si>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</si>
  <si>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</si>
  <si>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</si>
  <si>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</si>
  <si>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</si>
  <si>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</si>
  <si>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</si>
  <si>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</si>
  <si>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</si>
  <si>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</si>
  <si>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</si>
  <si>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</si>
  <si>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</si>
  <si>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</si>
  <si>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</si>
  <si>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</si>
  <si>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</si>
  <si>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</si>
  <si>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</si>
  <si>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</si>
  <si>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</si>
  <si>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</si>
  <si>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</si>
  <si>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</si>
  <si>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</si>
  <si>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</si>
  <si>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</si>
  <si>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</si>
  <si>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</si>
  <si>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</si>
  <si>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</si>
  <si>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</si>
  <si>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</si>
  <si>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</si>
  <si>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</si>
  <si>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</si>
  <si>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</si>
  <si>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</si>
  <si>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</si>
  <si>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</si>
  <si>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</si>
  <si>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</si>
  <si>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</si>
  <si>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</si>
  <si>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</si>
  <si>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</si>
  <si>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</si>
  <si>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</si>
  <si>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</si>
  <si>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</si>
  <si>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</si>
  <si>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</si>
  <si>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</si>
  <si>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</si>
  <si>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</si>
  <si>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</si>
  <si>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</si>
  <si>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</si>
  <si>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</si>
  <si>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</si>
  <si>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</si>
  <si>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</si>
  <si>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</si>
  <si>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</si>
  <si>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</si>
  <si>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</si>
  <si>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</si>
  <si>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</si>
  <si>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</si>
  <si>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</si>
  <si>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</si>
  <si>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</si>
  <si>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</si>
  <si>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</si>
  <si>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</si>
  <si>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</si>
  <si>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</si>
  <si>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</si>
  <si>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</si>
  <si>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</si>
  <si>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</si>
  <si>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</si>
  <si>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</si>
  <si>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</si>
  <si>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</si>
  <si>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</si>
  <si>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</si>
  <si>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</si>
  <si>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</si>
  <si>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</si>
  <si>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</si>
  <si>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</si>
  <si>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</si>
  <si>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</si>
  <si>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</si>
  <si>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</si>
  <si>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</si>
  <si>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</si>
  <si>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</si>
  <si>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</si>
  <si>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</si>
  <si>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</si>
  <si>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</si>
  <si>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</si>
  <si>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</si>
  <si>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</si>
  <si>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</si>
  <si>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</si>
  <si>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</si>
  <si>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</si>
  <si>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</si>
  <si>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</si>
  <si>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</si>
  <si>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</si>
  <si>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</si>
  <si>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</si>
  <si>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</si>
  <si>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</si>
  <si>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</si>
  <si>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</si>
  <si>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</si>
  <si>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</si>
  <si>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</si>
  <si>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</si>
  <si>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</si>
  <si>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</si>
  <si>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</si>
  <si>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</si>
  <si>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</si>
  <si>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</si>
  <si>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</si>
  <si>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</si>
  <si>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</si>
  <si>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</si>
  <si>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</si>
  <si>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</si>
  <si>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</si>
  <si>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</si>
  <si>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</si>
  <si>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</si>
  <si>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</si>
  <si>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</si>
  <si>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</si>
  <si>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</si>
  <si>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</si>
  <si>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</si>
  <si>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</si>
  <si>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</si>
  <si>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</si>
  <si>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</si>
  <si>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</si>
  <si>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</si>
  <si>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</si>
  <si>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</si>
  <si>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</si>
  <si>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</si>
  <si>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</si>
  <si>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</si>
  <si>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</si>
  <si>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</si>
  <si>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</si>
  <si>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</si>
  <si>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</si>
  <si>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</si>
  <si>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</si>
  <si>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</si>
  <si>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</si>
  <si>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</si>
  <si>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</si>
  <si>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</si>
  <si>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</si>
  <si>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</si>
  <si>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</si>
  <si>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</si>
  <si>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</si>
  <si>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</si>
  <si>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</si>
  <si>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</si>
  <si>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</si>
  <si>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</si>
  <si>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</si>
  <si>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</si>
  <si>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</si>
  <si>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</si>
  <si>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</si>
  <si>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</si>
  <si>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</si>
  <si>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</si>
  <si>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</si>
  <si>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</si>
  <si>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</si>
  <si>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</si>
  <si>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</si>
  <si>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</si>
  <si>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</si>
  <si>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</si>
  <si>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</si>
  <si>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</si>
  <si>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</si>
  <si>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</si>
  <si>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</si>
  <si>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</si>
  <si>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</si>
  <si>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</si>
  <si>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</si>
  <si>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</si>
  <si>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</si>
  <si>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</si>
  <si>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</si>
  <si>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</si>
  <si>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</si>
  <si>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</si>
  <si>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</si>
  <si>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</si>
  <si>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</si>
  <si>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</si>
  <si>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</si>
  <si>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</si>
  <si>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</si>
  <si>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</si>
  <si>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</si>
  <si>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</si>
  <si>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</si>
  <si>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</si>
  <si>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</si>
  <si>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</si>
  <si>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</si>
  <si>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</si>
  <si>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</si>
  <si>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</si>
  <si>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</si>
  <si>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</si>
  <si>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</si>
  <si>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</si>
  <si>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</si>
  <si>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</si>
  <si>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</si>
  <si>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</si>
  <si>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</si>
  <si>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</si>
  <si>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</si>
  <si>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</si>
  <si>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</si>
  <si>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</si>
  <si>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</si>
  <si>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</si>
  <si>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</si>
  <si>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</si>
  <si>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</si>
  <si>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</si>
  <si>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</si>
  <si>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</si>
  <si>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</si>
  <si>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</si>
  <si>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</si>
  <si>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</si>
  <si>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</si>
  <si>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</si>
  <si>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</si>
  <si>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</si>
  <si>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</si>
  <si>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</si>
  <si>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</si>
  <si>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</si>
  <si>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</si>
  <si>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</si>
  <si>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</si>
  <si>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</si>
  <si>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</si>
  <si>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</si>
  <si>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</si>
  <si>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</si>
  <si>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</si>
  <si>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</si>
  <si>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</si>
  <si>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</si>
  <si>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</si>
  <si>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</si>
  <si>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</si>
  <si>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</si>
  <si>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</si>
  <si>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</si>
  <si>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</si>
  <si>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</si>
  <si>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</si>
  <si>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</si>
  <si>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</si>
  <si>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</si>
  <si>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</si>
  <si>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</si>
  <si>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</si>
  <si>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</si>
  <si>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</si>
  <si>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</si>
  <si>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</si>
  <si>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</si>
  <si>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</si>
  <si>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</si>
  <si>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</si>
  <si>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</si>
  <si>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</si>
  <si>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</si>
  <si>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</si>
  <si>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</si>
  <si>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</si>
  <si>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</si>
  <si>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</si>
  <si>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</si>
  <si>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</si>
  <si>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</si>
  <si>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</si>
  <si>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</si>
  <si>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</si>
  <si>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</si>
  <si>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</si>
  <si>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</si>
  <si>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</si>
  <si>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</si>
  <si>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</si>
  <si>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</si>
  <si>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</si>
  <si>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</si>
  <si>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</si>
  <si>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</si>
  <si>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</si>
  <si>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</si>
  <si>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</si>
  <si>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</si>
  <si>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</si>
  <si>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</si>
  <si>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</si>
  <si>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</si>
  <si>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</si>
  <si>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</si>
  <si>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</si>
  <si>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</si>
  <si>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</si>
  <si>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</si>
  <si>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</si>
  <si>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</si>
  <si>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</si>
  <si>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</si>
  <si>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</si>
  <si>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</si>
  <si>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</si>
  <si>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</si>
  <si>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</si>
  <si>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</si>
  <si>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</si>
  <si>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</si>
  <si>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</si>
  <si>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</si>
  <si>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</si>
  <si>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</si>
  <si>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</si>
  <si>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</si>
  <si>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</si>
  <si>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</si>
  <si>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</si>
  <si>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</si>
  <si>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</si>
  <si>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</si>
  <si>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</si>
  <si>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</si>
  <si>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</si>
  <si>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</si>
  <si>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</si>
  <si>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</si>
  <si>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</si>
  <si>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</si>
  <si>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</si>
  <si>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</si>
  <si>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</si>
  <si>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</si>
  <si>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</si>
  <si>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</si>
  <si>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</si>
  <si>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</si>
  <si>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</si>
  <si>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</si>
  <si>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</si>
  <si>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</si>
  <si>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</si>
  <si>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</si>
  <si>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</si>
  <si>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</si>
  <si>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</si>
  <si>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</si>
  <si>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</si>
  <si>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</si>
  <si>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</si>
  <si>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</si>
  <si>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</si>
  <si>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</si>
  <si>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</si>
  <si>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</si>
  <si>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</si>
  <si>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</si>
  <si>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</si>
  <si>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</si>
  <si>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</si>
  <si>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</si>
  <si>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</si>
  <si>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</si>
  <si>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</si>
  <si>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</si>
  <si>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</si>
  <si>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</si>
  <si>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</si>
  <si>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</si>
  <si>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</si>
  <si>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</si>
  <si>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</si>
  <si>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</si>
  <si>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</si>
  <si>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</si>
  <si>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</si>
  <si>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</si>
  <si>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</si>
  <si>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</si>
  <si>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</si>
  <si>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</si>
  <si>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</si>
  <si>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</si>
  <si>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</si>
  <si>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</si>
  <si>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</si>
  <si>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</si>
  <si>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</si>
  <si>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</si>
  <si>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</si>
  <si>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</si>
  <si>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</si>
  <si>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</si>
  <si>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</si>
  <si>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</si>
  <si>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</si>
  <si>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</si>
  <si>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</si>
  <si>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</si>
  <si>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</si>
  <si>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</si>
  <si>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</si>
  <si>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</si>
  <si>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</si>
  <si>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</si>
  <si>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</si>
  <si>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</si>
  <si>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</si>
  <si>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</si>
  <si>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</si>
  <si>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</si>
  <si>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</si>
  <si>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</si>
  <si>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</si>
  <si>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</si>
  <si>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</si>
  <si>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</si>
  <si>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</si>
  <si>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</si>
  <si>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</si>
  <si>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</si>
  <si>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</si>
  <si>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</si>
  <si>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</si>
  <si>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</si>
  <si>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</si>
  <si>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</si>
  <si>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</si>
  <si>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</si>
  <si>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</si>
  <si>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</si>
  <si>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</si>
  <si>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</si>
  <si>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</si>
  <si>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</si>
  <si>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</si>
  <si>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</si>
  <si>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</si>
  <si>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</si>
  <si>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</si>
  <si>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</si>
  <si>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</si>
  <si>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</si>
  <si>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</si>
  <si>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</si>
  <si>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</si>
  <si>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</si>
  <si>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</si>
  <si>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</si>
  <si>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</si>
  <si>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</si>
  <si>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</si>
  <si>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</si>
  <si>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</si>
  <si>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</si>
  <si>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</si>
  <si>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</si>
  <si>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</si>
  <si>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</si>
  <si>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</si>
  <si>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</si>
  <si>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</si>
  <si>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</si>
  <si>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</si>
  <si>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</si>
  <si>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</si>
  <si>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</si>
  <si>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</si>
  <si>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</si>
  <si>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</si>
  <si>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</si>
  <si>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</si>
  <si>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</si>
  <si>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</si>
  <si>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</si>
  <si>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</si>
  <si>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</si>
  <si>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</si>
  <si>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</si>
  <si>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</si>
  <si>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</si>
  <si>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</si>
  <si>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</si>
  <si>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</si>
  <si>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</si>
  <si>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</si>
  <si>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</si>
  <si>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</si>
  <si>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</si>
  <si>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</si>
  <si>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</si>
  <si>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</si>
  <si>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</si>
  <si>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</si>
  <si>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</si>
  <si>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</si>
  <si>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</si>
  <si>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</si>
  <si>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</si>
  <si>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</si>
  <si>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</si>
  <si>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</si>
  <si>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</si>
  <si>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</si>
  <si>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</si>
  <si>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</si>
  <si>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</si>
  <si>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</si>
  <si>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</si>
  <si>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</si>
  <si>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</si>
  <si>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</si>
  <si>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</si>
  <si>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</si>
  <si>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</si>
  <si>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</si>
  <si>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</si>
  <si>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</si>
  <si>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</si>
  <si>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</si>
  <si>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</si>
  <si>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</si>
  <si>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</si>
  <si>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</si>
  <si>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</si>
  <si>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</si>
  <si>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</si>
  <si>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</si>
  <si>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</si>
  <si>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</si>
  <si>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</si>
  <si>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</si>
  <si>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</si>
  <si>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</si>
  <si>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</si>
  <si>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</si>
  <si>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</si>
  <si>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</si>
  <si>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</si>
  <si>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</si>
  <si>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</si>
  <si>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</si>
  <si>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</si>
  <si>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</si>
  <si>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</si>
  <si>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</si>
  <si>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</si>
  <si>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</si>
  <si>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</si>
  <si>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</si>
  <si>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</si>
  <si>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</si>
  <si>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</si>
  <si>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</si>
  <si>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</si>
  <si>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</si>
  <si>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</si>
  <si>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</si>
  <si>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</si>
  <si>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</si>
  <si>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</si>
  <si>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</si>
  <si>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</si>
  <si>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</si>
  <si>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</si>
  <si>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</si>
  <si>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</si>
  <si>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</si>
  <si>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</si>
  <si>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</si>
  <si>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</si>
  <si>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</si>
  <si>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</si>
  <si>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</si>
  <si>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</si>
  <si>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</si>
  <si>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</si>
  <si>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</si>
  <si>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</si>
  <si>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</si>
  <si>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</si>
  <si>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</si>
  <si>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</si>
  <si>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</si>
  <si>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</si>
  <si>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</si>
  <si>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</si>
  <si>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</si>
  <si>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</si>
  <si>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</si>
  <si>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</si>
  <si>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</si>
  <si>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</si>
  <si>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</si>
  <si>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</si>
  <si>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</si>
  <si>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</si>
  <si>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</si>
  <si>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</si>
  <si>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</si>
  <si>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</si>
  <si>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</si>
  <si>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</si>
  <si>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</si>
  <si>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</si>
  <si>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</si>
  <si>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</si>
  <si>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</si>
  <si>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</si>
  <si>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</si>
  <si>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</si>
  <si>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</si>
  <si>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</si>
  <si>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</si>
  <si>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</si>
  <si>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</si>
  <si>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</si>
  <si>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</si>
  <si>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</si>
  <si>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</si>
  <si>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</si>
  <si>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</si>
  <si>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</si>
  <si>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</si>
  <si>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</si>
  <si>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</si>
  <si>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</si>
  <si>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</si>
  <si>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</si>
  <si>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</si>
  <si>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</si>
  <si>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</si>
  <si>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</si>
  <si>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</si>
  <si>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</si>
  <si>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</si>
  <si>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</si>
  <si>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</si>
  <si>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</si>
  <si>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</si>
  <si>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</si>
  <si>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</si>
  <si>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</si>
  <si>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</si>
  <si>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</si>
  <si>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</si>
  <si>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</si>
  <si>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</si>
  <si>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</si>
  <si>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</si>
  <si>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</si>
  <si>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</si>
  <si>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</si>
  <si>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</si>
  <si>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</si>
  <si>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</si>
  <si>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</si>
  <si>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</si>
  <si>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</si>
  <si>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</si>
  <si>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</si>
  <si>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</si>
  <si>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</si>
  <si>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</si>
  <si>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</si>
  <si>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</si>
  <si>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</si>
  <si>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</si>
  <si>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</si>
  <si>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</si>
  <si>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</si>
  <si>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</si>
  <si>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</si>
  <si>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</si>
  <si>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</si>
  <si>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</si>
  <si>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</si>
  <si>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</si>
  <si>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</si>
  <si>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</si>
  <si>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</si>
  <si>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</si>
  <si>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</si>
  <si>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</si>
  <si>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</si>
  <si>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</si>
  <si>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</si>
  <si>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</si>
  <si>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</si>
  <si>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</si>
  <si>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</si>
  <si>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</si>
  <si>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</si>
  <si>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</si>
  <si>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</si>
  <si>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</si>
  <si>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</si>
  <si>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</si>
  <si>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</si>
  <si>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</si>
  <si>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</si>
  <si>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</si>
  <si>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</si>
  <si>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</si>
  <si>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</si>
  <si>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</si>
  <si>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</si>
  <si>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</si>
  <si>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</si>
  <si>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</si>
  <si>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</si>
  <si>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</si>
  <si>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</si>
  <si>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</si>
  <si>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</si>
  <si>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</si>
  <si>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</si>
  <si>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</si>
  <si>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</si>
  <si>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</si>
  <si>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</si>
  <si>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</si>
  <si>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</si>
  <si>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</si>
  <si>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</si>
  <si>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</si>
  <si>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</si>
  <si>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</si>
  <si>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</si>
  <si>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</si>
  <si>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</si>
  <si>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</si>
  <si>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</si>
  <si>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</si>
  <si>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</si>
  <si>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</si>
  <si>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</si>
  <si>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</si>
  <si>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</si>
  <si>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</si>
  <si>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</si>
  <si>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</si>
  <si>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</si>
  <si>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</si>
  <si>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</si>
  <si>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</si>
  <si>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</si>
  <si>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</si>
  <si>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</si>
  <si>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</si>
  <si>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</si>
  <si>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</si>
  <si>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</si>
  <si>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</si>
  <si>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</si>
  <si>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</si>
  <si>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</si>
  <si>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</si>
  <si>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</si>
  <si>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</si>
  <si>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</si>
  <si>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</si>
  <si>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</si>
  <si>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</si>
  <si>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</si>
  <si>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</si>
  <si>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</si>
  <si>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</si>
  <si>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</si>
  <si>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</si>
  <si>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</si>
  <si>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</si>
  <si>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</si>
  <si>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</si>
  <si>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</si>
  <si>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</si>
  <si>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</si>
  <si>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</si>
  <si>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</si>
  <si>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</si>
  <si>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</si>
  <si>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</si>
  <si>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</si>
  <si>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</si>
  <si>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</si>
  <si>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</si>
  <si>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</si>
  <si>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</si>
  <si>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</si>
  <si>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</si>
  <si>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</si>
  <si>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</si>
  <si>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</si>
  <si>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</si>
  <si>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</si>
  <si>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</si>
  <si>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</si>
  <si>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</si>
  <si>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</si>
  <si>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</si>
  <si>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</si>
  <si>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</si>
  <si>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</si>
  <si>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</si>
  <si>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</si>
  <si>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</si>
  <si>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</si>
  <si>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</si>
  <si>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</si>
  <si>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</si>
  <si>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</si>
  <si>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</si>
  <si>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</si>
  <si>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</si>
  <si>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</si>
  <si>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</si>
  <si>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</si>
  <si>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</si>
  <si>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</si>
  <si>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</si>
  <si>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</si>
  <si>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</si>
  <si>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</si>
  <si>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</si>
  <si>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</si>
  <si>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</si>
  <si>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</si>
  <si>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</si>
  <si>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</si>
  <si>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</si>
  <si>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</si>
  <si>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</si>
  <si>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</si>
  <si>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</si>
  <si>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</si>
  <si>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</si>
  <si>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</si>
  <si>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</si>
  <si>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</si>
  <si>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</si>
  <si>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</si>
  <si>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</si>
  <si>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</si>
  <si>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</si>
  <si>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</si>
  <si>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</si>
  <si>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</si>
  <si>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</si>
  <si>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</si>
  <si>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</si>
  <si>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</si>
  <si>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</si>
  <si>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</si>
  <si>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</si>
  <si>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</si>
  <si>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</si>
  <si>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</si>
  <si>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</si>
  <si>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</si>
  <si>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</si>
  <si>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</si>
  <si>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</si>
  <si>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</si>
  <si>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</si>
  <si>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</si>
  <si>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</si>
  <si>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</si>
  <si>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</si>
  <si>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</si>
  <si>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</si>
  <si>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</si>
  <si>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</si>
  <si>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</si>
  <si>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</si>
  <si>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</si>
  <si>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</si>
  <si>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</si>
  <si>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</si>
  <si>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</si>
  <si>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</si>
  <si>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</si>
  <si>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</si>
  <si>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</si>
  <si>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</si>
  <si>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</si>
  <si>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</si>
  <si>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</si>
  <si>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</si>
  <si>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</si>
  <si>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</si>
  <si>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</si>
  <si>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</si>
  <si>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</si>
  <si>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</si>
  <si>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</si>
  <si>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</si>
  <si>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</si>
  <si>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</si>
  <si>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</si>
  <si>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</si>
  <si>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</si>
  <si>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</si>
  <si>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</si>
  <si>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</si>
  <si>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</si>
  <si>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</si>
  <si>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</si>
  <si>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</si>
  <si>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</si>
  <si>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</si>
  <si>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</si>
  <si>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</si>
  <si>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</si>
  <si>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</si>
  <si>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</si>
  <si>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</si>
  <si>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</si>
  <si>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</si>
  <si>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</si>
  <si>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</si>
  <si>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</si>
  <si>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</si>
  <si>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</si>
  <si>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</si>
  <si>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</si>
  <si>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</si>
  <si>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</si>
  <si>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</si>
  <si>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</si>
  <si>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</si>
  <si>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</si>
  <si>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</si>
  <si>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</si>
  <si>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</si>
  <si>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</si>
  <si>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</si>
  <si>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</si>
  <si>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</si>
  <si>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</si>
  <si>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</si>
  <si>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</si>
  <si>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</si>
  <si>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</si>
  <si>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</si>
  <si>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</si>
  <si>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</si>
  <si>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</si>
  <si>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</si>
  <si>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</si>
  <si>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</si>
  <si>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</si>
  <si>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</si>
  <si>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</si>
  <si>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</si>
  <si>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</si>
  <si>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</si>
  <si>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</si>
  <si>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</si>
  <si>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</si>
  <si>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</si>
  <si>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</si>
  <si>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</si>
  <si>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</si>
  <si>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</si>
  <si>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</si>
  <si>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</si>
  <si>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</si>
  <si>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</si>
  <si>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</si>
  <si>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</si>
  <si>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</si>
  <si>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</si>
  <si>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</si>
  <si>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</si>
  <si>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</si>
  <si>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</si>
  <si>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</si>
  <si>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</si>
  <si>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</si>
  <si>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</si>
  <si>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</si>
  <si>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</si>
  <si>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</si>
  <si>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</si>
  <si>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</si>
  <si>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</si>
  <si>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</si>
  <si>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</si>
  <si>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</si>
  <si>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</si>
  <si>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</si>
  <si>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</si>
  <si>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</si>
  <si>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</si>
  <si>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</si>
  <si>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</si>
  <si>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</si>
  <si>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</si>
  <si>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</si>
  <si>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</si>
  <si>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</si>
  <si>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</si>
  <si>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</si>
  <si>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</si>
  <si>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</si>
  <si>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</si>
  <si>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</si>
  <si>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</si>
  <si>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</si>
  <si>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</si>
  <si>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</si>
  <si>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</si>
  <si>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</si>
  <si>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</si>
  <si>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</si>
  <si>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</si>
  <si>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</si>
  <si>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</si>
  <si>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</si>
  <si>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</si>
  <si>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</si>
  <si>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</si>
  <si>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</si>
  <si>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</si>
  <si>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</si>
  <si>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</si>
  <si>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</si>
  <si>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</si>
  <si>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</si>
  <si>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</si>
  <si>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</si>
  <si>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</si>
  <si>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</si>
  <si>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</si>
  <si>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</si>
  <si>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</si>
  <si>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</si>
  <si>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</si>
  <si>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</si>
  <si>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</si>
  <si>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</si>
  <si>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</si>
  <si>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</si>
  <si>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</si>
  <si>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</si>
  <si>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</si>
  <si>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</si>
  <si>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</si>
  <si>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</si>
  <si>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</si>
  <si>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</si>
  <si>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</si>
  <si>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</si>
  <si>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</si>
  <si>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</si>
  <si>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</si>
  <si>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</si>
  <si>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</si>
  <si>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</si>
  <si>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</si>
  <si>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</si>
  <si>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</si>
  <si>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</si>
  <si>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</si>
  <si>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</si>
  <si>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</si>
  <si>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</si>
  <si>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</si>
  <si>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</si>
  <si>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</si>
  <si>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</si>
  <si>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</si>
  <si>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</si>
  <si>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</si>
  <si>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</si>
  <si>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</si>
  <si>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</si>
  <si>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</si>
  <si>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</si>
  <si>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</si>
  <si>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</si>
  <si>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</si>
  <si>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</si>
  <si>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</si>
  <si>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</si>
  <si>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</si>
  <si>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</si>
  <si>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</si>
  <si>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</si>
  <si>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</si>
  <si>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</si>
  <si>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</si>
  <si>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</si>
  <si>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</si>
  <si>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</si>
  <si>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</si>
  <si>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</si>
  <si>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</si>
  <si>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</si>
  <si>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</si>
  <si>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</si>
  <si>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</si>
  <si>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</si>
  <si>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</si>
  <si>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</si>
  <si>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</si>
  <si>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</si>
  <si>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</si>
  <si>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</si>
  <si>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</si>
  <si>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</si>
  <si>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</si>
  <si>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</si>
  <si>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</si>
  <si>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</si>
  <si>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</si>
  <si>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</si>
  <si>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</si>
  <si>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</si>
  <si>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</si>
  <si>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</si>
  <si>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</si>
  <si>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</si>
  <si>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</si>
  <si>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</si>
  <si>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</si>
  <si>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</si>
  <si>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</si>
  <si>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</si>
  <si>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</si>
  <si>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</si>
  <si>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</si>
  <si>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</si>
  <si>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</si>
  <si>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</si>
  <si>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</si>
  <si>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</si>
  <si>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</si>
  <si>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</si>
  <si>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</si>
  <si>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</si>
  <si>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</si>
  <si>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</si>
  <si>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</si>
  <si>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</si>
  <si>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</si>
  <si>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</si>
  <si>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</si>
  <si>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</si>
  <si>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</si>
  <si>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</si>
  <si>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</si>
  <si>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</si>
  <si>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</si>
  <si>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</si>
  <si>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</si>
  <si>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</si>
  <si>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</si>
  <si>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</si>
  <si>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</si>
  <si>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</si>
  <si>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</si>
  <si>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</si>
  <si>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</si>
  <si>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</si>
  <si>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</si>
  <si>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</si>
  <si>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</si>
  <si>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</si>
  <si>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</si>
  <si>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</si>
  <si>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</si>
  <si>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</si>
  <si>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</si>
  <si>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</si>
  <si>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</si>
  <si>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</si>
  <si>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</si>
  <si>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</si>
  <si>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</si>
  <si>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</si>
  <si>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</si>
  <si>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</si>
  <si>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</si>
  <si>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</si>
  <si>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</si>
  <si>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</si>
  <si>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</si>
  <si>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</si>
  <si>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</si>
  <si>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</si>
  <si>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</si>
  <si>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</si>
  <si>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</si>
  <si>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</si>
  <si>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</si>
  <si>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</si>
  <si>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</si>
  <si>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</si>
  <si>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</si>
  <si>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</si>
  <si>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</si>
  <si>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</si>
  <si>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</si>
  <si>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</si>
  <si>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</si>
  <si>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</si>
  <si>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</si>
  <si>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</si>
  <si>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</si>
  <si>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</si>
  <si>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</si>
  <si>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</si>
  <si>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</si>
  <si>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</si>
  <si>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</si>
  <si>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</si>
  <si>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</si>
  <si>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</si>
  <si>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</si>
  <si>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</si>
  <si>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</si>
  <si>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</si>
  <si>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</si>
  <si>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</si>
  <si>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</si>
  <si>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</si>
  <si>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</si>
  <si>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</si>
  <si>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</si>
  <si>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</si>
  <si>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</si>
  <si>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</si>
  <si>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</si>
  <si>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</si>
  <si>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</si>
  <si>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</si>
  <si>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</si>
  <si>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</si>
  <si>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</si>
  <si>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</si>
  <si>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</si>
  <si>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</si>
  <si>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</si>
  <si>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</si>
  <si>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</si>
  <si>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</si>
  <si>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</si>
  <si>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</si>
  <si>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</si>
  <si>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</si>
  <si>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</si>
  <si>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</si>
  <si>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</si>
  <si>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</si>
  <si>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</si>
  <si>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</si>
  <si>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</si>
  <si>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</si>
  <si>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</si>
  <si>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</si>
  <si>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</si>
  <si>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</si>
  <si>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</si>
  <si>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</si>
  <si>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</si>
  <si>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</si>
  <si>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</si>
  <si>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</si>
  <si>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</si>
  <si>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</si>
  <si>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</si>
  <si>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</si>
  <si>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</si>
  <si>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</si>
  <si>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</si>
  <si>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</si>
  <si>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</si>
  <si>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</si>
  <si>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</si>
  <si>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</si>
  <si>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</si>
  <si>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</si>
  <si>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</si>
  <si>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</si>
  <si>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</si>
  <si>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</si>
  <si>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</si>
  <si>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</si>
  <si>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</si>
  <si>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</si>
  <si>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</si>
  <si>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</si>
  <si>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</si>
  <si>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</si>
  <si>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</si>
  <si>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</si>
  <si>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</si>
  <si>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</si>
  <si>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</si>
  <si>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</si>
  <si>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</si>
  <si>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</si>
  <si>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</si>
  <si>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</si>
  <si>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</si>
  <si>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</si>
  <si>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</si>
  <si>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</si>
  <si>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</si>
  <si>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</si>
  <si>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</si>
  <si>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</si>
  <si>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</si>
  <si>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</si>
  <si>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</si>
  <si>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</si>
  <si>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</si>
  <si>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</si>
  <si>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</si>
  <si>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</si>
  <si>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</si>
  <si>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</si>
  <si>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</si>
  <si>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</si>
  <si>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</si>
  <si>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</si>
  <si>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</si>
  <si>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</si>
  <si>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</si>
  <si>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</si>
  <si>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</si>
  <si>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</si>
  <si>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</si>
  <si>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</si>
  <si>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</si>
  <si>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</si>
  <si>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</si>
  <si>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</si>
  <si>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</si>
  <si>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</si>
  <si>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</si>
  <si>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</si>
  <si>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</si>
  <si>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</si>
  <si>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</si>
  <si>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</si>
  <si>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</si>
  <si>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</si>
  <si>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</si>
  <si>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</si>
  <si>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</si>
  <si>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</si>
  <si>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</si>
  <si>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</si>
  <si>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</si>
  <si>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</si>
  <si>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</si>
  <si>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</si>
  <si>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</si>
  <si>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</si>
  <si>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</si>
  <si>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</si>
  <si>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</si>
  <si>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</si>
  <si>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</si>
  <si>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</si>
  <si>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</si>
  <si>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</si>
  <si>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</si>
  <si>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</si>
  <si>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</si>
  <si>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</si>
  <si>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</si>
  <si>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</si>
  <si>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</si>
  <si>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</si>
  <si>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</si>
  <si>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</si>
  <si>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</si>
  <si>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</si>
  <si>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</si>
  <si>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</si>
  <si>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</si>
  <si>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</si>
  <si>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</si>
  <si>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</si>
  <si>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</si>
  <si>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</si>
  <si>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</si>
  <si>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</si>
  <si>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</si>
  <si>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</si>
  <si>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</si>
  <si>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</si>
  <si>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</si>
  <si>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</si>
  <si>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</si>
  <si>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</si>
  <si>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</si>
  <si>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</si>
  <si>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</si>
  <si>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</si>
  <si>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</si>
  <si>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</si>
  <si>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</si>
  <si>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</si>
  <si>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</si>
  <si>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</si>
  <si>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</si>
  <si>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</si>
  <si>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</si>
  <si>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</si>
  <si>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</si>
  <si>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</si>
  <si>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</si>
  <si>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</si>
  <si>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</si>
  <si>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</si>
  <si>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</si>
  <si>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</si>
  <si>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</si>
  <si>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</si>
  <si>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</si>
  <si>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</si>
  <si>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</si>
  <si>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</si>
  <si>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</si>
  <si>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</si>
  <si>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</si>
  <si>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</si>
  <si>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</si>
  <si>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</si>
  <si>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</si>
  <si>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</si>
  <si>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</si>
  <si>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</si>
  <si>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</si>
  <si>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</si>
  <si>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</si>
  <si>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</si>
  <si>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</si>
  <si>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</si>
  <si>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</si>
  <si>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</si>
  <si>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</si>
  <si>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</si>
  <si>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</si>
  <si>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</si>
  <si>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</si>
  <si>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</si>
  <si>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</si>
  <si>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</si>
  <si>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</si>
  <si>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</si>
  <si>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</si>
  <si>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</si>
  <si>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</si>
  <si>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</si>
  <si>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</si>
  <si>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</si>
  <si>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</si>
  <si>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</si>
  <si>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</si>
  <si>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</si>
  <si>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</si>
  <si>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</si>
  <si>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</si>
  <si>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</si>
  <si>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</si>
  <si>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</si>
  <si>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</si>
  <si>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</si>
  <si>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</si>
  <si>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</si>
  <si>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</si>
  <si>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</si>
  <si>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</si>
  <si>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</si>
  <si>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</si>
  <si>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</si>
  <si>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</si>
  <si>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</si>
  <si>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</si>
  <si>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</si>
  <si>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</si>
  <si>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</si>
  <si>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</si>
  <si>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</si>
  <si>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</si>
  <si>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</si>
  <si>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</si>
  <si>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</si>
  <si>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</si>
  <si>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</si>
  <si>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</si>
  <si>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</si>
  <si>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</si>
  <si>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</si>
  <si>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</si>
  <si>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</si>
  <si>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</si>
  <si>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</si>
  <si>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</si>
  <si>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</si>
  <si>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</si>
  <si>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</si>
  <si>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</si>
  <si>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</si>
  <si>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</si>
  <si>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</si>
  <si>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</si>
  <si>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</si>
  <si>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</si>
  <si>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</si>
  <si>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</si>
  <si>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</si>
  <si>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</si>
  <si>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</si>
  <si>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</si>
  <si>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</si>
  <si>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</si>
  <si>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</si>
  <si>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INHIBIDO - REINICIO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</si>
  <si>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</si>
  <si>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</si>
  <si>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</si>
  <si>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</si>
  <si>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</si>
  <si>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</si>
  <si>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</si>
  <si>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</si>
  <si>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</si>
  <si>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</si>
  <si>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</si>
  <si>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3335946939</t>
  </si>
  <si>
    <t>3335947506</t>
  </si>
  <si>
    <t>3335947492</t>
  </si>
  <si>
    <t>3335947476</t>
  </si>
  <si>
    <t>3335947466</t>
  </si>
  <si>
    <t>3335947463</t>
  </si>
  <si>
    <t>3335947445</t>
  </si>
  <si>
    <t>3335947442</t>
  </si>
  <si>
    <t>3335947429</t>
  </si>
  <si>
    <t>3335947407</t>
  </si>
  <si>
    <t>3335947365</t>
  </si>
  <si>
    <t>3335947313</t>
  </si>
  <si>
    <t>3335947285</t>
  </si>
  <si>
    <t>3335947280</t>
  </si>
  <si>
    <t>3335947263</t>
  </si>
  <si>
    <t>3335947228</t>
  </si>
  <si>
    <t>3335947198</t>
  </si>
  <si>
    <t>3335947146</t>
  </si>
  <si>
    <t>3335947128</t>
  </si>
  <si>
    <t>3335947111</t>
  </si>
  <si>
    <t>3335947094</t>
  </si>
  <si>
    <t>3335947029</t>
  </si>
  <si>
    <t>3335947026</t>
  </si>
  <si>
    <t>3335946945</t>
  </si>
  <si>
    <t>3335946940</t>
  </si>
  <si>
    <t>SIN ACTIVIDAD DE RETIRO</t>
  </si>
  <si>
    <t>DISPENSADOR CARGA FALLIDA</t>
  </si>
  <si>
    <t>LECTOR REINICIO FALLIDO</t>
  </si>
  <si>
    <t>CARGA FALLIDA</t>
  </si>
  <si>
    <t>REINICIO FALLIDO</t>
  </si>
  <si>
    <t>LECTOR</t>
  </si>
  <si>
    <t>3335947523</t>
  </si>
  <si>
    <t>3335947520</t>
  </si>
  <si>
    <t>3335947518</t>
  </si>
  <si>
    <t>3335947515</t>
  </si>
  <si>
    <t>3335947514</t>
  </si>
  <si>
    <t>3335947509</t>
  </si>
  <si>
    <t>3335947508</t>
  </si>
  <si>
    <t>3335947497</t>
  </si>
  <si>
    <t>3335947487</t>
  </si>
  <si>
    <t>3335947483</t>
  </si>
  <si>
    <t>3335947478</t>
  </si>
  <si>
    <t>3335947477</t>
  </si>
  <si>
    <t>3335947300</t>
  </si>
  <si>
    <t>3335947295</t>
  </si>
  <si>
    <t>FUERA DE SERVICIO</t>
  </si>
  <si>
    <t>Closed</t>
  </si>
  <si>
    <t>Cuevas Peralta, Ivan Hanell</t>
  </si>
  <si>
    <t>Doñe Ramirez, Luis Manuel</t>
  </si>
  <si>
    <t>ENVIO DE CARGA</t>
  </si>
  <si>
    <t>CARGA EXITOSA</t>
  </si>
  <si>
    <t>REINICIO EXITOSO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</si>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</sst>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9"/>
      <tableStyleElement type="headerRow" dxfId="278"/>
      <tableStyleElement type="totalRow" dxfId="277"/>
      <tableStyleElement type="firstColumn" dxfId="276"/>
      <tableStyleElement type="lastColumn" dxfId="275"/>
      <tableStyleElement type="firstRowStripe" dxfId="274"/>
      <tableStyleElement type="firstColumnStripe" dxfId="2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7.399999999999999" x14ac:dyDescent="0.3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7.399999999999999" x14ac:dyDescent="0.3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7.399999999999999" x14ac:dyDescent="0.3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7.399999999999999" x14ac:dyDescent="0.3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7.399999999999999" x14ac:dyDescent="0.3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7.399999999999999" x14ac:dyDescent="0.3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7.399999999999999" x14ac:dyDescent="0.3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7.399999999999999" x14ac:dyDescent="0.3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7.399999999999999" x14ac:dyDescent="0.3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02" priority="99335"/>
  </conditionalFormatting>
  <conditionalFormatting sqref="E3">
    <cfRule type="duplicateValues" dxfId="101" priority="121698"/>
  </conditionalFormatting>
  <conditionalFormatting sqref="E3">
    <cfRule type="duplicateValues" dxfId="100" priority="121699"/>
    <cfRule type="duplicateValues" dxfId="99" priority="121700"/>
  </conditionalFormatting>
  <conditionalFormatting sqref="E3">
    <cfRule type="duplicateValues" dxfId="98" priority="121701"/>
    <cfRule type="duplicateValues" dxfId="97" priority="121702"/>
    <cfRule type="duplicateValues" dxfId="96" priority="121703"/>
    <cfRule type="duplicateValues" dxfId="95" priority="121704"/>
  </conditionalFormatting>
  <conditionalFormatting sqref="B3">
    <cfRule type="duplicateValues" dxfId="94" priority="121705"/>
  </conditionalFormatting>
  <conditionalFormatting sqref="E4">
    <cfRule type="duplicateValues" dxfId="93" priority="60"/>
  </conditionalFormatting>
  <conditionalFormatting sqref="E4">
    <cfRule type="duplicateValues" dxfId="92" priority="57"/>
    <cfRule type="duplicateValues" dxfId="91" priority="58"/>
    <cfRule type="duplicateValues" dxfId="90" priority="59"/>
  </conditionalFormatting>
  <conditionalFormatting sqref="E4">
    <cfRule type="duplicateValues" dxfId="89" priority="56"/>
  </conditionalFormatting>
  <conditionalFormatting sqref="E4">
    <cfRule type="duplicateValues" dxfId="88" priority="53"/>
    <cfRule type="duplicateValues" dxfId="87" priority="54"/>
    <cfRule type="duplicateValues" dxfId="86" priority="55"/>
  </conditionalFormatting>
  <conditionalFormatting sqref="B4">
    <cfRule type="duplicateValues" dxfId="85" priority="52"/>
  </conditionalFormatting>
  <conditionalFormatting sqref="E4">
    <cfRule type="duplicateValues" dxfId="84" priority="51"/>
  </conditionalFormatting>
  <conditionalFormatting sqref="E5">
    <cfRule type="duplicateValues" dxfId="83" priority="50"/>
  </conditionalFormatting>
  <conditionalFormatting sqref="E5">
    <cfRule type="duplicateValues" dxfId="82" priority="47"/>
    <cfRule type="duplicateValues" dxfId="81" priority="48"/>
    <cfRule type="duplicateValues" dxfId="80" priority="49"/>
  </conditionalFormatting>
  <conditionalFormatting sqref="E5">
    <cfRule type="duplicateValues" dxfId="79" priority="46"/>
  </conditionalFormatting>
  <conditionalFormatting sqref="E5">
    <cfRule type="duplicateValues" dxfId="78" priority="43"/>
    <cfRule type="duplicateValues" dxfId="77" priority="44"/>
    <cfRule type="duplicateValues" dxfId="76" priority="45"/>
  </conditionalFormatting>
  <conditionalFormatting sqref="B5">
    <cfRule type="duplicateValues" dxfId="75" priority="42"/>
  </conditionalFormatting>
  <conditionalFormatting sqref="E5">
    <cfRule type="duplicateValues" dxfId="74" priority="41"/>
  </conditionalFormatting>
  <conditionalFormatting sqref="E7:E11">
    <cfRule type="duplicateValues" dxfId="73" priority="40"/>
  </conditionalFormatting>
  <conditionalFormatting sqref="B7:B11">
    <cfRule type="duplicateValues" dxfId="72" priority="39"/>
  </conditionalFormatting>
  <conditionalFormatting sqref="B7:B11">
    <cfRule type="duplicateValues" dxfId="71" priority="36"/>
    <cfRule type="duplicateValues" dxfId="70" priority="37"/>
    <cfRule type="duplicateValues" dxfId="69" priority="38"/>
  </conditionalFormatting>
  <conditionalFormatting sqref="E7:E11">
    <cfRule type="duplicateValues" dxfId="68" priority="35"/>
  </conditionalFormatting>
  <conditionalFormatting sqref="E7:E11">
    <cfRule type="duplicateValues" dxfId="67" priority="33"/>
    <cfRule type="duplicateValues" dxfId="66" priority="34"/>
  </conditionalFormatting>
  <conditionalFormatting sqref="E7:E11">
    <cfRule type="duplicateValues" dxfId="65" priority="30"/>
    <cfRule type="duplicateValues" dxfId="64" priority="31"/>
    <cfRule type="duplicateValues" dxfId="63" priority="32"/>
  </conditionalFormatting>
  <conditionalFormatting sqref="E7:E11">
    <cfRule type="duplicateValues" dxfId="62" priority="26"/>
    <cfRule type="duplicateValues" dxfId="61" priority="27"/>
    <cfRule type="duplicateValues" dxfId="60" priority="28"/>
    <cfRule type="duplicateValues" dxfId="59" priority="29"/>
  </conditionalFormatting>
  <conditionalFormatting sqref="B6">
    <cfRule type="duplicateValues" dxfId="58" priority="25"/>
  </conditionalFormatting>
  <conditionalFormatting sqref="E6">
    <cfRule type="duplicateValues" dxfId="57" priority="24"/>
  </conditionalFormatting>
  <conditionalFormatting sqref="E6">
    <cfRule type="duplicateValues" dxfId="56" priority="21"/>
    <cfRule type="duplicateValues" dxfId="55" priority="22"/>
    <cfRule type="duplicateValues" dxfId="54" priority="23"/>
  </conditionalFormatting>
  <conditionalFormatting sqref="E6">
    <cfRule type="duplicateValues" dxfId="53" priority="20"/>
  </conditionalFormatting>
  <conditionalFormatting sqref="E6">
    <cfRule type="duplicateValues" dxfId="52" priority="17"/>
    <cfRule type="duplicateValues" dxfId="51" priority="18"/>
    <cfRule type="duplicateValues" dxfId="50" priority="19"/>
  </conditionalFormatting>
  <conditionalFormatting sqref="E6">
    <cfRule type="duplicateValues" dxfId="49" priority="16"/>
  </conditionalFormatting>
  <conditionalFormatting sqref="E12">
    <cfRule type="duplicateValues" dxfId="48" priority="15"/>
  </conditionalFormatting>
  <conditionalFormatting sqref="B12">
    <cfRule type="duplicateValues" dxfId="47" priority="14"/>
  </conditionalFormatting>
  <conditionalFormatting sqref="B12">
    <cfRule type="duplicateValues" dxfId="46" priority="11"/>
    <cfRule type="duplicateValues" dxfId="45" priority="12"/>
    <cfRule type="duplicateValues" dxfId="44" priority="13"/>
  </conditionalFormatting>
  <conditionalFormatting sqref="E12">
    <cfRule type="duplicateValues" dxfId="43" priority="10"/>
  </conditionalFormatting>
  <conditionalFormatting sqref="E12">
    <cfRule type="duplicateValues" dxfId="42" priority="8"/>
    <cfRule type="duplicateValues" dxfId="41" priority="9"/>
  </conditionalFormatting>
  <conditionalFormatting sqref="E12">
    <cfRule type="duplicateValues" dxfId="40" priority="5"/>
    <cfRule type="duplicateValues" dxfId="39" priority="6"/>
    <cfRule type="duplicateValues" dxfId="38" priority="7"/>
  </conditionalFormatting>
  <conditionalFormatting sqref="E12">
    <cfRule type="duplicateValues" dxfId="37" priority="1"/>
    <cfRule type="duplicateValues" dxfId="36" priority="2"/>
    <cfRule type="duplicateValues" dxfId="35" priority="3"/>
    <cfRule type="duplicateValues" dxfId="3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6" x14ac:dyDescent="0.3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2" x14ac:dyDescent="0.3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2" x14ac:dyDescent="0.3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6" x14ac:dyDescent="0.3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6" x14ac:dyDescent="0.3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6" x14ac:dyDescent="0.3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6" x14ac:dyDescent="0.3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6" x14ac:dyDescent="0.3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6" x14ac:dyDescent="0.3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6" x14ac:dyDescent="0.3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6" x14ac:dyDescent="0.3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6" x14ac:dyDescent="0.3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6" x14ac:dyDescent="0.3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6" x14ac:dyDescent="0.3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6" x14ac:dyDescent="0.3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6" x14ac:dyDescent="0.3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7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3" priority="2"/>
  </conditionalFormatting>
  <conditionalFormatting sqref="B1:B1048576">
    <cfRule type="duplicateValues" dxfId="3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3" t="s">
        <v>0</v>
      </c>
      <c r="B1" s="18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5" t="s">
        <v>8</v>
      </c>
      <c r="B9" s="18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7" t="s">
        <v>9</v>
      </c>
      <c r="B14" s="18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"/>
  <sheetViews>
    <sheetView tabSelected="1" topLeftCell="I1" zoomScale="80" zoomScaleNormal="80" workbookViewId="0">
      <pane ySplit="4" topLeftCell="A89" activePane="bottomLeft" state="frozen"/>
      <selection pane="bottomLeft" activeCell="O107" sqref="O107"/>
    </sheetView>
  </sheetViews>
  <sheetFormatPr baseColWidth="10" defaultColWidth="20.33203125" defaultRowHeight="14.4" x14ac:dyDescent="0.3"/>
  <cols>
    <col min="1" max="1" width="25.33203125" style="107" bestFit="1" customWidth="1"/>
    <col min="2" max="2" width="19.5546875" style="85" bestFit="1" customWidth="1"/>
    <col min="3" max="3" width="14.5546875" style="43" bestFit="1" customWidth="1"/>
    <col min="4" max="4" width="27.33203125" style="107" bestFit="1" customWidth="1"/>
    <col min="5" max="5" width="11.33203125" style="76" customWidth="1"/>
    <col min="6" max="6" width="11.21875" style="44" bestFit="1" customWidth="1"/>
    <col min="7" max="7" width="50.5546875" style="44" bestFit="1" customWidth="1"/>
    <col min="8" max="11" width="5.33203125" style="44" bestFit="1" customWidth="1"/>
    <col min="12" max="12" width="48.109375" style="44" bestFit="1" customWidth="1"/>
    <col min="13" max="13" width="18.6640625" style="107" bestFit="1" customWidth="1"/>
    <col min="14" max="14" width="17.109375" style="107" bestFit="1" customWidth="1"/>
    <col min="15" max="15" width="39.88671875" style="107" bestFit="1" customWidth="1"/>
    <col min="16" max="16" width="22.5546875" style="80" bestFit="1" customWidth="1"/>
    <col min="17" max="17" width="48.109375" style="70" bestFit="1" customWidth="1"/>
    <col min="18" max="16384" width="20.33203125" style="42"/>
  </cols>
  <sheetData>
    <row r="1" spans="1:17" ht="17.399999999999999" x14ac:dyDescent="0.3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7.399999999999999" x14ac:dyDescent="0.3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" thickBot="1" x14ac:dyDescent="0.35">
      <c r="A3" s="150" t="s">
        <v>2630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7.399999999999999" x14ac:dyDescent="0.3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7.399999999999999" x14ac:dyDescent="0.3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00" t="s">
        <v>2445</v>
      </c>
      <c r="N5" s="100" t="s">
        <v>2452</v>
      </c>
      <c r="O5" s="138" t="s">
        <v>2454</v>
      </c>
      <c r="P5" s="138"/>
      <c r="Q5" s="100" t="s">
        <v>2245</v>
      </c>
    </row>
    <row r="6" spans="1:17" s="111" customFormat="1" ht="17.399999999999999" x14ac:dyDescent="0.3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00" t="s">
        <v>2445</v>
      </c>
      <c r="N6" s="100" t="s">
        <v>2452</v>
      </c>
      <c r="O6" s="138" t="s">
        <v>2454</v>
      </c>
      <c r="P6" s="138"/>
      <c r="Q6" s="100" t="s">
        <v>2245</v>
      </c>
    </row>
    <row r="7" spans="1:17" s="111" customFormat="1" ht="17.399999999999999" x14ac:dyDescent="0.3">
      <c r="A7" s="138" t="str">
        <f>VLOOKUP(E7,'LISTADO ATM'!$A$2:$C$898,3,0)</f>
        <v>DISTRITO NACIONAL</v>
      </c>
      <c r="B7" s="134">
        <v>3335943399</v>
      </c>
      <c r="C7" s="101">
        <v>44382.739710648151</v>
      </c>
      <c r="D7" s="101" t="s">
        <v>2180</v>
      </c>
      <c r="E7" s="129">
        <v>935</v>
      </c>
      <c r="F7" s="138" t="str">
        <f>VLOOKUP(E7,VIP!$A$2:$O14057,2,0)</f>
        <v>DRBR16J</v>
      </c>
      <c r="G7" s="138" t="str">
        <f>VLOOKUP(E7,'LISTADO ATM'!$A$2:$B$897,2,0)</f>
        <v xml:space="preserve">ATM Oficina John F. Kennedy </v>
      </c>
      <c r="H7" s="138" t="str">
        <f>VLOOKUP(E7,VIP!$A$2:$O19018,7,FALSE)</f>
        <v>Si</v>
      </c>
      <c r="I7" s="138" t="str">
        <f>VLOOKUP(E7,VIP!$A$2:$O10983,8,FALSE)</f>
        <v>Si</v>
      </c>
      <c r="J7" s="138" t="str">
        <f>VLOOKUP(E7,VIP!$A$2:$O10933,8,FALSE)</f>
        <v>Si</v>
      </c>
      <c r="K7" s="138" t="str">
        <f>VLOOKUP(E7,VIP!$A$2:$O14507,6,0)</f>
        <v>SI</v>
      </c>
      <c r="L7" s="140" t="s">
        <v>2219</v>
      </c>
      <c r="M7" s="100" t="s">
        <v>2445</v>
      </c>
      <c r="N7" s="100" t="s">
        <v>2452</v>
      </c>
      <c r="O7" s="138" t="s">
        <v>2454</v>
      </c>
      <c r="P7" s="138"/>
      <c r="Q7" s="100" t="s">
        <v>2219</v>
      </c>
    </row>
    <row r="8" spans="1:17" s="111" customFormat="1" ht="17.399999999999999" x14ac:dyDescent="0.3">
      <c r="A8" s="138" t="str">
        <f>VLOOKUP(E8,'LISTADO ATM'!$A$2:$C$898,3,0)</f>
        <v>DISTRITO NACIONAL</v>
      </c>
      <c r="B8" s="134">
        <v>3335943444</v>
      </c>
      <c r="C8" s="101">
        <v>44382.793425925927</v>
      </c>
      <c r="D8" s="101" t="s">
        <v>2448</v>
      </c>
      <c r="E8" s="129">
        <v>914</v>
      </c>
      <c r="F8" s="138" t="str">
        <f>VLOOKUP(E8,VIP!$A$2:$O14051,2,0)</f>
        <v>DRBR914</v>
      </c>
      <c r="G8" s="138" t="str">
        <f>VLOOKUP(E8,'LISTADO ATM'!$A$2:$B$897,2,0)</f>
        <v xml:space="preserve">ATM Clínica Abreu </v>
      </c>
      <c r="H8" s="138" t="str">
        <f>VLOOKUP(E8,VIP!$A$2:$O19012,7,FALSE)</f>
        <v>Si</v>
      </c>
      <c r="I8" s="138" t="str">
        <f>VLOOKUP(E8,VIP!$A$2:$O10977,8,FALSE)</f>
        <v>No</v>
      </c>
      <c r="J8" s="138" t="str">
        <f>VLOOKUP(E8,VIP!$A$2:$O10927,8,FALSE)</f>
        <v>No</v>
      </c>
      <c r="K8" s="138" t="str">
        <f>VLOOKUP(E8,VIP!$A$2:$O14501,6,0)</f>
        <v>NO</v>
      </c>
      <c r="L8" s="140" t="s">
        <v>2441</v>
      </c>
      <c r="M8" s="189" t="s">
        <v>2546</v>
      </c>
      <c r="N8" s="100" t="s">
        <v>2452</v>
      </c>
      <c r="O8" s="138" t="s">
        <v>2453</v>
      </c>
      <c r="P8" s="138"/>
      <c r="Q8" s="190">
        <v>44415.429861111108</v>
      </c>
    </row>
    <row r="9" spans="1:17" s="111" customFormat="1" ht="17.399999999999999" x14ac:dyDescent="0.3">
      <c r="A9" s="138" t="str">
        <f>VLOOKUP(E9,'LISTADO ATM'!$A$2:$C$898,3,0)</f>
        <v>DISTRITO NACIONAL</v>
      </c>
      <c r="B9" s="134">
        <v>3335944399</v>
      </c>
      <c r="C9" s="101">
        <v>44383.450983796298</v>
      </c>
      <c r="D9" s="101" t="s">
        <v>2180</v>
      </c>
      <c r="E9" s="129">
        <v>314</v>
      </c>
      <c r="F9" s="138" t="str">
        <f>VLOOKUP(E9,VIP!$A$2:$O14080,2,0)</f>
        <v>DRBR314</v>
      </c>
      <c r="G9" s="138" t="str">
        <f>VLOOKUP(E9,'LISTADO ATM'!$A$2:$B$897,2,0)</f>
        <v xml:space="preserve">ATM UNP Cambita Garabito (San Cristóbal) </v>
      </c>
      <c r="H9" s="138" t="str">
        <f>VLOOKUP(E9,VIP!$A$2:$O19041,7,FALSE)</f>
        <v>Si</v>
      </c>
      <c r="I9" s="138" t="str">
        <f>VLOOKUP(E9,VIP!$A$2:$O11006,8,FALSE)</f>
        <v>Si</v>
      </c>
      <c r="J9" s="138" t="str">
        <f>VLOOKUP(E9,VIP!$A$2:$O10956,8,FALSE)</f>
        <v>Si</v>
      </c>
      <c r="K9" s="138" t="str">
        <f>VLOOKUP(E9,VIP!$A$2:$O14530,6,0)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7.399999999999999" x14ac:dyDescent="0.3">
      <c r="A10" s="138" t="str">
        <f>VLOOKUP(E10,'LISTADO ATM'!$A$2:$C$898,3,0)</f>
        <v>SUR</v>
      </c>
      <c r="B10" s="134">
        <v>3335944828</v>
      </c>
      <c r="C10" s="101">
        <v>44383.515960648147</v>
      </c>
      <c r="D10" s="101" t="s">
        <v>2448</v>
      </c>
      <c r="E10" s="129">
        <v>311</v>
      </c>
      <c r="F10" s="138" t="str">
        <f>VLOOKUP(E10,VIP!$A$2:$O14105,2,0)</f>
        <v>DRBR381</v>
      </c>
      <c r="G10" s="138" t="str">
        <f>VLOOKUP(E10,'LISTADO ATM'!$A$2:$B$897,2,0)</f>
        <v>ATM Plaza Eroski</v>
      </c>
      <c r="H10" s="138" t="str">
        <f>VLOOKUP(E10,VIP!$A$2:$O19066,7,FALSE)</f>
        <v>Si</v>
      </c>
      <c r="I10" s="138" t="str">
        <f>VLOOKUP(E10,VIP!$A$2:$O11031,8,FALSE)</f>
        <v>Si</v>
      </c>
      <c r="J10" s="138" t="str">
        <f>VLOOKUP(E10,VIP!$A$2:$O10981,8,FALSE)</f>
        <v>Si</v>
      </c>
      <c r="K10" s="138" t="str">
        <f>VLOOKUP(E10,VIP!$A$2:$O14555,6,0)</f>
        <v>NO</v>
      </c>
      <c r="L10" s="140" t="s">
        <v>2441</v>
      </c>
      <c r="M10" s="189" t="s">
        <v>2546</v>
      </c>
      <c r="N10" s="100" t="s">
        <v>2452</v>
      </c>
      <c r="O10" s="138" t="s">
        <v>2453</v>
      </c>
      <c r="P10" s="138"/>
      <c r="Q10" s="190">
        <v>44415.40347222222</v>
      </c>
    </row>
    <row r="11" spans="1:17" s="111" customFormat="1" ht="17.399999999999999" x14ac:dyDescent="0.3">
      <c r="A11" s="138" t="str">
        <f>VLOOKUP(E11,'LISTADO ATM'!$A$2:$C$898,3,0)</f>
        <v>DISTRITO NACIONAL</v>
      </c>
      <c r="B11" s="134">
        <v>3335945120</v>
      </c>
      <c r="C11" s="101">
        <v>44383.592939814815</v>
      </c>
      <c r="D11" s="101" t="s">
        <v>2180</v>
      </c>
      <c r="E11" s="129">
        <v>18</v>
      </c>
      <c r="F11" s="138" t="str">
        <f>VLOOKUP(E11,VIP!$A$2:$O14084,2,0)</f>
        <v>DRBR018</v>
      </c>
      <c r="G11" s="138" t="str">
        <f>VLOOKUP(E11,'LISTADO ATM'!$A$2:$B$897,2,0)</f>
        <v xml:space="preserve">ATM Oficina Haina Occidental I </v>
      </c>
      <c r="H11" s="138" t="str">
        <f>VLOOKUP(E11,VIP!$A$2:$O19045,7,FALSE)</f>
        <v>Si</v>
      </c>
      <c r="I11" s="138" t="str">
        <f>VLOOKUP(E11,VIP!$A$2:$O11010,8,FALSE)</f>
        <v>Si</v>
      </c>
      <c r="J11" s="138" t="str">
        <f>VLOOKUP(E11,VIP!$A$2:$O10960,8,FALSE)</f>
        <v>Si</v>
      </c>
      <c r="K11" s="138" t="str">
        <f>VLOOKUP(E11,VIP!$A$2:$O14534,6,0)</f>
        <v>SI</v>
      </c>
      <c r="L11" s="140" t="s">
        <v>2219</v>
      </c>
      <c r="M11" s="100" t="s">
        <v>2445</v>
      </c>
      <c r="N11" s="100" t="s">
        <v>2554</v>
      </c>
      <c r="O11" s="138" t="s">
        <v>2454</v>
      </c>
      <c r="P11" s="138"/>
      <c r="Q11" s="100" t="s">
        <v>2219</v>
      </c>
    </row>
    <row r="12" spans="1:17" s="111" customFormat="1" ht="17.399999999999999" x14ac:dyDescent="0.3">
      <c r="A12" s="138" t="str">
        <f>VLOOKUP(E12,'LISTADO ATM'!$A$2:$C$898,3,0)</f>
        <v>DISTRITO NACIONAL</v>
      </c>
      <c r="B12" s="134">
        <v>3335945153</v>
      </c>
      <c r="C12" s="101">
        <v>44383.601168981484</v>
      </c>
      <c r="D12" s="101" t="s">
        <v>2180</v>
      </c>
      <c r="E12" s="129">
        <v>425</v>
      </c>
      <c r="F12" s="138" t="str">
        <f>VLOOKUP(E12,VIP!$A$2:$O14079,2,0)</f>
        <v>DRBR425</v>
      </c>
      <c r="G12" s="138" t="str">
        <f>VLOOKUP(E12,'LISTADO ATM'!$A$2:$B$897,2,0)</f>
        <v xml:space="preserve">ATM UNP Jumbo Luperón II </v>
      </c>
      <c r="H12" s="138" t="str">
        <f>VLOOKUP(E12,VIP!$A$2:$O19040,7,FALSE)</f>
        <v>Si</v>
      </c>
      <c r="I12" s="138" t="str">
        <f>VLOOKUP(E12,VIP!$A$2:$O11005,8,FALSE)</f>
        <v>Si</v>
      </c>
      <c r="J12" s="138" t="str">
        <f>VLOOKUP(E12,VIP!$A$2:$O10955,8,FALSE)</f>
        <v>Si</v>
      </c>
      <c r="K12" s="138" t="str">
        <f>VLOOKUP(E12,VIP!$A$2:$O14529,6,0)</f>
        <v>NO</v>
      </c>
      <c r="L12" s="140" t="s">
        <v>2219</v>
      </c>
      <c r="M12" s="100" t="s">
        <v>2445</v>
      </c>
      <c r="N12" s="100" t="s">
        <v>2452</v>
      </c>
      <c r="O12" s="138" t="s">
        <v>2454</v>
      </c>
      <c r="P12" s="138"/>
      <c r="Q12" s="100" t="s">
        <v>2219</v>
      </c>
    </row>
    <row r="13" spans="1:17" s="111" customFormat="1" ht="17.399999999999999" x14ac:dyDescent="0.3">
      <c r="A13" s="138" t="str">
        <f>VLOOKUP(E13,'LISTADO ATM'!$A$2:$C$898,3,0)</f>
        <v>DISTRITO NACIONAL</v>
      </c>
      <c r="B13" s="134">
        <v>3335945574</v>
      </c>
      <c r="C13" s="101">
        <v>44383.896944444445</v>
      </c>
      <c r="D13" s="101" t="s">
        <v>2180</v>
      </c>
      <c r="E13" s="129">
        <v>87</v>
      </c>
      <c r="F13" s="138" t="str">
        <f>VLOOKUP(E13,VIP!$A$2:$O14111,2,0)</f>
        <v>DRBR087</v>
      </c>
      <c r="G13" s="138" t="str">
        <f>VLOOKUP(E13,'LISTADO ATM'!$A$2:$B$897,2,0)</f>
        <v xml:space="preserve">ATM Autoservicio Sarasota </v>
      </c>
      <c r="H13" s="138" t="str">
        <f>VLOOKUP(E13,VIP!$A$2:$O19072,7,FALSE)</f>
        <v>Si</v>
      </c>
      <c r="I13" s="138" t="str">
        <f>VLOOKUP(E13,VIP!$A$2:$O11037,8,FALSE)</f>
        <v>Si</v>
      </c>
      <c r="J13" s="138" t="str">
        <f>VLOOKUP(E13,VIP!$A$2:$O10987,8,FALSE)</f>
        <v>Si</v>
      </c>
      <c r="K13" s="138" t="str">
        <f>VLOOKUP(E13,VIP!$A$2:$O14561,6,0)</f>
        <v>NO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s="111" customFormat="1" ht="17.399999999999999" x14ac:dyDescent="0.3">
      <c r="A14" s="138" t="str">
        <f>VLOOKUP(E14,'LISTADO ATM'!$A$2:$C$898,3,0)</f>
        <v>DISTRITO NACIONAL</v>
      </c>
      <c r="B14" s="134">
        <v>3335945586</v>
      </c>
      <c r="C14" s="101">
        <v>44384.042858796296</v>
      </c>
      <c r="D14" s="101" t="s">
        <v>2180</v>
      </c>
      <c r="E14" s="129">
        <v>676</v>
      </c>
      <c r="F14" s="138" t="str">
        <f>VLOOKUP(E14,VIP!$A$2:$O14127,2,0)</f>
        <v>DRBR676</v>
      </c>
      <c r="G14" s="138" t="str">
        <f>VLOOKUP(E14,'LISTADO ATM'!$A$2:$B$897,2,0)</f>
        <v>ATM S/M Bravo Colina Del Oeste</v>
      </c>
      <c r="H14" s="138" t="str">
        <f>VLOOKUP(E14,VIP!$A$2:$O19088,7,FALSE)</f>
        <v>Si</v>
      </c>
      <c r="I14" s="138" t="str">
        <f>VLOOKUP(E14,VIP!$A$2:$O11053,8,FALSE)</f>
        <v>Si</v>
      </c>
      <c r="J14" s="138" t="str">
        <f>VLOOKUP(E14,VIP!$A$2:$O11003,8,FALSE)</f>
        <v>Si</v>
      </c>
      <c r="K14" s="138" t="str">
        <f>VLOOKUP(E14,VIP!$A$2:$O14577,6,0)</f>
        <v>NO</v>
      </c>
      <c r="L14" s="140" t="s">
        <v>2465</v>
      </c>
      <c r="M14" s="100" t="s">
        <v>2445</v>
      </c>
      <c r="N14" s="100" t="s">
        <v>2452</v>
      </c>
      <c r="O14" s="138" t="s">
        <v>2454</v>
      </c>
      <c r="P14" s="138"/>
      <c r="Q14" s="100" t="s">
        <v>2465</v>
      </c>
    </row>
    <row r="15" spans="1:17" s="111" customFormat="1" ht="17.399999999999999" x14ac:dyDescent="0.3">
      <c r="A15" s="138" t="str">
        <f>VLOOKUP(E15,'LISTADO ATM'!$A$2:$C$898,3,0)</f>
        <v>SUR</v>
      </c>
      <c r="B15" s="134">
        <v>3335945592</v>
      </c>
      <c r="C15" s="101">
        <v>44384.049791666665</v>
      </c>
      <c r="D15" s="101" t="s">
        <v>2180</v>
      </c>
      <c r="E15" s="129">
        <v>619</v>
      </c>
      <c r="F15" s="138" t="str">
        <f>VLOOKUP(E15,VIP!$A$2:$O14121,2,0)</f>
        <v>DRBR619</v>
      </c>
      <c r="G15" s="138" t="str">
        <f>VLOOKUP(E15,'LISTADO ATM'!$A$2:$B$897,2,0)</f>
        <v xml:space="preserve">ATM Academia P.N. Hatillo (San Cristóbal) </v>
      </c>
      <c r="H15" s="138" t="str">
        <f>VLOOKUP(E15,VIP!$A$2:$O19082,7,FALSE)</f>
        <v>Si</v>
      </c>
      <c r="I15" s="138" t="str">
        <f>VLOOKUP(E15,VIP!$A$2:$O11047,8,FALSE)</f>
        <v>Si</v>
      </c>
      <c r="J15" s="138" t="str">
        <f>VLOOKUP(E15,VIP!$A$2:$O10997,8,FALSE)</f>
        <v>Si</v>
      </c>
      <c r="K15" s="138" t="str">
        <f>VLOOKUP(E15,VIP!$A$2:$O14571,6,0)</f>
        <v>NO</v>
      </c>
      <c r="L15" s="140" t="s">
        <v>2245</v>
      </c>
      <c r="M15" s="100" t="s">
        <v>2445</v>
      </c>
      <c r="N15" s="100" t="s">
        <v>2452</v>
      </c>
      <c r="O15" s="138" t="s">
        <v>2454</v>
      </c>
      <c r="P15" s="138"/>
      <c r="Q15" s="100" t="s">
        <v>2245</v>
      </c>
    </row>
    <row r="16" spans="1:17" s="111" customFormat="1" ht="17.399999999999999" x14ac:dyDescent="0.3">
      <c r="A16" s="138" t="str">
        <f>VLOOKUP(E16,'LISTADO ATM'!$A$2:$C$898,3,0)</f>
        <v>DISTRITO NACIONAL</v>
      </c>
      <c r="B16" s="134">
        <v>3335945606</v>
      </c>
      <c r="C16" s="101">
        <v>44384.113252314812</v>
      </c>
      <c r="D16" s="101" t="s">
        <v>2448</v>
      </c>
      <c r="E16" s="129">
        <v>26</v>
      </c>
      <c r="F16" s="138" t="str">
        <f>VLOOKUP(E16,VIP!$A$2:$O14119,2,0)</f>
        <v>DRBR221</v>
      </c>
      <c r="G16" s="138" t="str">
        <f>VLOOKUP(E16,'LISTADO ATM'!$A$2:$B$897,2,0)</f>
        <v>ATM S/M Jumbo San Isidro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2441</v>
      </c>
      <c r="M16" s="100" t="s">
        <v>2445</v>
      </c>
      <c r="N16" s="100" t="s">
        <v>2452</v>
      </c>
      <c r="O16" s="138" t="s">
        <v>2453</v>
      </c>
      <c r="P16" s="138"/>
      <c r="Q16" s="100" t="s">
        <v>2441</v>
      </c>
    </row>
    <row r="17" spans="1:17" s="111" customFormat="1" ht="17.399999999999999" x14ac:dyDescent="0.3">
      <c r="A17" s="138" t="str">
        <f>VLOOKUP(E17,'LISTADO ATM'!$A$2:$C$898,3,0)</f>
        <v>NORTE</v>
      </c>
      <c r="B17" s="134">
        <v>3335945888</v>
      </c>
      <c r="C17" s="101">
        <v>44384.394895833335</v>
      </c>
      <c r="D17" s="101" t="s">
        <v>2181</v>
      </c>
      <c r="E17" s="129">
        <v>105</v>
      </c>
      <c r="F17" s="138" t="str">
        <f>VLOOKUP(E17,VIP!$A$2:$O14127,2,0)</f>
        <v>DRBR105</v>
      </c>
      <c r="G17" s="138" t="str">
        <f>VLOOKUP(E17,'LISTADO ATM'!$A$2:$B$897,2,0)</f>
        <v xml:space="preserve">ATM Autobanco Estancia Nueva (Moca) </v>
      </c>
      <c r="H17" s="138" t="str">
        <f>VLOOKUP(E17,VIP!$A$2:$O19088,7,FALSE)</f>
        <v>Si</v>
      </c>
      <c r="I17" s="138" t="str">
        <f>VLOOKUP(E17,VIP!$A$2:$O11053,8,FALSE)</f>
        <v>Si</v>
      </c>
      <c r="J17" s="138" t="str">
        <f>VLOOKUP(E17,VIP!$A$2:$O11003,8,FALSE)</f>
        <v>Si</v>
      </c>
      <c r="K17" s="138" t="str">
        <f>VLOOKUP(E17,VIP!$A$2:$O14577,6,0)</f>
        <v>NO</v>
      </c>
      <c r="L17" s="140" t="s">
        <v>2219</v>
      </c>
      <c r="M17" s="100" t="s">
        <v>2445</v>
      </c>
      <c r="N17" s="100" t="s">
        <v>2452</v>
      </c>
      <c r="O17" s="138" t="s">
        <v>2563</v>
      </c>
      <c r="P17" s="138"/>
      <c r="Q17" s="100" t="s">
        <v>2219</v>
      </c>
    </row>
    <row r="18" spans="1:17" s="111" customFormat="1" ht="17.399999999999999" x14ac:dyDescent="0.3">
      <c r="A18" s="138" t="str">
        <f>VLOOKUP(E18,'LISTADO ATM'!$A$2:$C$898,3,0)</f>
        <v>DISTRITO NACIONAL</v>
      </c>
      <c r="B18" s="134">
        <v>3335945918</v>
      </c>
      <c r="C18" s="101">
        <v>44384.404942129629</v>
      </c>
      <c r="D18" s="101" t="s">
        <v>2180</v>
      </c>
      <c r="E18" s="129">
        <v>70</v>
      </c>
      <c r="F18" s="138" t="str">
        <f>VLOOKUP(E18,VIP!$A$2:$O14122,2,0)</f>
        <v>DRBR070</v>
      </c>
      <c r="G18" s="138" t="str">
        <f>VLOOKUP(E18,'LISTADO ATM'!$A$2:$B$897,2,0)</f>
        <v xml:space="preserve">ATM Autoservicio Plaza Lama Zona Oriental </v>
      </c>
      <c r="H18" s="138" t="str">
        <f>VLOOKUP(E18,VIP!$A$2:$O19083,7,FALSE)</f>
        <v>Si</v>
      </c>
      <c r="I18" s="138" t="str">
        <f>VLOOKUP(E18,VIP!$A$2:$O11048,8,FALSE)</f>
        <v>Si</v>
      </c>
      <c r="J18" s="138" t="str">
        <f>VLOOKUP(E18,VIP!$A$2:$O10998,8,FALSE)</f>
        <v>Si</v>
      </c>
      <c r="K18" s="138" t="str">
        <f>VLOOKUP(E18,VIP!$A$2:$O14572,6,0)</f>
        <v>NO</v>
      </c>
      <c r="L18" s="140" t="s">
        <v>2219</v>
      </c>
      <c r="M18" s="189" t="s">
        <v>2546</v>
      </c>
      <c r="N18" s="100" t="s">
        <v>2452</v>
      </c>
      <c r="O18" s="138" t="s">
        <v>2454</v>
      </c>
      <c r="P18" s="138"/>
      <c r="Q18" s="190">
        <v>44415.450694444444</v>
      </c>
    </row>
    <row r="19" spans="1:17" s="111" customFormat="1" ht="17.399999999999999" x14ac:dyDescent="0.3">
      <c r="A19" s="138" t="str">
        <f>VLOOKUP(E19,'LISTADO ATM'!$A$2:$C$898,3,0)</f>
        <v>DISTRITO NACIONAL</v>
      </c>
      <c r="B19" s="134">
        <v>3335945961</v>
      </c>
      <c r="C19" s="101">
        <v>44384.415567129632</v>
      </c>
      <c r="D19" s="101" t="s">
        <v>2180</v>
      </c>
      <c r="E19" s="129">
        <v>24</v>
      </c>
      <c r="F19" s="138" t="str">
        <f>VLOOKUP(E19,VIP!$A$2:$O14119,2,0)</f>
        <v>DRBR024</v>
      </c>
      <c r="G19" s="138" t="str">
        <f>VLOOKUP(E19,'LISTADO ATM'!$A$2:$B$897,2,0)</f>
        <v xml:space="preserve">ATM Oficina Eusebio Manzueta </v>
      </c>
      <c r="H19" s="138" t="str">
        <f>VLOOKUP(E19,VIP!$A$2:$O19080,7,FALSE)</f>
        <v>No</v>
      </c>
      <c r="I19" s="138" t="str">
        <f>VLOOKUP(E19,VIP!$A$2:$O11045,8,FALSE)</f>
        <v>No</v>
      </c>
      <c r="J19" s="138" t="str">
        <f>VLOOKUP(E19,VIP!$A$2:$O10995,8,FALSE)</f>
        <v>No</v>
      </c>
      <c r="K19" s="138" t="str">
        <f>VLOOKUP(E19,VIP!$A$2:$O14569,6,0)</f>
        <v>NO</v>
      </c>
      <c r="L19" s="140" t="s">
        <v>2465</v>
      </c>
      <c r="M19" s="100" t="s">
        <v>2445</v>
      </c>
      <c r="N19" s="100" t="s">
        <v>2452</v>
      </c>
      <c r="O19" s="138" t="s">
        <v>2454</v>
      </c>
      <c r="P19" s="138"/>
      <c r="Q19" s="100" t="s">
        <v>2465</v>
      </c>
    </row>
    <row r="20" spans="1:17" s="111" customFormat="1" ht="17.399999999999999" x14ac:dyDescent="0.3">
      <c r="A20" s="138" t="str">
        <f>VLOOKUP(E20,'LISTADO ATM'!$A$2:$C$898,3,0)</f>
        <v>SUR</v>
      </c>
      <c r="B20" s="134">
        <v>3335945969</v>
      </c>
      <c r="C20" s="101">
        <v>44384.417881944442</v>
      </c>
      <c r="D20" s="101" t="s">
        <v>2180</v>
      </c>
      <c r="E20" s="129">
        <v>356</v>
      </c>
      <c r="F20" s="138" t="str">
        <f>VLOOKUP(E20,VIP!$A$2:$O14118,2,0)</f>
        <v>DRBR356</v>
      </c>
      <c r="G20" s="138" t="str">
        <f>VLOOKUP(E20,'LISTADO ATM'!$A$2:$B$897,2,0)</f>
        <v xml:space="preserve">ATM Estación Sigma (San Cristóbal) </v>
      </c>
      <c r="H20" s="138" t="str">
        <f>VLOOKUP(E20,VIP!$A$2:$O19079,7,FALSE)</f>
        <v>Si</v>
      </c>
      <c r="I20" s="138" t="str">
        <f>VLOOKUP(E20,VIP!$A$2:$O11044,8,FALSE)</f>
        <v>Si</v>
      </c>
      <c r="J20" s="138" t="str">
        <f>VLOOKUP(E20,VIP!$A$2:$O10994,8,FALSE)</f>
        <v>Si</v>
      </c>
      <c r="K20" s="138" t="str">
        <f>VLOOKUP(E20,VIP!$A$2:$O14568,6,0)</f>
        <v>NO</v>
      </c>
      <c r="L20" s="140" t="s">
        <v>2465</v>
      </c>
      <c r="M20" s="100" t="s">
        <v>2445</v>
      </c>
      <c r="N20" s="100" t="s">
        <v>2452</v>
      </c>
      <c r="O20" s="138" t="s">
        <v>2454</v>
      </c>
      <c r="P20" s="138"/>
      <c r="Q20" s="100" t="s">
        <v>2465</v>
      </c>
    </row>
    <row r="21" spans="1:17" s="111" customFormat="1" ht="17.399999999999999" x14ac:dyDescent="0.3">
      <c r="A21" s="138" t="str">
        <f>VLOOKUP(E21,'LISTADO ATM'!$A$2:$C$898,3,0)</f>
        <v>DISTRITO NACIONAL</v>
      </c>
      <c r="B21" s="134">
        <v>3335946089</v>
      </c>
      <c r="C21" s="101">
        <v>44384.44972222222</v>
      </c>
      <c r="D21" s="101" t="s">
        <v>2469</v>
      </c>
      <c r="E21" s="129">
        <v>567</v>
      </c>
      <c r="F21" s="138" t="str">
        <f>VLOOKUP(E21,VIP!$A$2:$O14151,2,0)</f>
        <v>DRBR015</v>
      </c>
      <c r="G21" s="138" t="str">
        <f>VLOOKUP(E21,'LISTADO ATM'!$A$2:$B$897,2,0)</f>
        <v xml:space="preserve">ATM Oficina Máximo Gómez </v>
      </c>
      <c r="H21" s="138" t="str">
        <f>VLOOKUP(E21,VIP!$A$2:$O19112,7,FALSE)</f>
        <v>Si</v>
      </c>
      <c r="I21" s="138" t="str">
        <f>VLOOKUP(E21,VIP!$A$2:$O11077,8,FALSE)</f>
        <v>Si</v>
      </c>
      <c r="J21" s="138" t="str">
        <f>VLOOKUP(E21,VIP!$A$2:$O11027,8,FALSE)</f>
        <v>Si</v>
      </c>
      <c r="K21" s="138" t="str">
        <f>VLOOKUP(E21,VIP!$A$2:$O14601,6,0)</f>
        <v>NO</v>
      </c>
      <c r="L21" s="140" t="s">
        <v>2441</v>
      </c>
      <c r="M21" s="100" t="s">
        <v>2445</v>
      </c>
      <c r="N21" s="100" t="s">
        <v>2452</v>
      </c>
      <c r="O21" s="138" t="s">
        <v>2470</v>
      </c>
      <c r="P21" s="138"/>
      <c r="Q21" s="100" t="s">
        <v>2441</v>
      </c>
    </row>
    <row r="22" spans="1:17" s="111" customFormat="1" ht="17.399999999999999" x14ac:dyDescent="0.3">
      <c r="A22" s="138" t="str">
        <f>VLOOKUP(E22,'LISTADO ATM'!$A$2:$C$898,3,0)</f>
        <v>NORTE</v>
      </c>
      <c r="B22" s="134">
        <v>3335946243</v>
      </c>
      <c r="C22" s="101">
        <v>44384.485358796293</v>
      </c>
      <c r="D22" s="101" t="s">
        <v>2469</v>
      </c>
      <c r="E22" s="129">
        <v>413</v>
      </c>
      <c r="F22" s="138" t="str">
        <f>VLOOKUP(E22,VIP!$A$2:$O14141,2,0)</f>
        <v>DRBR413</v>
      </c>
      <c r="G22" s="138" t="str">
        <f>VLOOKUP(E22,'LISTADO ATM'!$A$2:$B$897,2,0)</f>
        <v xml:space="preserve">ATM UNP Las Galeras Samaná </v>
      </c>
      <c r="H22" s="138" t="str">
        <f>VLOOKUP(E22,VIP!$A$2:$O19102,7,FALSE)</f>
        <v>Si</v>
      </c>
      <c r="I22" s="138" t="str">
        <f>VLOOKUP(E22,VIP!$A$2:$O11067,8,FALSE)</f>
        <v>Si</v>
      </c>
      <c r="J22" s="138" t="str">
        <f>VLOOKUP(E22,VIP!$A$2:$O11017,8,FALSE)</f>
        <v>Si</v>
      </c>
      <c r="K22" s="138" t="str">
        <f>VLOOKUP(E22,VIP!$A$2:$O14591,6,0)</f>
        <v>NO</v>
      </c>
      <c r="L22" s="140" t="s">
        <v>2441</v>
      </c>
      <c r="M22" s="100" t="s">
        <v>2445</v>
      </c>
      <c r="N22" s="100" t="s">
        <v>2452</v>
      </c>
      <c r="O22" s="138" t="s">
        <v>2470</v>
      </c>
      <c r="P22" s="138"/>
      <c r="Q22" s="100" t="s">
        <v>2441</v>
      </c>
    </row>
    <row r="23" spans="1:17" s="111" customFormat="1" ht="17.399999999999999" x14ac:dyDescent="0.3">
      <c r="A23" s="138" t="str">
        <f>VLOOKUP(E23,'LISTADO ATM'!$A$2:$C$898,3,0)</f>
        <v>NORTE</v>
      </c>
      <c r="B23" s="134">
        <v>3335946272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00" t="s">
        <v>2445</v>
      </c>
      <c r="N23" s="100" t="s">
        <v>2452</v>
      </c>
      <c r="O23" s="138" t="s">
        <v>2563</v>
      </c>
      <c r="P23" s="138"/>
      <c r="Q23" s="100" t="s">
        <v>2219</v>
      </c>
    </row>
    <row r="24" spans="1:17" s="111" customFormat="1" ht="17.399999999999999" x14ac:dyDescent="0.3">
      <c r="A24" s="138" t="str">
        <f>VLOOKUP(E24,'LISTADO ATM'!$A$2:$C$898,3,0)</f>
        <v>DISTRITO NACIONAL</v>
      </c>
      <c r="B24" s="134">
        <v>3335946299</v>
      </c>
      <c r="C24" s="101">
        <v>44384.501932870371</v>
      </c>
      <c r="D24" s="101" t="s">
        <v>2448</v>
      </c>
      <c r="E24" s="129">
        <v>87</v>
      </c>
      <c r="F24" s="138" t="str">
        <f>VLOOKUP(E24,VIP!$A$2:$O14139,2,0)</f>
        <v>DRBR087</v>
      </c>
      <c r="G24" s="138" t="str">
        <f>VLOOKUP(E24,'LISTADO ATM'!$A$2:$B$897,2,0)</f>
        <v xml:space="preserve">ATM Autoservicio Sarasota </v>
      </c>
      <c r="H24" s="138" t="str">
        <f>VLOOKUP(E24,VIP!$A$2:$O19100,7,FALSE)</f>
        <v>Si</v>
      </c>
      <c r="I24" s="138" t="str">
        <f>VLOOKUP(E24,VIP!$A$2:$O11065,8,FALSE)</f>
        <v>Si</v>
      </c>
      <c r="J24" s="138" t="str">
        <f>VLOOKUP(E24,VIP!$A$2:$O11015,8,FALSE)</f>
        <v>Si</v>
      </c>
      <c r="K24" s="138" t="str">
        <f>VLOOKUP(E24,VIP!$A$2:$O14589,6,0)</f>
        <v>NO</v>
      </c>
      <c r="L24" s="140" t="s">
        <v>2564</v>
      </c>
      <c r="M24" s="100" t="s">
        <v>2445</v>
      </c>
      <c r="N24" s="100" t="s">
        <v>2452</v>
      </c>
      <c r="O24" s="138" t="s">
        <v>2453</v>
      </c>
      <c r="P24" s="138"/>
      <c r="Q24" s="100" t="s">
        <v>2564</v>
      </c>
    </row>
    <row r="25" spans="1:17" s="111" customFormat="1" ht="17.399999999999999" x14ac:dyDescent="0.3">
      <c r="A25" s="138" t="str">
        <f>VLOOKUP(E25,'LISTADO ATM'!$A$2:$C$898,3,0)</f>
        <v>DISTRITO NACIONAL</v>
      </c>
      <c r="B25" s="134">
        <v>3335946368</v>
      </c>
      <c r="C25" s="101">
        <v>44384.527037037034</v>
      </c>
      <c r="D25" s="101" t="s">
        <v>2180</v>
      </c>
      <c r="E25" s="129">
        <v>244</v>
      </c>
      <c r="F25" s="138" t="str">
        <f>VLOOKUP(E25,VIP!$A$2:$O14136,2,0)</f>
        <v>DRBR244</v>
      </c>
      <c r="G25" s="138" t="str">
        <f>VLOOKUP(E25,'LISTADO ATM'!$A$2:$B$897,2,0)</f>
        <v xml:space="preserve">ATM Ministerio de Hacienda (antiguo Finanzas) </v>
      </c>
      <c r="H25" s="138" t="str">
        <f>VLOOKUP(E25,VIP!$A$2:$O19097,7,FALSE)</f>
        <v>Si</v>
      </c>
      <c r="I25" s="138" t="str">
        <f>VLOOKUP(E25,VIP!$A$2:$O11062,8,FALSE)</f>
        <v>Si</v>
      </c>
      <c r="J25" s="138" t="str">
        <f>VLOOKUP(E25,VIP!$A$2:$O11012,8,FALSE)</f>
        <v>Si</v>
      </c>
      <c r="K25" s="138" t="str">
        <f>VLOOKUP(E25,VIP!$A$2:$O14586,6,0)</f>
        <v>NO</v>
      </c>
      <c r="L25" s="140" t="s">
        <v>2219</v>
      </c>
      <c r="M25" s="100" t="s">
        <v>2445</v>
      </c>
      <c r="N25" s="100" t="s">
        <v>2554</v>
      </c>
      <c r="O25" s="138" t="s">
        <v>2454</v>
      </c>
      <c r="P25" s="138"/>
      <c r="Q25" s="100" t="s">
        <v>2219</v>
      </c>
    </row>
    <row r="26" spans="1:17" s="111" customFormat="1" ht="17.399999999999999" x14ac:dyDescent="0.3">
      <c r="A26" s="138" t="str">
        <f>VLOOKUP(E26,'LISTADO ATM'!$A$2:$C$898,3,0)</f>
        <v>NORTE</v>
      </c>
      <c r="B26" s="134">
        <v>3335946375</v>
      </c>
      <c r="C26" s="101">
        <v>44384.531805555554</v>
      </c>
      <c r="D26" s="101" t="s">
        <v>2588</v>
      </c>
      <c r="E26" s="129">
        <v>606</v>
      </c>
      <c r="F26" s="138" t="str">
        <f>VLOOKUP(E26,VIP!$A$2:$O14135,2,0)</f>
        <v>DRBR704</v>
      </c>
      <c r="G26" s="138" t="str">
        <f>VLOOKUP(E26,'LISTADO ATM'!$A$2:$B$897,2,0)</f>
        <v xml:space="preserve">ATM UNP Manolo Tavarez Justo </v>
      </c>
      <c r="H26" s="138" t="str">
        <f>VLOOKUP(E26,VIP!$A$2:$O19096,7,FALSE)</f>
        <v>Si</v>
      </c>
      <c r="I26" s="138" t="str">
        <f>VLOOKUP(E26,VIP!$A$2:$O11061,8,FALSE)</f>
        <v>Si</v>
      </c>
      <c r="J26" s="138" t="str">
        <f>VLOOKUP(E26,VIP!$A$2:$O11011,8,FALSE)</f>
        <v>Si</v>
      </c>
      <c r="K26" s="138" t="str">
        <f>VLOOKUP(E26,VIP!$A$2:$O14585,6,0)</f>
        <v>NO</v>
      </c>
      <c r="L26" s="140" t="s">
        <v>2417</v>
      </c>
      <c r="M26" s="100" t="s">
        <v>2445</v>
      </c>
      <c r="N26" s="100" t="s">
        <v>2452</v>
      </c>
      <c r="O26" s="138" t="s">
        <v>2589</v>
      </c>
      <c r="P26" s="138"/>
      <c r="Q26" s="100" t="s">
        <v>2417</v>
      </c>
    </row>
    <row r="27" spans="1:17" s="111" customFormat="1" ht="17.399999999999999" x14ac:dyDescent="0.3">
      <c r="A27" s="138" t="str">
        <f>VLOOKUP(E27,'LISTADO ATM'!$A$2:$C$898,3,0)</f>
        <v>ESTE</v>
      </c>
      <c r="B27" s="134">
        <v>3335946455</v>
      </c>
      <c r="C27" s="101">
        <v>44384.574224537035</v>
      </c>
      <c r="D27" s="101" t="s">
        <v>2180</v>
      </c>
      <c r="E27" s="129">
        <v>268</v>
      </c>
      <c r="F27" s="138" t="str">
        <f>VLOOKUP(E27,VIP!$A$2:$O14134,2,0)</f>
        <v>DRBR268</v>
      </c>
      <c r="G27" s="138" t="str">
        <f>VLOOKUP(E27,'LISTADO ATM'!$A$2:$B$897,2,0)</f>
        <v xml:space="preserve">ATM Autobanco La Altagracia (Higuey) </v>
      </c>
      <c r="H27" s="138" t="str">
        <f>VLOOKUP(E27,VIP!$A$2:$O19095,7,FALSE)</f>
        <v>Si</v>
      </c>
      <c r="I27" s="138" t="str">
        <f>VLOOKUP(E27,VIP!$A$2:$O11060,8,FALSE)</f>
        <v>Si</v>
      </c>
      <c r="J27" s="138" t="str">
        <f>VLOOKUP(E27,VIP!$A$2:$O11010,8,FALSE)</f>
        <v>Si</v>
      </c>
      <c r="K27" s="138" t="str">
        <f>VLOOKUP(E27,VIP!$A$2:$O14584,6,0)</f>
        <v>NO</v>
      </c>
      <c r="L27" s="140" t="s">
        <v>2465</v>
      </c>
      <c r="M27" s="189" t="s">
        <v>2546</v>
      </c>
      <c r="N27" s="100" t="s">
        <v>2554</v>
      </c>
      <c r="O27" s="138" t="s">
        <v>2454</v>
      </c>
      <c r="P27" s="138"/>
      <c r="Q27" s="190">
        <v>44415.430555555555</v>
      </c>
    </row>
    <row r="28" spans="1:17" s="111" customFormat="1" ht="17.399999999999999" x14ac:dyDescent="0.3">
      <c r="A28" s="138" t="str">
        <f>VLOOKUP(E28,'LISTADO ATM'!$A$2:$C$898,3,0)</f>
        <v>SUR</v>
      </c>
      <c r="B28" s="134">
        <v>3335946488</v>
      </c>
      <c r="C28" s="101">
        <v>44384.592349537037</v>
      </c>
      <c r="D28" s="101" t="s">
        <v>2448</v>
      </c>
      <c r="E28" s="129">
        <v>48</v>
      </c>
      <c r="F28" s="138" t="str">
        <f>VLOOKUP(E28,VIP!$A$2:$O14138,2,0)</f>
        <v>DRBR048</v>
      </c>
      <c r="G28" s="138" t="str">
        <f>VLOOKUP(E28,'LISTADO ATM'!$A$2:$B$897,2,0)</f>
        <v xml:space="preserve">ATM Autoservicio Neiba I </v>
      </c>
      <c r="H28" s="138" t="str">
        <f>VLOOKUP(E28,VIP!$A$2:$O19099,7,FALSE)</f>
        <v>Si</v>
      </c>
      <c r="I28" s="138" t="str">
        <f>VLOOKUP(E28,VIP!$A$2:$O11064,8,FALSE)</f>
        <v>Si</v>
      </c>
      <c r="J28" s="138" t="str">
        <f>VLOOKUP(E28,VIP!$A$2:$O11014,8,FALSE)</f>
        <v>Si</v>
      </c>
      <c r="K28" s="138" t="str">
        <f>VLOOKUP(E28,VIP!$A$2:$O14588,6,0)</f>
        <v>SI</v>
      </c>
      <c r="L28" s="140" t="s">
        <v>2417</v>
      </c>
      <c r="M28" s="100" t="s">
        <v>2445</v>
      </c>
      <c r="N28" s="100" t="s">
        <v>2554</v>
      </c>
      <c r="O28" s="138" t="s">
        <v>2453</v>
      </c>
      <c r="P28" s="138"/>
      <c r="Q28" s="100" t="s">
        <v>2417</v>
      </c>
    </row>
    <row r="29" spans="1:17" s="111" customFormat="1" ht="17.399999999999999" x14ac:dyDescent="0.3">
      <c r="A29" s="138" t="str">
        <f>VLOOKUP(E29,'LISTADO ATM'!$A$2:$C$898,3,0)</f>
        <v>NORTE</v>
      </c>
      <c r="B29" s="134">
        <v>3335946506</v>
      </c>
      <c r="C29" s="101">
        <v>44384.600601851853</v>
      </c>
      <c r="D29" s="101" t="s">
        <v>2469</v>
      </c>
      <c r="E29" s="129">
        <v>98</v>
      </c>
      <c r="F29" s="138" t="str">
        <f>VLOOKUP(E29,VIP!$A$2:$O14137,2,0)</f>
        <v>DRBR098</v>
      </c>
      <c r="G29" s="138" t="str">
        <f>VLOOKUP(E29,'LISTADO ATM'!$A$2:$B$897,2,0)</f>
        <v xml:space="preserve">ATM UNP Pimentel </v>
      </c>
      <c r="H29" s="138" t="str">
        <f>VLOOKUP(E29,VIP!$A$2:$O19098,7,FALSE)</f>
        <v>Si</v>
      </c>
      <c r="I29" s="138" t="str">
        <f>VLOOKUP(E29,VIP!$A$2:$O11063,8,FALSE)</f>
        <v>Si</v>
      </c>
      <c r="J29" s="138" t="str">
        <f>VLOOKUP(E29,VIP!$A$2:$O11013,8,FALSE)</f>
        <v>Si</v>
      </c>
      <c r="K29" s="138" t="str">
        <f>VLOOKUP(E29,VIP!$A$2:$O14587,6,0)</f>
        <v>NO</v>
      </c>
      <c r="L29" s="140" t="s">
        <v>2619</v>
      </c>
      <c r="M29" s="100" t="s">
        <v>2445</v>
      </c>
      <c r="N29" s="100" t="s">
        <v>2452</v>
      </c>
      <c r="O29" s="138" t="s">
        <v>2607</v>
      </c>
      <c r="P29" s="138"/>
      <c r="Q29" s="100" t="s">
        <v>2619</v>
      </c>
    </row>
    <row r="30" spans="1:17" s="111" customFormat="1" ht="17.399999999999999" x14ac:dyDescent="0.3">
      <c r="A30" s="138" t="str">
        <f>VLOOKUP(E30,'LISTADO ATM'!$A$2:$C$898,3,0)</f>
        <v>ESTE</v>
      </c>
      <c r="B30" s="134">
        <v>3335946569</v>
      </c>
      <c r="C30" s="101">
        <v>44384.617488425924</v>
      </c>
      <c r="D30" s="101" t="s">
        <v>2448</v>
      </c>
      <c r="E30" s="129">
        <v>963</v>
      </c>
      <c r="F30" s="138" t="str">
        <f>VLOOKUP(E30,VIP!$A$2:$O14148,2,0)</f>
        <v>DRBR963</v>
      </c>
      <c r="G30" s="138" t="str">
        <f>VLOOKUP(E30,'LISTADO ATM'!$A$2:$B$897,2,0)</f>
        <v xml:space="preserve">ATM Multiplaza La Romana </v>
      </c>
      <c r="H30" s="138" t="str">
        <f>VLOOKUP(E30,VIP!$A$2:$O19109,7,FALSE)</f>
        <v>Si</v>
      </c>
      <c r="I30" s="138" t="str">
        <f>VLOOKUP(E30,VIP!$A$2:$O11074,8,FALSE)</f>
        <v>Si</v>
      </c>
      <c r="J30" s="138" t="str">
        <f>VLOOKUP(E30,VIP!$A$2:$O11024,8,FALSE)</f>
        <v>Si</v>
      </c>
      <c r="K30" s="138" t="str">
        <f>VLOOKUP(E30,VIP!$A$2:$O14598,6,0)</f>
        <v>NO</v>
      </c>
      <c r="L30" s="140" t="s">
        <v>2417</v>
      </c>
      <c r="M30" s="100" t="s">
        <v>2445</v>
      </c>
      <c r="N30" s="100" t="s">
        <v>2452</v>
      </c>
      <c r="O30" s="138" t="s">
        <v>2453</v>
      </c>
      <c r="P30" s="138"/>
      <c r="Q30" s="100" t="s">
        <v>2417</v>
      </c>
    </row>
    <row r="31" spans="1:17" s="111" customFormat="1" ht="17.399999999999999" x14ac:dyDescent="0.3">
      <c r="A31" s="138" t="str">
        <f>VLOOKUP(E31,'LISTADO ATM'!$A$2:$C$898,3,0)</f>
        <v>DISTRITO NACIONAL</v>
      </c>
      <c r="B31" s="134">
        <v>3335946577</v>
      </c>
      <c r="C31" s="101">
        <v>44384.618657407409</v>
      </c>
      <c r="D31" s="101" t="s">
        <v>2448</v>
      </c>
      <c r="E31" s="129">
        <v>563</v>
      </c>
      <c r="F31" s="138" t="str">
        <f>VLOOKUP(E31,VIP!$A$2:$O14147,2,0)</f>
        <v>DRBR233</v>
      </c>
      <c r="G31" s="138" t="str">
        <f>VLOOKUP(E31,'LISTADO ATM'!$A$2:$B$897,2,0)</f>
        <v xml:space="preserve">ATM Base Aérea San Isidro </v>
      </c>
      <c r="H31" s="138" t="str">
        <f>VLOOKUP(E31,VIP!$A$2:$O19108,7,FALSE)</f>
        <v>Si</v>
      </c>
      <c r="I31" s="138" t="str">
        <f>VLOOKUP(E31,VIP!$A$2:$O11073,8,FALSE)</f>
        <v>Si</v>
      </c>
      <c r="J31" s="138" t="str">
        <f>VLOOKUP(E31,VIP!$A$2:$O11023,8,FALSE)</f>
        <v>Si</v>
      </c>
      <c r="K31" s="138" t="str">
        <f>VLOOKUP(E31,VIP!$A$2:$O14597,6,0)</f>
        <v>NO</v>
      </c>
      <c r="L31" s="140" t="s">
        <v>2441</v>
      </c>
      <c r="M31" s="100" t="s">
        <v>2445</v>
      </c>
      <c r="N31" s="100" t="s">
        <v>2452</v>
      </c>
      <c r="O31" s="138" t="s">
        <v>2453</v>
      </c>
      <c r="P31" s="138"/>
      <c r="Q31" s="100" t="s">
        <v>2441</v>
      </c>
    </row>
    <row r="32" spans="1:17" s="111" customFormat="1" ht="17.399999999999999" x14ac:dyDescent="0.3">
      <c r="A32" s="138" t="str">
        <f>VLOOKUP(E32,'LISTADO ATM'!$A$2:$C$898,3,0)</f>
        <v>DISTRITO NACIONAL</v>
      </c>
      <c r="B32" s="134">
        <v>3335946657</v>
      </c>
      <c r="C32" s="101">
        <v>44384.652743055558</v>
      </c>
      <c r="D32" s="101" t="s">
        <v>2180</v>
      </c>
      <c r="E32" s="129">
        <v>917</v>
      </c>
      <c r="F32" s="138" t="str">
        <f>VLOOKUP(E32,VIP!$A$2:$O14146,2,0)</f>
        <v>DRBR01B</v>
      </c>
      <c r="G32" s="138" t="str">
        <f>VLOOKUP(E32,'LISTADO ATM'!$A$2:$B$897,2,0)</f>
        <v xml:space="preserve">ATM Oficina Los Mina </v>
      </c>
      <c r="H32" s="138" t="str">
        <f>VLOOKUP(E32,VIP!$A$2:$O19107,7,FALSE)</f>
        <v>Si</v>
      </c>
      <c r="I32" s="138" t="str">
        <f>VLOOKUP(E32,VIP!$A$2:$O11072,8,FALSE)</f>
        <v>Si</v>
      </c>
      <c r="J32" s="138" t="str">
        <f>VLOOKUP(E32,VIP!$A$2:$O11022,8,FALSE)</f>
        <v>Si</v>
      </c>
      <c r="K32" s="138" t="str">
        <f>VLOOKUP(E32,VIP!$A$2:$O14596,6,0)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7.399999999999999" x14ac:dyDescent="0.3">
      <c r="A33" s="138" t="str">
        <f>VLOOKUP(E33,'LISTADO ATM'!$A$2:$C$898,3,0)</f>
        <v>NORTE</v>
      </c>
      <c r="B33" s="134">
        <v>3335946664</v>
      </c>
      <c r="C33" s="101">
        <v>44384.65425925926</v>
      </c>
      <c r="D33" s="101" t="s">
        <v>2180</v>
      </c>
      <c r="E33" s="129">
        <v>266</v>
      </c>
      <c r="F33" s="138" t="str">
        <f>VLOOKUP(E33,VIP!$A$2:$O14145,2,0)</f>
        <v>DRBR266</v>
      </c>
      <c r="G33" s="138" t="str">
        <f>VLOOKUP(E33,'LISTADO ATM'!$A$2:$B$897,2,0)</f>
        <v xml:space="preserve">ATM Oficina Villa Francisca </v>
      </c>
      <c r="H33" s="138" t="str">
        <f>VLOOKUP(E33,VIP!$A$2:$O19106,7,FALSE)</f>
        <v>Si</v>
      </c>
      <c r="I33" s="138" t="str">
        <f>VLOOKUP(E33,VIP!$A$2:$O11071,8,FALSE)</f>
        <v>Si</v>
      </c>
      <c r="J33" s="138" t="str">
        <f>VLOOKUP(E33,VIP!$A$2:$O11021,8,FALSE)</f>
        <v>Si</v>
      </c>
      <c r="K33" s="138" t="str">
        <f>VLOOKUP(E33,VIP!$A$2:$O14595,6,0)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s="111" customFormat="1" ht="17.399999999999999" x14ac:dyDescent="0.3">
      <c r="A34" s="138" t="str">
        <f>VLOOKUP(E34,'LISTADO ATM'!$A$2:$C$898,3,0)</f>
        <v>DISTRITO NACIONAL</v>
      </c>
      <c r="B34" s="134">
        <v>3335946666</v>
      </c>
      <c r="C34" s="101">
        <v>44384.654502314814</v>
      </c>
      <c r="D34" s="101" t="s">
        <v>2180</v>
      </c>
      <c r="E34" s="129">
        <v>522</v>
      </c>
      <c r="F34" s="138" t="str">
        <f>VLOOKUP(E34,VIP!$A$2:$O14144,2,0)</f>
        <v>DRBR522</v>
      </c>
      <c r="G34" s="138" t="str">
        <f>VLOOKUP(E34,'LISTADO ATM'!$A$2:$B$897,2,0)</f>
        <v xml:space="preserve">ATM Oficina Galería 360 </v>
      </c>
      <c r="H34" s="138" t="str">
        <f>VLOOKUP(E34,VIP!$A$2:$O19105,7,FALSE)</f>
        <v>Si</v>
      </c>
      <c r="I34" s="138" t="str">
        <f>VLOOKUP(E34,VIP!$A$2:$O11070,8,FALSE)</f>
        <v>Si</v>
      </c>
      <c r="J34" s="138" t="str">
        <f>VLOOKUP(E34,VIP!$A$2:$O11020,8,FALSE)</f>
        <v>Si</v>
      </c>
      <c r="K34" s="138" t="str">
        <f>VLOOKUP(E34,VIP!$A$2:$O14594,6,0)</f>
        <v>SI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7.399999999999999" x14ac:dyDescent="0.3">
      <c r="A35" s="138" t="str">
        <f>VLOOKUP(E35,'LISTADO ATM'!$A$2:$C$898,3,0)</f>
        <v>NORTE</v>
      </c>
      <c r="B35" s="134">
        <v>3335946669</v>
      </c>
      <c r="C35" s="101">
        <v>44384.655393518522</v>
      </c>
      <c r="D35" s="101" t="s">
        <v>2469</v>
      </c>
      <c r="E35" s="129">
        <v>497</v>
      </c>
      <c r="F35" s="138" t="str">
        <f>VLOOKUP(E35,VIP!$A$2:$O14143,2,0)</f>
        <v>DRBR497</v>
      </c>
      <c r="G35" s="138" t="str">
        <f>VLOOKUP(E35,'LISTADO ATM'!$A$2:$B$897,2,0)</f>
        <v xml:space="preserve">ATM Oficina El Portal II (Santiago) </v>
      </c>
      <c r="H35" s="138" t="str">
        <f>VLOOKUP(E35,VIP!$A$2:$O19104,7,FALSE)</f>
        <v>Si</v>
      </c>
      <c r="I35" s="138" t="str">
        <f>VLOOKUP(E35,VIP!$A$2:$O11069,8,FALSE)</f>
        <v>Si</v>
      </c>
      <c r="J35" s="138" t="str">
        <f>VLOOKUP(E35,VIP!$A$2:$O11019,8,FALSE)</f>
        <v>Si</v>
      </c>
      <c r="K35" s="138" t="str">
        <f>VLOOKUP(E35,VIP!$A$2:$O14593,6,0)</f>
        <v>SI</v>
      </c>
      <c r="L35" s="140" t="s">
        <v>2562</v>
      </c>
      <c r="M35" s="189" t="s">
        <v>2546</v>
      </c>
      <c r="N35" s="100" t="s">
        <v>2452</v>
      </c>
      <c r="O35" s="138" t="s">
        <v>2470</v>
      </c>
      <c r="P35" s="138"/>
      <c r="Q35" s="190">
        <v>44415.424305555556</v>
      </c>
    </row>
    <row r="36" spans="1:17" ht="17.399999999999999" x14ac:dyDescent="0.3">
      <c r="A36" s="138" t="str">
        <f>VLOOKUP(E36,'LISTADO ATM'!$A$2:$C$898,3,0)</f>
        <v>DISTRITO NACIONAL</v>
      </c>
      <c r="B36" s="134">
        <v>3335946672</v>
      </c>
      <c r="C36" s="101">
        <v>44384.655659722222</v>
      </c>
      <c r="D36" s="101" t="s">
        <v>2448</v>
      </c>
      <c r="E36" s="129">
        <v>493</v>
      </c>
      <c r="F36" s="138" t="str">
        <f>VLOOKUP(E36,VIP!$A$2:$O14142,2,0)</f>
        <v>DRBR493</v>
      </c>
      <c r="G36" s="138" t="str">
        <f>VLOOKUP(E36,'LISTADO ATM'!$A$2:$B$897,2,0)</f>
        <v xml:space="preserve">ATM Oficina Haina Occidental II </v>
      </c>
      <c r="H36" s="138" t="str">
        <f>VLOOKUP(E36,VIP!$A$2:$O19103,7,FALSE)</f>
        <v>Si</v>
      </c>
      <c r="I36" s="138" t="str">
        <f>VLOOKUP(E36,VIP!$A$2:$O11068,8,FALSE)</f>
        <v>Si</v>
      </c>
      <c r="J36" s="138" t="str">
        <f>VLOOKUP(E36,VIP!$A$2:$O11018,8,FALSE)</f>
        <v>Si</v>
      </c>
      <c r="K36" s="138" t="str">
        <f>VLOOKUP(E36,VIP!$A$2:$O14592,6,0)</f>
        <v>NO</v>
      </c>
      <c r="L36" s="140" t="s">
        <v>2417</v>
      </c>
      <c r="M36" s="100" t="s">
        <v>2445</v>
      </c>
      <c r="N36" s="100" t="s">
        <v>2452</v>
      </c>
      <c r="O36" s="138" t="s">
        <v>2453</v>
      </c>
      <c r="P36" s="138"/>
      <c r="Q36" s="100" t="s">
        <v>2417</v>
      </c>
    </row>
    <row r="37" spans="1:17" ht="17.399999999999999" x14ac:dyDescent="0.3">
      <c r="A37" s="138" t="str">
        <f>VLOOKUP(E37,'LISTADO ATM'!$A$2:$C$898,3,0)</f>
        <v>DISTRITO NACIONAL</v>
      </c>
      <c r="B37" s="134">
        <v>3335946684</v>
      </c>
      <c r="C37" s="101">
        <v>44384.660092592596</v>
      </c>
      <c r="D37" s="101" t="s">
        <v>2180</v>
      </c>
      <c r="E37" s="129">
        <v>37</v>
      </c>
      <c r="F37" s="138" t="str">
        <f>VLOOKUP(E37,VIP!$A$2:$O14141,2,0)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VLOOKUP(E37,VIP!$A$2:$O19102,7,FALSE)</f>
        <v>Si</v>
      </c>
      <c r="I37" s="138" t="str">
        <f>VLOOKUP(E37,VIP!$A$2:$O11067,8,FALSE)</f>
        <v>Si</v>
      </c>
      <c r="J37" s="138" t="str">
        <f>VLOOKUP(E37,VIP!$A$2:$O11017,8,FALSE)</f>
        <v>Si</v>
      </c>
      <c r="K37" s="138" t="str">
        <f>VLOOKUP(E37,VIP!$A$2:$O14591,6,0)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7.399999999999999" x14ac:dyDescent="0.3">
      <c r="A38" s="138" t="str">
        <f>VLOOKUP(E38,'LISTADO ATM'!$A$2:$C$898,3,0)</f>
        <v>NORTE</v>
      </c>
      <c r="B38" s="134">
        <v>3335946689</v>
      </c>
      <c r="C38" s="101">
        <v>44384.660891203705</v>
      </c>
      <c r="D38" s="101" t="s">
        <v>2181</v>
      </c>
      <c r="E38" s="129">
        <v>261</v>
      </c>
      <c r="F38" s="138" t="str">
        <f>VLOOKUP(E38,VIP!$A$2:$O14140,2,0)</f>
        <v>DRBR261</v>
      </c>
      <c r="G38" s="138" t="str">
        <f>VLOOKUP(E38,'LISTADO ATM'!$A$2:$B$897,2,0)</f>
        <v xml:space="preserve">ATM UNP Aeropuerto Cibao (Santiago) </v>
      </c>
      <c r="H38" s="138" t="str">
        <f>VLOOKUP(E38,VIP!$A$2:$O19101,7,FALSE)</f>
        <v>Si</v>
      </c>
      <c r="I38" s="138" t="str">
        <f>VLOOKUP(E38,VIP!$A$2:$O11066,8,FALSE)</f>
        <v>Si</v>
      </c>
      <c r="J38" s="138" t="str">
        <f>VLOOKUP(E38,VIP!$A$2:$O11016,8,FALSE)</f>
        <v>Si</v>
      </c>
      <c r="K38" s="138" t="str">
        <f>VLOOKUP(E38,VIP!$A$2:$O14590,6,0)</f>
        <v>NO</v>
      </c>
      <c r="L38" s="140" t="s">
        <v>2219</v>
      </c>
      <c r="M38" s="100" t="s">
        <v>2445</v>
      </c>
      <c r="N38" s="100" t="s">
        <v>2452</v>
      </c>
      <c r="O38" s="138" t="s">
        <v>2563</v>
      </c>
      <c r="P38" s="138"/>
      <c r="Q38" s="100" t="s">
        <v>2219</v>
      </c>
    </row>
    <row r="39" spans="1:17" ht="17.399999999999999" x14ac:dyDescent="0.3">
      <c r="A39" s="138" t="str">
        <f>VLOOKUP(E39,'LISTADO ATM'!$A$2:$C$898,3,0)</f>
        <v>NORTE</v>
      </c>
      <c r="B39" s="134">
        <v>3335946726</v>
      </c>
      <c r="C39" s="101">
        <v>44384.671319444446</v>
      </c>
      <c r="D39" s="101" t="s">
        <v>2181</v>
      </c>
      <c r="E39" s="129">
        <v>283</v>
      </c>
      <c r="F39" s="138" t="str">
        <f>VLOOKUP(E39,VIP!$A$2:$O14143,2,0)</f>
        <v>DRBR283</v>
      </c>
      <c r="G39" s="138" t="str">
        <f>VLOOKUP(E39,'LISTADO ATM'!$A$2:$B$897,2,0)</f>
        <v xml:space="preserve">ATM Oficina Nibaje </v>
      </c>
      <c r="H39" s="138" t="str">
        <f>VLOOKUP(E39,VIP!$A$2:$O19104,7,FALSE)</f>
        <v>Si</v>
      </c>
      <c r="I39" s="138" t="str">
        <f>VLOOKUP(E39,VIP!$A$2:$O11069,8,FALSE)</f>
        <v>Si</v>
      </c>
      <c r="J39" s="138" t="str">
        <f>VLOOKUP(E39,VIP!$A$2:$O11019,8,FALSE)</f>
        <v>Si</v>
      </c>
      <c r="K39" s="138" t="str">
        <f>VLOOKUP(E39,VIP!$A$2:$O14593,6,0)</f>
        <v>NO</v>
      </c>
      <c r="L39" s="140" t="s">
        <v>2617</v>
      </c>
      <c r="M39" s="189" t="s">
        <v>2546</v>
      </c>
      <c r="N39" s="100" t="s">
        <v>2452</v>
      </c>
      <c r="O39" s="138" t="s">
        <v>2563</v>
      </c>
      <c r="P39" s="138"/>
      <c r="Q39" s="190">
        <v>44415.422222222223</v>
      </c>
    </row>
    <row r="40" spans="1:17" ht="17.399999999999999" x14ac:dyDescent="0.3">
      <c r="A40" s="138" t="str">
        <f>VLOOKUP(E40,'LISTADO ATM'!$A$2:$C$898,3,0)</f>
        <v>DISTRITO NACIONAL</v>
      </c>
      <c r="B40" s="134">
        <v>3335946770</v>
      </c>
      <c r="C40" s="101">
        <v>44384.68378472222</v>
      </c>
      <c r="D40" s="101" t="s">
        <v>2469</v>
      </c>
      <c r="E40" s="129">
        <v>755</v>
      </c>
      <c r="F40" s="138" t="str">
        <f>VLOOKUP(E40,VIP!$A$2:$O14142,2,0)</f>
        <v>DRBR755</v>
      </c>
      <c r="G40" s="138" t="str">
        <f>VLOOKUP(E40,'LISTADO ATM'!$A$2:$B$897,2,0)</f>
        <v xml:space="preserve">ATM Oficina Galería del Este (Plaza) </v>
      </c>
      <c r="H40" s="138" t="str">
        <f>VLOOKUP(E40,VIP!$A$2:$O19103,7,FALSE)</f>
        <v>Si</v>
      </c>
      <c r="I40" s="138" t="str">
        <f>VLOOKUP(E40,VIP!$A$2:$O11068,8,FALSE)</f>
        <v>Si</v>
      </c>
      <c r="J40" s="138" t="str">
        <f>VLOOKUP(E40,VIP!$A$2:$O11018,8,FALSE)</f>
        <v>Si</v>
      </c>
      <c r="K40" s="138" t="str">
        <f>VLOOKUP(E40,VIP!$A$2:$O14592,6,0)</f>
        <v>NO</v>
      </c>
      <c r="L40" s="140" t="s">
        <v>2564</v>
      </c>
      <c r="M40" s="100" t="s">
        <v>2445</v>
      </c>
      <c r="N40" s="100" t="s">
        <v>2452</v>
      </c>
      <c r="O40" s="138" t="s">
        <v>2470</v>
      </c>
      <c r="P40" s="138"/>
      <c r="Q40" s="100" t="s">
        <v>2628</v>
      </c>
    </row>
    <row r="41" spans="1:17" ht="17.399999999999999" x14ac:dyDescent="0.3">
      <c r="A41" s="138" t="str">
        <f>VLOOKUP(E41,'LISTADO ATM'!$A$2:$C$898,3,0)</f>
        <v>DISTRITO NACIONAL</v>
      </c>
      <c r="B41" s="134">
        <v>3335946818</v>
      </c>
      <c r="C41" s="101">
        <v>44384.707638888889</v>
      </c>
      <c r="D41" s="101" t="s">
        <v>2180</v>
      </c>
      <c r="E41" s="129">
        <v>685</v>
      </c>
      <c r="F41" s="138" t="str">
        <f>VLOOKUP(E41,VIP!$A$2:$O14153,2,0)</f>
        <v>DRBR685</v>
      </c>
      <c r="G41" s="138" t="str">
        <f>VLOOKUP(E41,'LISTADO ATM'!$A$2:$B$897,2,0)</f>
        <v>ATM Autoservicio UASD</v>
      </c>
      <c r="H41" s="138" t="str">
        <f>VLOOKUP(E41,VIP!$A$2:$O19114,7,FALSE)</f>
        <v>NO</v>
      </c>
      <c r="I41" s="138" t="str">
        <f>VLOOKUP(E41,VIP!$A$2:$O11079,8,FALSE)</f>
        <v>SI</v>
      </c>
      <c r="J41" s="138" t="str">
        <f>VLOOKUP(E41,VIP!$A$2:$O11029,8,FALSE)</f>
        <v>SI</v>
      </c>
      <c r="K41" s="138" t="str">
        <f>VLOOKUP(E41,VIP!$A$2:$O14603,6,0)</f>
        <v>NO</v>
      </c>
      <c r="L41" s="140" t="s">
        <v>2219</v>
      </c>
      <c r="M41" s="189" t="s">
        <v>2546</v>
      </c>
      <c r="N41" s="100" t="s">
        <v>2452</v>
      </c>
      <c r="O41" s="138" t="s">
        <v>2454</v>
      </c>
      <c r="P41" s="138"/>
      <c r="Q41" s="190">
        <v>44415.422222222223</v>
      </c>
    </row>
    <row r="42" spans="1:17" ht="17.399999999999999" x14ac:dyDescent="0.3">
      <c r="A42" s="138" t="str">
        <f>VLOOKUP(E42,'LISTADO ATM'!$A$2:$C$898,3,0)</f>
        <v>DISTRITO NACIONAL</v>
      </c>
      <c r="B42" s="134">
        <v>3335946827</v>
      </c>
      <c r="C42" s="101">
        <v>44384.71292824074</v>
      </c>
      <c r="D42" s="101" t="s">
        <v>2448</v>
      </c>
      <c r="E42" s="129">
        <v>243</v>
      </c>
      <c r="F42" s="138" t="str">
        <f>VLOOKUP(E42,VIP!$A$2:$O14152,2,0)</f>
        <v>DRBR243</v>
      </c>
      <c r="G42" s="138" t="str">
        <f>VLOOKUP(E42,'LISTADO ATM'!$A$2:$B$897,2,0)</f>
        <v xml:space="preserve">ATM Autoservicio Plaza Central  </v>
      </c>
      <c r="H42" s="138" t="str">
        <f>VLOOKUP(E42,VIP!$A$2:$O19113,7,FALSE)</f>
        <v>Si</v>
      </c>
      <c r="I42" s="138" t="str">
        <f>VLOOKUP(E42,VIP!$A$2:$O11078,8,FALSE)</f>
        <v>Si</v>
      </c>
      <c r="J42" s="138" t="str">
        <f>VLOOKUP(E42,VIP!$A$2:$O11028,8,FALSE)</f>
        <v>Si</v>
      </c>
      <c r="K42" s="138" t="str">
        <f>VLOOKUP(E42,VIP!$A$2:$O14602,6,0)</f>
        <v>SI</v>
      </c>
      <c r="L42" s="140" t="s">
        <v>2417</v>
      </c>
      <c r="M42" s="100" t="s">
        <v>2445</v>
      </c>
      <c r="N42" s="100" t="s">
        <v>2452</v>
      </c>
      <c r="O42" s="138" t="s">
        <v>2453</v>
      </c>
      <c r="P42" s="138"/>
      <c r="Q42" s="100" t="s">
        <v>2417</v>
      </c>
    </row>
    <row r="43" spans="1:17" ht="17.399999999999999" x14ac:dyDescent="0.3">
      <c r="A43" s="138" t="str">
        <f>VLOOKUP(E43,'LISTADO ATM'!$A$2:$C$898,3,0)</f>
        <v>DISTRITO NACIONAL</v>
      </c>
      <c r="B43" s="134">
        <v>3335946838</v>
      </c>
      <c r="C43" s="101">
        <v>44384.718807870369</v>
      </c>
      <c r="D43" s="101" t="s">
        <v>2180</v>
      </c>
      <c r="E43" s="129">
        <v>335</v>
      </c>
      <c r="F43" s="138" t="str">
        <f>VLOOKUP(E43,VIP!$A$2:$O14151,2,0)</f>
        <v>DRBR335</v>
      </c>
      <c r="G43" s="138" t="str">
        <f>VLOOKUP(E43,'LISTADO ATM'!$A$2:$B$897,2,0)</f>
        <v>ATM Edificio Aster</v>
      </c>
      <c r="H43" s="138" t="str">
        <f>VLOOKUP(E43,VIP!$A$2:$O19112,7,FALSE)</f>
        <v>Si</v>
      </c>
      <c r="I43" s="138" t="str">
        <f>VLOOKUP(E43,VIP!$A$2:$O11077,8,FALSE)</f>
        <v>Si</v>
      </c>
      <c r="J43" s="138" t="str">
        <f>VLOOKUP(E43,VIP!$A$2:$O11027,8,FALSE)</f>
        <v>Si</v>
      </c>
      <c r="K43" s="138" t="str">
        <f>VLOOKUP(E43,VIP!$A$2:$O14601,6,0)</f>
        <v>NO</v>
      </c>
      <c r="L43" s="140" t="s">
        <v>2465</v>
      </c>
      <c r="M43" s="100" t="s">
        <v>2445</v>
      </c>
      <c r="N43" s="100" t="s">
        <v>2452</v>
      </c>
      <c r="O43" s="138" t="s">
        <v>2454</v>
      </c>
      <c r="P43" s="138"/>
      <c r="Q43" s="100" t="s">
        <v>2465</v>
      </c>
    </row>
    <row r="44" spans="1:17" ht="17.399999999999999" x14ac:dyDescent="0.3">
      <c r="A44" s="138" t="str">
        <f>VLOOKUP(E44,'LISTADO ATM'!$A$2:$C$898,3,0)</f>
        <v>NORTE</v>
      </c>
      <c r="B44" s="134">
        <v>3335946841</v>
      </c>
      <c r="C44" s="101">
        <v>44384.72246527778</v>
      </c>
      <c r="D44" s="101" t="s">
        <v>2180</v>
      </c>
      <c r="E44" s="129">
        <v>633</v>
      </c>
      <c r="F44" s="138" t="str">
        <f>VLOOKUP(E44,VIP!$A$2:$O14150,2,0)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VLOOKUP(E44,VIP!$A$2:$O19111,7,FALSE)</f>
        <v>Si</v>
      </c>
      <c r="I44" s="138" t="str">
        <f>VLOOKUP(E44,VIP!$A$2:$O11076,8,FALSE)</f>
        <v>Si</v>
      </c>
      <c r="J44" s="138" t="str">
        <f>VLOOKUP(E44,VIP!$A$2:$O11026,8,FALSE)</f>
        <v>Si</v>
      </c>
      <c r="K44" s="138" t="str">
        <f>VLOOKUP(E44,VIP!$A$2:$O14600,6,0)</f>
        <v>SI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ht="17.399999999999999" x14ac:dyDescent="0.3">
      <c r="A45" s="138" t="str">
        <f>VLOOKUP(E45,'LISTADO ATM'!$A$2:$C$898,3,0)</f>
        <v>NORTE</v>
      </c>
      <c r="B45" s="134">
        <v>3335946858</v>
      </c>
      <c r="C45" s="101">
        <v>44384.741412037038</v>
      </c>
      <c r="D45" s="101" t="s">
        <v>2180</v>
      </c>
      <c r="E45" s="129">
        <v>754</v>
      </c>
      <c r="F45" s="138" t="str">
        <f>VLOOKUP(E45,VIP!$A$2:$O14149,2,0)</f>
        <v>DRBR754</v>
      </c>
      <c r="G45" s="138" t="str">
        <f>VLOOKUP(E45,'LISTADO ATM'!$A$2:$B$897,2,0)</f>
        <v xml:space="preserve">ATM Autobanco Oficina Licey al Medio </v>
      </c>
      <c r="H45" s="138" t="str">
        <f>VLOOKUP(E45,VIP!$A$2:$O19110,7,FALSE)</f>
        <v>Si</v>
      </c>
      <c r="I45" s="138" t="str">
        <f>VLOOKUP(E45,VIP!$A$2:$O11075,8,FALSE)</f>
        <v>Si</v>
      </c>
      <c r="J45" s="138" t="str">
        <f>VLOOKUP(E45,VIP!$A$2:$O11025,8,FALSE)</f>
        <v>Si</v>
      </c>
      <c r="K45" s="138" t="str">
        <f>VLOOKUP(E45,VIP!$A$2:$O14599,6,0)</f>
        <v>NO</v>
      </c>
      <c r="L45" s="140" t="s">
        <v>2219</v>
      </c>
      <c r="M45" s="100" t="s">
        <v>2445</v>
      </c>
      <c r="N45" s="100" t="s">
        <v>2452</v>
      </c>
      <c r="O45" s="138" t="s">
        <v>2454</v>
      </c>
      <c r="P45" s="138"/>
      <c r="Q45" s="100" t="s">
        <v>2219</v>
      </c>
    </row>
    <row r="46" spans="1:17" ht="17.399999999999999" x14ac:dyDescent="0.3">
      <c r="A46" s="138" t="str">
        <f>VLOOKUP(E46,'LISTADO ATM'!$A$2:$C$898,3,0)</f>
        <v>DISTRITO NACIONAL</v>
      </c>
      <c r="B46" s="134">
        <v>3335946860</v>
      </c>
      <c r="C46" s="101">
        <v>44384.746736111112</v>
      </c>
      <c r="D46" s="101" t="s">
        <v>2180</v>
      </c>
      <c r="E46" s="129">
        <v>160</v>
      </c>
      <c r="F46" s="138" t="str">
        <f>VLOOKUP(E46,VIP!$A$2:$O14148,2,0)</f>
        <v>DRBR160</v>
      </c>
      <c r="G46" s="138" t="str">
        <f>VLOOKUP(E46,'LISTADO ATM'!$A$2:$B$897,2,0)</f>
        <v xml:space="preserve">ATM Oficina Herrera </v>
      </c>
      <c r="H46" s="138" t="str">
        <f>VLOOKUP(E46,VIP!$A$2:$O19109,7,FALSE)</f>
        <v>Si</v>
      </c>
      <c r="I46" s="138" t="str">
        <f>VLOOKUP(E46,VIP!$A$2:$O11074,8,FALSE)</f>
        <v>Si</v>
      </c>
      <c r="J46" s="138" t="str">
        <f>VLOOKUP(E46,VIP!$A$2:$O11024,8,FALSE)</f>
        <v>Si</v>
      </c>
      <c r="K46" s="138" t="str">
        <f>VLOOKUP(E46,VIP!$A$2:$O14598,6,0)</f>
        <v>NO</v>
      </c>
      <c r="L46" s="140" t="s">
        <v>2219</v>
      </c>
      <c r="M46" s="100" t="s">
        <v>2445</v>
      </c>
      <c r="N46" s="100" t="s">
        <v>2452</v>
      </c>
      <c r="O46" s="138" t="s">
        <v>2454</v>
      </c>
      <c r="P46" s="138"/>
      <c r="Q46" s="100" t="s">
        <v>2219</v>
      </c>
    </row>
    <row r="47" spans="1:17" ht="17.399999999999999" x14ac:dyDescent="0.3">
      <c r="A47" s="138" t="str">
        <f>VLOOKUP(E47,'LISTADO ATM'!$A$2:$C$898,3,0)</f>
        <v>DISTRITO NACIONAL</v>
      </c>
      <c r="B47" s="134">
        <v>3335946870</v>
      </c>
      <c r="C47" s="101">
        <v>44384.752800925926</v>
      </c>
      <c r="D47" s="101" t="s">
        <v>2180</v>
      </c>
      <c r="E47" s="129">
        <v>382</v>
      </c>
      <c r="F47" s="138" t="str">
        <f>VLOOKUP(E47,VIP!$A$2:$O14147,2,0)</f>
        <v xml:space="preserve">DRBR382 </v>
      </c>
      <c r="G47" s="138" t="str">
        <f>VLOOKUP(E47,'LISTADO ATM'!$A$2:$B$897,2,0)</f>
        <v>ATM Estacion Del Metro Maria Montes</v>
      </c>
      <c r="H47" s="138" t="str">
        <f>VLOOKUP(E47,VIP!$A$2:$O19108,7,FALSE)</f>
        <v>N/A</v>
      </c>
      <c r="I47" s="138" t="str">
        <f>VLOOKUP(E47,VIP!$A$2:$O11073,8,FALSE)</f>
        <v>N/A</v>
      </c>
      <c r="J47" s="138" t="str">
        <f>VLOOKUP(E47,VIP!$A$2:$O11023,8,FALSE)</f>
        <v>N/A</v>
      </c>
      <c r="K47" s="138" t="str">
        <f>VLOOKUP(E47,VIP!$A$2:$O14597,6,0)</f>
        <v>N/A</v>
      </c>
      <c r="L47" s="140" t="s">
        <v>2219</v>
      </c>
      <c r="M47" s="100" t="s">
        <v>2445</v>
      </c>
      <c r="N47" s="100" t="s">
        <v>2452</v>
      </c>
      <c r="O47" s="138" t="s">
        <v>2454</v>
      </c>
      <c r="P47" s="138"/>
      <c r="Q47" s="100" t="s">
        <v>2219</v>
      </c>
    </row>
    <row r="48" spans="1:17" ht="17.399999999999999" x14ac:dyDescent="0.3">
      <c r="A48" s="138" t="str">
        <f>VLOOKUP(E48,'LISTADO ATM'!$A$2:$C$898,3,0)</f>
        <v>NORTE</v>
      </c>
      <c r="B48" s="134">
        <v>3335946878</v>
      </c>
      <c r="C48" s="101">
        <v>44384.7580787037</v>
      </c>
      <c r="D48" s="101" t="s">
        <v>2181</v>
      </c>
      <c r="E48" s="129">
        <v>606</v>
      </c>
      <c r="F48" s="138" t="str">
        <f>VLOOKUP(E48,VIP!$A$2:$O14146,2,0)</f>
        <v>DRBR704</v>
      </c>
      <c r="G48" s="138" t="str">
        <f>VLOOKUP(E48,'LISTADO ATM'!$A$2:$B$897,2,0)</f>
        <v xml:space="preserve">ATM UNP Manolo Tavarez Justo </v>
      </c>
      <c r="H48" s="138" t="str">
        <f>VLOOKUP(E48,VIP!$A$2:$O19107,7,FALSE)</f>
        <v>Si</v>
      </c>
      <c r="I48" s="138" t="str">
        <f>VLOOKUP(E48,VIP!$A$2:$O11072,8,FALSE)</f>
        <v>Si</v>
      </c>
      <c r="J48" s="138" t="str">
        <f>VLOOKUP(E48,VIP!$A$2:$O11022,8,FALSE)</f>
        <v>Si</v>
      </c>
      <c r="K48" s="138" t="str">
        <f>VLOOKUP(E48,VIP!$A$2:$O14596,6,0)</f>
        <v>NO</v>
      </c>
      <c r="L48" s="140" t="s">
        <v>2245</v>
      </c>
      <c r="M48" s="100" t="s">
        <v>2445</v>
      </c>
      <c r="N48" s="100" t="s">
        <v>2452</v>
      </c>
      <c r="O48" s="138" t="s">
        <v>2595</v>
      </c>
      <c r="P48" s="138"/>
      <c r="Q48" s="100" t="s">
        <v>2245</v>
      </c>
    </row>
    <row r="49" spans="1:17" ht="17.399999999999999" x14ac:dyDescent="0.3">
      <c r="A49" s="138" t="str">
        <f>VLOOKUP(E49,'LISTADO ATM'!$A$2:$C$898,3,0)</f>
        <v>SUR</v>
      </c>
      <c r="B49" s="134">
        <v>3335946879</v>
      </c>
      <c r="C49" s="101">
        <v>44384.758252314816</v>
      </c>
      <c r="D49" s="101" t="s">
        <v>2448</v>
      </c>
      <c r="E49" s="129">
        <v>537</v>
      </c>
      <c r="F49" s="138" t="str">
        <f>VLOOKUP(E49,VIP!$A$2:$O14145,2,0)</f>
        <v>DRBR537</v>
      </c>
      <c r="G49" s="138" t="str">
        <f>VLOOKUP(E49,'LISTADO ATM'!$A$2:$B$897,2,0)</f>
        <v xml:space="preserve">ATM Estación Texaco Enriquillo (Barahona) </v>
      </c>
      <c r="H49" s="138" t="str">
        <f>VLOOKUP(E49,VIP!$A$2:$O19106,7,FALSE)</f>
        <v>Si</v>
      </c>
      <c r="I49" s="138" t="str">
        <f>VLOOKUP(E49,VIP!$A$2:$O11071,8,FALSE)</f>
        <v>Si</v>
      </c>
      <c r="J49" s="138" t="str">
        <f>VLOOKUP(E49,VIP!$A$2:$O11021,8,FALSE)</f>
        <v>Si</v>
      </c>
      <c r="K49" s="138" t="str">
        <f>VLOOKUP(E49,VIP!$A$2:$O14595,6,0)</f>
        <v>NO</v>
      </c>
      <c r="L49" s="140" t="s">
        <v>2441</v>
      </c>
      <c r="M49" s="189" t="s">
        <v>2546</v>
      </c>
      <c r="N49" s="100" t="s">
        <v>2452</v>
      </c>
      <c r="O49" s="138" t="s">
        <v>2453</v>
      </c>
      <c r="P49" s="138"/>
      <c r="Q49" s="190">
        <v>44415.432638888888</v>
      </c>
    </row>
    <row r="50" spans="1:17" ht="17.399999999999999" x14ac:dyDescent="0.3">
      <c r="A50" s="138" t="str">
        <f>VLOOKUP(E50,'LISTADO ATM'!$A$2:$C$898,3,0)</f>
        <v>ESTE</v>
      </c>
      <c r="B50" s="134">
        <v>3335946884</v>
      </c>
      <c r="C50" s="101">
        <v>44384.762037037035</v>
      </c>
      <c r="D50" s="101" t="s">
        <v>2180</v>
      </c>
      <c r="E50" s="129">
        <v>368</v>
      </c>
      <c r="F50" s="138" t="str">
        <f>VLOOKUP(E50,VIP!$A$2:$O14144,2,0)</f>
        <v xml:space="preserve">DRBR368 </v>
      </c>
      <c r="G50" s="138" t="str">
        <f>VLOOKUP(E50,'LISTADO ATM'!$A$2:$B$897,2,0)</f>
        <v>ATM Ayuntamiento Peralvillo</v>
      </c>
      <c r="H50" s="138" t="str">
        <f>VLOOKUP(E50,VIP!$A$2:$O19105,7,FALSE)</f>
        <v>N/A</v>
      </c>
      <c r="I50" s="138" t="str">
        <f>VLOOKUP(E50,VIP!$A$2:$O11070,8,FALSE)</f>
        <v>N/A</v>
      </c>
      <c r="J50" s="138" t="str">
        <f>VLOOKUP(E50,VIP!$A$2:$O11020,8,FALSE)</f>
        <v>N/A</v>
      </c>
      <c r="K50" s="138" t="str">
        <f>VLOOKUP(E50,VIP!$A$2:$O14594,6,0)</f>
        <v>N/A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7.399999999999999" x14ac:dyDescent="0.3">
      <c r="A51" s="138" t="str">
        <f>VLOOKUP(E51,'LISTADO ATM'!$A$2:$C$898,3,0)</f>
        <v>DISTRITO NACIONAL</v>
      </c>
      <c r="B51" s="134">
        <v>3335946887</v>
      </c>
      <c r="C51" s="101">
        <v>44384.762997685182</v>
      </c>
      <c r="D51" s="101" t="s">
        <v>2180</v>
      </c>
      <c r="E51" s="129">
        <v>617</v>
      </c>
      <c r="F51" s="138" t="str">
        <f>VLOOKUP(E51,VIP!$A$2:$O14143,2,0)</f>
        <v>DRBR617</v>
      </c>
      <c r="G51" s="138" t="str">
        <f>VLOOKUP(E51,'LISTADO ATM'!$A$2:$B$897,2,0)</f>
        <v xml:space="preserve">ATM Guardia Presidencial </v>
      </c>
      <c r="H51" s="138" t="str">
        <f>VLOOKUP(E51,VIP!$A$2:$O19104,7,FALSE)</f>
        <v>Si</v>
      </c>
      <c r="I51" s="138" t="str">
        <f>VLOOKUP(E51,VIP!$A$2:$O11069,8,FALSE)</f>
        <v>Si</v>
      </c>
      <c r="J51" s="138" t="str">
        <f>VLOOKUP(E51,VIP!$A$2:$O11019,8,FALSE)</f>
        <v>Si</v>
      </c>
      <c r="K51" s="138" t="str">
        <f>VLOOKUP(E51,VIP!$A$2:$O14593,6,0)</f>
        <v>NO</v>
      </c>
      <c r="L51" s="140" t="s">
        <v>2245</v>
      </c>
      <c r="M51" s="100" t="s">
        <v>2445</v>
      </c>
      <c r="N51" s="100" t="s">
        <v>2452</v>
      </c>
      <c r="O51" s="138" t="s">
        <v>2454</v>
      </c>
      <c r="P51" s="138"/>
      <c r="Q51" s="100" t="s">
        <v>2245</v>
      </c>
    </row>
    <row r="52" spans="1:17" ht="17.399999999999999" x14ac:dyDescent="0.3">
      <c r="A52" s="138" t="str">
        <f>VLOOKUP(E52,'LISTADO ATM'!$A$2:$C$898,3,0)</f>
        <v>DISTRITO NACIONAL</v>
      </c>
      <c r="B52" s="134">
        <v>3335946891</v>
      </c>
      <c r="C52" s="101">
        <v>44384.765810185185</v>
      </c>
      <c r="D52" s="101" t="s">
        <v>2180</v>
      </c>
      <c r="E52" s="129">
        <v>719</v>
      </c>
      <c r="F52" s="138" t="str">
        <f>VLOOKUP(E52,VIP!$A$2:$O14142,2,0)</f>
        <v>DRBR419</v>
      </c>
      <c r="G52" s="138" t="str">
        <f>VLOOKUP(E52,'LISTADO ATM'!$A$2:$B$897,2,0)</f>
        <v xml:space="preserve">ATM Ayuntamiento Municipal San Luís </v>
      </c>
      <c r="H52" s="138" t="str">
        <f>VLOOKUP(E52,VIP!$A$2:$O19103,7,FALSE)</f>
        <v>Si</v>
      </c>
      <c r="I52" s="138" t="str">
        <f>VLOOKUP(E52,VIP!$A$2:$O11068,8,FALSE)</f>
        <v>Si</v>
      </c>
      <c r="J52" s="138" t="str">
        <f>VLOOKUP(E52,VIP!$A$2:$O11018,8,FALSE)</f>
        <v>Si</v>
      </c>
      <c r="K52" s="138" t="str">
        <f>VLOOKUP(E52,VIP!$A$2:$O14592,6,0)</f>
        <v>NO</v>
      </c>
      <c r="L52" s="140" t="s">
        <v>2617</v>
      </c>
      <c r="M52" s="100" t="s">
        <v>2445</v>
      </c>
      <c r="N52" s="100" t="s">
        <v>2452</v>
      </c>
      <c r="O52" s="138" t="s">
        <v>2454</v>
      </c>
      <c r="P52" s="138"/>
      <c r="Q52" s="100" t="s">
        <v>2617</v>
      </c>
    </row>
    <row r="53" spans="1:17" ht="17.399999999999999" x14ac:dyDescent="0.3">
      <c r="A53" s="138" t="str">
        <f>VLOOKUP(E53,'LISTADO ATM'!$A$2:$C$898,3,0)</f>
        <v>NORTE</v>
      </c>
      <c r="B53" s="134">
        <v>3335946904</v>
      </c>
      <c r="C53" s="101">
        <v>44384.806840277779</v>
      </c>
      <c r="D53" s="101" t="s">
        <v>2469</v>
      </c>
      <c r="E53" s="129">
        <v>8</v>
      </c>
      <c r="F53" s="138" t="str">
        <f>VLOOKUP(E53,VIP!$A$2:$O14153,2,0)</f>
        <v>DRBR008</v>
      </c>
      <c r="G53" s="138" t="str">
        <f>VLOOKUP(E53,'LISTADO ATM'!$A$2:$B$897,2,0)</f>
        <v>ATM Autoservicio Yaque</v>
      </c>
      <c r="H53" s="138" t="str">
        <f>VLOOKUP(E53,VIP!$A$2:$O19114,7,FALSE)</f>
        <v>Si</v>
      </c>
      <c r="I53" s="138" t="str">
        <f>VLOOKUP(E53,VIP!$A$2:$O11079,8,FALSE)</f>
        <v>Si</v>
      </c>
      <c r="J53" s="138" t="str">
        <f>VLOOKUP(E53,VIP!$A$2:$O11029,8,FALSE)</f>
        <v>Si</v>
      </c>
      <c r="K53" s="138" t="str">
        <f>VLOOKUP(E53,VIP!$A$2:$O14603,6,0)</f>
        <v>NO</v>
      </c>
      <c r="L53" s="140" t="s">
        <v>2564</v>
      </c>
      <c r="M53" s="189" t="s">
        <v>2546</v>
      </c>
      <c r="N53" s="100" t="s">
        <v>2452</v>
      </c>
      <c r="O53" s="138" t="s">
        <v>2470</v>
      </c>
      <c r="P53" s="138"/>
      <c r="Q53" s="190">
        <v>44415.414583333331</v>
      </c>
    </row>
    <row r="54" spans="1:17" ht="17.399999999999999" x14ac:dyDescent="0.3">
      <c r="A54" s="138" t="str">
        <f>VLOOKUP(E54,'LISTADO ATM'!$A$2:$C$898,3,0)</f>
        <v>NORTE</v>
      </c>
      <c r="B54" s="134">
        <v>3335946911</v>
      </c>
      <c r="C54" s="101">
        <v>44384.820462962962</v>
      </c>
      <c r="D54" s="101" t="s">
        <v>2469</v>
      </c>
      <c r="E54" s="129">
        <v>299</v>
      </c>
      <c r="F54" s="138" t="str">
        <f>VLOOKUP(E54,VIP!$A$2:$O14152,2,0)</f>
        <v>DRBR299</v>
      </c>
      <c r="G54" s="138" t="str">
        <f>VLOOKUP(E54,'LISTADO ATM'!$A$2:$B$897,2,0)</f>
        <v xml:space="preserve">ATM S/M Aprezio Cotui </v>
      </c>
      <c r="H54" s="138" t="str">
        <f>VLOOKUP(E54,VIP!$A$2:$O19113,7,FALSE)</f>
        <v>Si</v>
      </c>
      <c r="I54" s="138" t="str">
        <f>VLOOKUP(E54,VIP!$A$2:$O11078,8,FALSE)</f>
        <v>Si</v>
      </c>
      <c r="J54" s="138" t="str">
        <f>VLOOKUP(E54,VIP!$A$2:$O11028,8,FALSE)</f>
        <v>Si</v>
      </c>
      <c r="K54" s="138" t="str">
        <f>VLOOKUP(E54,VIP!$A$2:$O14602,6,0)</f>
        <v>NO</v>
      </c>
      <c r="L54" s="140" t="s">
        <v>2562</v>
      </c>
      <c r="M54" s="100" t="s">
        <v>2445</v>
      </c>
      <c r="N54" s="100" t="s">
        <v>2452</v>
      </c>
      <c r="O54" s="138" t="s">
        <v>2470</v>
      </c>
      <c r="P54" s="138"/>
      <c r="Q54" s="100" t="s">
        <v>2562</v>
      </c>
    </row>
    <row r="55" spans="1:17" ht="17.399999999999999" x14ac:dyDescent="0.3">
      <c r="A55" s="138" t="str">
        <f>VLOOKUP(E55,'LISTADO ATM'!$A$2:$C$898,3,0)</f>
        <v>DISTRITO NACIONAL</v>
      </c>
      <c r="B55" s="134">
        <v>3335946913</v>
      </c>
      <c r="C55" s="101">
        <v>44384.82303240741</v>
      </c>
      <c r="D55" s="101" t="s">
        <v>2448</v>
      </c>
      <c r="E55" s="129">
        <v>540</v>
      </c>
      <c r="F55" s="138" t="str">
        <f>VLOOKUP(E55,VIP!$A$2:$O14151,2,0)</f>
        <v>DRBR540</v>
      </c>
      <c r="G55" s="138" t="str">
        <f>VLOOKUP(E55,'LISTADO ATM'!$A$2:$B$897,2,0)</f>
        <v xml:space="preserve">ATM Autoservicio Sambil I </v>
      </c>
      <c r="H55" s="138" t="str">
        <f>VLOOKUP(E55,VIP!$A$2:$O19112,7,FALSE)</f>
        <v>Si</v>
      </c>
      <c r="I55" s="138" t="str">
        <f>VLOOKUP(E55,VIP!$A$2:$O11077,8,FALSE)</f>
        <v>Si</v>
      </c>
      <c r="J55" s="138" t="str">
        <f>VLOOKUP(E55,VIP!$A$2:$O11027,8,FALSE)</f>
        <v>Si</v>
      </c>
      <c r="K55" s="138" t="str">
        <f>VLOOKUP(E55,VIP!$A$2:$O14601,6,0)</f>
        <v>NO</v>
      </c>
      <c r="L55" s="140" t="s">
        <v>2562</v>
      </c>
      <c r="M55" s="100" t="s">
        <v>2445</v>
      </c>
      <c r="N55" s="100" t="s">
        <v>2452</v>
      </c>
      <c r="O55" s="138" t="s">
        <v>2453</v>
      </c>
      <c r="P55" s="138"/>
      <c r="Q55" s="100" t="s">
        <v>2562</v>
      </c>
    </row>
    <row r="56" spans="1:17" ht="17.399999999999999" x14ac:dyDescent="0.3">
      <c r="A56" s="138" t="str">
        <f>VLOOKUP(E56,'LISTADO ATM'!$A$2:$C$898,3,0)</f>
        <v>DISTRITO NACIONAL</v>
      </c>
      <c r="B56" s="134">
        <v>3335946916</v>
      </c>
      <c r="C56" s="101">
        <v>44384.832152777781</v>
      </c>
      <c r="D56" s="101" t="s">
        <v>2180</v>
      </c>
      <c r="E56" s="129">
        <v>149</v>
      </c>
      <c r="F56" s="138" t="str">
        <f>VLOOKUP(E56,VIP!$A$2:$O14149,2,0)</f>
        <v>DRBR149</v>
      </c>
      <c r="G56" s="138" t="str">
        <f>VLOOKUP(E56,'LISTADO ATM'!$A$2:$B$897,2,0)</f>
        <v>ATM Estación Metro Concepción</v>
      </c>
      <c r="H56" s="138" t="str">
        <f>VLOOKUP(E56,VIP!$A$2:$O19110,7,FALSE)</f>
        <v>N/A</v>
      </c>
      <c r="I56" s="138" t="str">
        <f>VLOOKUP(E56,VIP!$A$2:$O11075,8,FALSE)</f>
        <v>N/A</v>
      </c>
      <c r="J56" s="138" t="str">
        <f>VLOOKUP(E56,VIP!$A$2:$O11025,8,FALSE)</f>
        <v>N/A</v>
      </c>
      <c r="K56" s="138" t="str">
        <f>VLOOKUP(E56,VIP!$A$2:$O14599,6,0)</f>
        <v>N/A</v>
      </c>
      <c r="L56" s="140" t="s">
        <v>2219</v>
      </c>
      <c r="M56" s="100" t="s">
        <v>2445</v>
      </c>
      <c r="N56" s="100" t="s">
        <v>2452</v>
      </c>
      <c r="O56" s="138" t="s">
        <v>2454</v>
      </c>
      <c r="P56" s="138"/>
      <c r="Q56" s="100" t="s">
        <v>2219</v>
      </c>
    </row>
    <row r="57" spans="1:17" ht="17.399999999999999" x14ac:dyDescent="0.3">
      <c r="A57" s="138" t="str">
        <f>VLOOKUP(E57,'LISTADO ATM'!$A$2:$C$898,3,0)</f>
        <v>DISTRITO NACIONAL</v>
      </c>
      <c r="B57" s="134">
        <v>3335946923</v>
      </c>
      <c r="C57" s="101">
        <v>44384.864479166667</v>
      </c>
      <c r="D57" s="101" t="s">
        <v>2180</v>
      </c>
      <c r="E57" s="129">
        <v>490</v>
      </c>
      <c r="F57" s="138" t="str">
        <f>VLOOKUP(E57,VIP!$A$2:$O14147,2,0)</f>
        <v>DRBR490</v>
      </c>
      <c r="G57" s="138" t="str">
        <f>VLOOKUP(E57,'LISTADO ATM'!$A$2:$B$897,2,0)</f>
        <v xml:space="preserve">ATM Hospital Ney Arias Lora </v>
      </c>
      <c r="H57" s="138" t="str">
        <f>VLOOKUP(E57,VIP!$A$2:$O19108,7,FALSE)</f>
        <v>Si</v>
      </c>
      <c r="I57" s="138" t="str">
        <f>VLOOKUP(E57,VIP!$A$2:$O11073,8,FALSE)</f>
        <v>Si</v>
      </c>
      <c r="J57" s="138" t="str">
        <f>VLOOKUP(E57,VIP!$A$2:$O11023,8,FALSE)</f>
        <v>Si</v>
      </c>
      <c r="K57" s="138" t="str">
        <f>VLOOKUP(E57,VIP!$A$2:$O14597,6,0)</f>
        <v>NO</v>
      </c>
      <c r="L57" s="140" t="s">
        <v>2219</v>
      </c>
      <c r="M57" s="189" t="s">
        <v>2546</v>
      </c>
      <c r="N57" s="100" t="s">
        <v>2452</v>
      </c>
      <c r="O57" s="138" t="s">
        <v>2454</v>
      </c>
      <c r="P57" s="138"/>
      <c r="Q57" s="190">
        <v>44415.784722222219</v>
      </c>
    </row>
    <row r="58" spans="1:17" ht="17.399999999999999" x14ac:dyDescent="0.3">
      <c r="A58" s="138" t="str">
        <f>VLOOKUP(E58,'LISTADO ATM'!$A$2:$C$898,3,0)</f>
        <v>DISTRITO NACIONAL</v>
      </c>
      <c r="B58" s="134">
        <v>3335946926</v>
      </c>
      <c r="C58" s="101">
        <v>44384.866828703707</v>
      </c>
      <c r="D58" s="101" t="s">
        <v>2448</v>
      </c>
      <c r="E58" s="129">
        <v>238</v>
      </c>
      <c r="F58" s="138" t="str">
        <f>VLOOKUP(E58,VIP!$A$2:$O14145,2,0)</f>
        <v>DRBR238</v>
      </c>
      <c r="G58" s="138" t="str">
        <f>VLOOKUP(E58,'LISTADO ATM'!$A$2:$B$897,2,0)</f>
        <v xml:space="preserve">ATM Multicentro La Sirena Charles de Gaulle </v>
      </c>
      <c r="H58" s="138" t="str">
        <f>VLOOKUP(E58,VIP!$A$2:$O19106,7,FALSE)</f>
        <v>Si</v>
      </c>
      <c r="I58" s="138" t="str">
        <f>VLOOKUP(E58,VIP!$A$2:$O11071,8,FALSE)</f>
        <v>Si</v>
      </c>
      <c r="J58" s="138" t="str">
        <f>VLOOKUP(E58,VIP!$A$2:$O11021,8,FALSE)</f>
        <v>Si</v>
      </c>
      <c r="K58" s="138" t="str">
        <f>VLOOKUP(E58,VIP!$A$2:$O14595,6,0)</f>
        <v>No</v>
      </c>
      <c r="L58" s="140" t="s">
        <v>2562</v>
      </c>
      <c r="M58" s="100" t="s">
        <v>2445</v>
      </c>
      <c r="N58" s="100" t="s">
        <v>2452</v>
      </c>
      <c r="O58" s="138" t="s">
        <v>2453</v>
      </c>
      <c r="P58" s="138"/>
      <c r="Q58" s="100" t="s">
        <v>2562</v>
      </c>
    </row>
    <row r="59" spans="1:17" ht="17.399999999999999" x14ac:dyDescent="0.3">
      <c r="A59" s="138" t="str">
        <f>VLOOKUP(E59,'LISTADO ATM'!$A$2:$C$898,3,0)</f>
        <v>ESTE</v>
      </c>
      <c r="B59" s="134">
        <v>3335946927</v>
      </c>
      <c r="C59" s="101">
        <v>44384.868784722225</v>
      </c>
      <c r="D59" s="101" t="s">
        <v>2469</v>
      </c>
      <c r="E59" s="129">
        <v>330</v>
      </c>
      <c r="F59" s="138" t="str">
        <f>VLOOKUP(E59,VIP!$A$2:$O14144,2,0)</f>
        <v>DRBR330</v>
      </c>
      <c r="G59" s="138" t="str">
        <f>VLOOKUP(E59,'LISTADO ATM'!$A$2:$B$897,2,0)</f>
        <v xml:space="preserve">ATM Oficina Boulevard (Higuey) </v>
      </c>
      <c r="H59" s="138" t="str">
        <f>VLOOKUP(E59,VIP!$A$2:$O19105,7,FALSE)</f>
        <v>Si</v>
      </c>
      <c r="I59" s="138" t="str">
        <f>VLOOKUP(E59,VIP!$A$2:$O11070,8,FALSE)</f>
        <v>Si</v>
      </c>
      <c r="J59" s="138" t="str">
        <f>VLOOKUP(E59,VIP!$A$2:$O11020,8,FALSE)</f>
        <v>Si</v>
      </c>
      <c r="K59" s="138" t="str">
        <f>VLOOKUP(E59,VIP!$A$2:$O14594,6,0)</f>
        <v>SI</v>
      </c>
      <c r="L59" s="140" t="s">
        <v>2564</v>
      </c>
      <c r="M59" s="100" t="s">
        <v>2445</v>
      </c>
      <c r="N59" s="100" t="s">
        <v>2452</v>
      </c>
      <c r="O59" s="138" t="s">
        <v>2470</v>
      </c>
      <c r="P59" s="138"/>
      <c r="Q59" s="100" t="s">
        <v>2628</v>
      </c>
    </row>
    <row r="60" spans="1:17" ht="17.399999999999999" x14ac:dyDescent="0.3">
      <c r="A60" s="138" t="str">
        <f>VLOOKUP(E60,'LISTADO ATM'!$A$2:$C$898,3,0)</f>
        <v>DISTRITO NACIONAL</v>
      </c>
      <c r="B60" s="134">
        <v>3335946928</v>
      </c>
      <c r="C60" s="101">
        <v>44384.882743055554</v>
      </c>
      <c r="D60" s="101" t="s">
        <v>2448</v>
      </c>
      <c r="E60" s="129">
        <v>655</v>
      </c>
      <c r="F60" s="138" t="str">
        <f>VLOOKUP(E60,VIP!$A$2:$O14143,2,0)</f>
        <v>DRBR655</v>
      </c>
      <c r="G60" s="138" t="str">
        <f>VLOOKUP(E60,'LISTADO ATM'!$A$2:$B$897,2,0)</f>
        <v>ATM Farmacia Sandra</v>
      </c>
      <c r="H60" s="138" t="str">
        <f>VLOOKUP(E60,VIP!$A$2:$O19104,7,FALSE)</f>
        <v>Si</v>
      </c>
      <c r="I60" s="138" t="str">
        <f>VLOOKUP(E60,VIP!$A$2:$O11069,8,FALSE)</f>
        <v>Si</v>
      </c>
      <c r="J60" s="138" t="str">
        <f>VLOOKUP(E60,VIP!$A$2:$O11019,8,FALSE)</f>
        <v>Si</v>
      </c>
      <c r="K60" s="138" t="str">
        <f>VLOOKUP(E60,VIP!$A$2:$O14593,6,0)</f>
        <v>NO</v>
      </c>
      <c r="L60" s="140" t="s">
        <v>2417</v>
      </c>
      <c r="M60" s="100" t="s">
        <v>2445</v>
      </c>
      <c r="N60" s="100" t="s">
        <v>2452</v>
      </c>
      <c r="O60" s="138" t="s">
        <v>2453</v>
      </c>
      <c r="P60" s="138"/>
      <c r="Q60" s="100" t="s">
        <v>2417</v>
      </c>
    </row>
    <row r="61" spans="1:17" ht="17.399999999999999" x14ac:dyDescent="0.3">
      <c r="A61" s="138" t="str">
        <f>VLOOKUP(E61,'LISTADO ATM'!$A$2:$C$898,3,0)</f>
        <v>DISTRITO NACIONAL</v>
      </c>
      <c r="B61" s="134">
        <v>3335946929</v>
      </c>
      <c r="C61" s="101">
        <v>44384.889837962961</v>
      </c>
      <c r="D61" s="101" t="s">
        <v>2448</v>
      </c>
      <c r="E61" s="129">
        <v>887</v>
      </c>
      <c r="F61" s="138" t="str">
        <f>VLOOKUP(E61,VIP!$A$2:$O14148,2,0)</f>
        <v>DRBR887</v>
      </c>
      <c r="G61" s="138" t="str">
        <f>VLOOKUP(E61,'LISTADO ATM'!$A$2:$B$897,2,0)</f>
        <v>ATM S/M Bravo Los Proceres</v>
      </c>
      <c r="H61" s="138" t="str">
        <f>VLOOKUP(E61,VIP!$A$2:$O19109,7,FALSE)</f>
        <v>Si</v>
      </c>
      <c r="I61" s="138" t="str">
        <f>VLOOKUP(E61,VIP!$A$2:$O11074,8,FALSE)</f>
        <v>Si</v>
      </c>
      <c r="J61" s="138" t="str">
        <f>VLOOKUP(E61,VIP!$A$2:$O11024,8,FALSE)</f>
        <v>Si</v>
      </c>
      <c r="K61" s="138" t="str">
        <f>VLOOKUP(E61,VIP!$A$2:$O14598,6,0)</f>
        <v>NO</v>
      </c>
      <c r="L61" s="140" t="s">
        <v>2417</v>
      </c>
      <c r="M61" s="100" t="s">
        <v>2445</v>
      </c>
      <c r="N61" s="100" t="s">
        <v>2452</v>
      </c>
      <c r="O61" s="138" t="s">
        <v>2453</v>
      </c>
      <c r="P61" s="138"/>
      <c r="Q61" s="100" t="s">
        <v>2417</v>
      </c>
    </row>
    <row r="62" spans="1:17" ht="17.399999999999999" x14ac:dyDescent="0.3">
      <c r="A62" s="138" t="str">
        <f>VLOOKUP(E62,'LISTADO ATM'!$A$2:$C$898,3,0)</f>
        <v>DISTRITO NACIONAL</v>
      </c>
      <c r="B62" s="134">
        <v>3335946931</v>
      </c>
      <c r="C62" s="101">
        <v>44384.906226851854</v>
      </c>
      <c r="D62" s="101" t="s">
        <v>2448</v>
      </c>
      <c r="E62" s="129">
        <v>32</v>
      </c>
      <c r="F62" s="138" t="str">
        <f>VLOOKUP(E62,VIP!$A$2:$O14147,2,0)</f>
        <v>DRBR032</v>
      </c>
      <c r="G62" s="138" t="str">
        <f>VLOOKUP(E62,'LISTADO ATM'!$A$2:$B$897,2,0)</f>
        <v xml:space="preserve">ATM Oficina San Martín II </v>
      </c>
      <c r="H62" s="138" t="str">
        <f>VLOOKUP(E62,VIP!$A$2:$O19108,7,FALSE)</f>
        <v>Si</v>
      </c>
      <c r="I62" s="138" t="str">
        <f>VLOOKUP(E62,VIP!$A$2:$O11073,8,FALSE)</f>
        <v>Si</v>
      </c>
      <c r="J62" s="138" t="str">
        <f>VLOOKUP(E62,VIP!$A$2:$O11023,8,FALSE)</f>
        <v>Si</v>
      </c>
      <c r="K62" s="138" t="str">
        <f>VLOOKUP(E62,VIP!$A$2:$O14597,6,0)</f>
        <v>NO</v>
      </c>
      <c r="L62" s="140" t="s">
        <v>2417</v>
      </c>
      <c r="M62" s="100" t="s">
        <v>2445</v>
      </c>
      <c r="N62" s="100" t="s">
        <v>2452</v>
      </c>
      <c r="O62" s="138" t="s">
        <v>2453</v>
      </c>
      <c r="P62" s="138"/>
      <c r="Q62" s="100" t="s">
        <v>2417</v>
      </c>
    </row>
    <row r="63" spans="1:17" ht="17.399999999999999" x14ac:dyDescent="0.3">
      <c r="A63" s="138" t="str">
        <f>VLOOKUP(E63,'LISTADO ATM'!$A$2:$C$898,3,0)</f>
        <v>DISTRITO NACIONAL</v>
      </c>
      <c r="B63" s="134">
        <v>3335946933</v>
      </c>
      <c r="C63" s="101">
        <v>44384.936203703706</v>
      </c>
      <c r="D63" s="101" t="s">
        <v>2448</v>
      </c>
      <c r="E63" s="129">
        <v>525</v>
      </c>
      <c r="F63" s="138" t="str">
        <f>VLOOKUP(E63,VIP!$A$2:$O14146,2,0)</f>
        <v>DRBR525</v>
      </c>
      <c r="G63" s="138" t="str">
        <f>VLOOKUP(E63,'LISTADO ATM'!$A$2:$B$897,2,0)</f>
        <v>ATM S/M Bravo Las Americas</v>
      </c>
      <c r="H63" s="138" t="str">
        <f>VLOOKUP(E63,VIP!$A$2:$O19107,7,FALSE)</f>
        <v>Si</v>
      </c>
      <c r="I63" s="138" t="str">
        <f>VLOOKUP(E63,VIP!$A$2:$O11072,8,FALSE)</f>
        <v>Si</v>
      </c>
      <c r="J63" s="138" t="str">
        <f>VLOOKUP(E63,VIP!$A$2:$O11022,8,FALSE)</f>
        <v>Si</v>
      </c>
      <c r="K63" s="138" t="str">
        <f>VLOOKUP(E63,VIP!$A$2:$O14596,6,0)</f>
        <v>NO</v>
      </c>
      <c r="L63" s="140" t="s">
        <v>2417</v>
      </c>
      <c r="M63" s="100" t="s">
        <v>2445</v>
      </c>
      <c r="N63" s="100" t="s">
        <v>2452</v>
      </c>
      <c r="O63" s="138" t="s">
        <v>2453</v>
      </c>
      <c r="P63" s="138"/>
      <c r="Q63" s="100" t="s">
        <v>2417</v>
      </c>
    </row>
    <row r="64" spans="1:17" ht="17.399999999999999" x14ac:dyDescent="0.3">
      <c r="A64" s="138" t="str">
        <f>VLOOKUP(E64,'LISTADO ATM'!$A$2:$C$898,3,0)</f>
        <v>NORTE</v>
      </c>
      <c r="B64" s="134">
        <v>3335946934</v>
      </c>
      <c r="C64" s="101">
        <v>44384.938715277778</v>
      </c>
      <c r="D64" s="101" t="s">
        <v>2588</v>
      </c>
      <c r="E64" s="129">
        <v>720</v>
      </c>
      <c r="F64" s="138" t="str">
        <f>VLOOKUP(E64,VIP!$A$2:$O14145,2,0)</f>
        <v>DRBR12E</v>
      </c>
      <c r="G64" s="138" t="str">
        <f>VLOOKUP(E64,'LISTADO ATM'!$A$2:$B$897,2,0)</f>
        <v xml:space="preserve">ATM OMSA (Santiago) </v>
      </c>
      <c r="H64" s="138" t="str">
        <f>VLOOKUP(E64,VIP!$A$2:$O19106,7,FALSE)</f>
        <v>Si</v>
      </c>
      <c r="I64" s="138" t="str">
        <f>VLOOKUP(E64,VIP!$A$2:$O11071,8,FALSE)</f>
        <v>Si</v>
      </c>
      <c r="J64" s="138" t="str">
        <f>VLOOKUP(E64,VIP!$A$2:$O11021,8,FALSE)</f>
        <v>Si</v>
      </c>
      <c r="K64" s="138" t="str">
        <f>VLOOKUP(E64,VIP!$A$2:$O14595,6,0)</f>
        <v>NO</v>
      </c>
      <c r="L64" s="140" t="s">
        <v>2417</v>
      </c>
      <c r="M64" s="100" t="s">
        <v>2445</v>
      </c>
      <c r="N64" s="100" t="s">
        <v>2452</v>
      </c>
      <c r="O64" s="138" t="s">
        <v>2629</v>
      </c>
      <c r="P64" s="138"/>
      <c r="Q64" s="100" t="s">
        <v>2417</v>
      </c>
    </row>
    <row r="65" spans="1:17" s="111" customFormat="1" ht="17.399999999999999" x14ac:dyDescent="0.3">
      <c r="A65" s="138" t="str">
        <f>VLOOKUP(E65,'LISTADO ATM'!$A$2:$C$898,3,0)</f>
        <v>NORTE</v>
      </c>
      <c r="B65" s="134" t="s">
        <v>2631</v>
      </c>
      <c r="C65" s="101">
        <v>44385.156006944446</v>
      </c>
      <c r="D65" s="101" t="s">
        <v>2181</v>
      </c>
      <c r="E65" s="129">
        <v>198</v>
      </c>
      <c r="F65" s="138" t="str">
        <f>VLOOKUP(E65,VIP!$A$2:$O14146,2,0)</f>
        <v>DRBR198</v>
      </c>
      <c r="G65" s="138" t="str">
        <f>VLOOKUP(E65,'LISTADO ATM'!$A$2:$B$897,2,0)</f>
        <v xml:space="preserve">ATM Almacenes El Encanto  (Santiago) </v>
      </c>
      <c r="H65" s="138" t="str">
        <f>VLOOKUP(E65,VIP!$A$2:$O19107,7,FALSE)</f>
        <v>NO</v>
      </c>
      <c r="I65" s="138" t="str">
        <f>VLOOKUP(E65,VIP!$A$2:$O11072,8,FALSE)</f>
        <v>NO</v>
      </c>
      <c r="J65" s="138" t="str">
        <f>VLOOKUP(E65,VIP!$A$2:$O11022,8,FALSE)</f>
        <v>NO</v>
      </c>
      <c r="K65" s="138" t="str">
        <f>VLOOKUP(E65,VIP!$A$2:$O14596,6,0)</f>
        <v>NO</v>
      </c>
      <c r="L65" s="140" t="s">
        <v>2245</v>
      </c>
      <c r="M65" s="189" t="s">
        <v>2546</v>
      </c>
      <c r="N65" s="100" t="s">
        <v>2452</v>
      </c>
      <c r="O65" s="138" t="s">
        <v>2563</v>
      </c>
      <c r="P65" s="138"/>
      <c r="Q65" s="190">
        <v>44415.415972222225</v>
      </c>
    </row>
    <row r="66" spans="1:17" ht="17.399999999999999" x14ac:dyDescent="0.3">
      <c r="A66" s="138" t="str">
        <f>VLOOKUP(E66,'LISTADO ATM'!$A$2:$C$898,3,0)</f>
        <v>ESTE</v>
      </c>
      <c r="B66" s="134" t="s">
        <v>2655</v>
      </c>
      <c r="C66" s="101">
        <v>44385.158680555556</v>
      </c>
      <c r="D66" s="101" t="s">
        <v>2180</v>
      </c>
      <c r="E66" s="129">
        <v>822</v>
      </c>
      <c r="F66" s="138" t="str">
        <f>VLOOKUP(E66,VIP!$A$2:$O14171,2,0)</f>
        <v>DRBR822</v>
      </c>
      <c r="G66" s="138" t="str">
        <f>VLOOKUP(E66,'LISTADO ATM'!$A$2:$B$897,2,0)</f>
        <v xml:space="preserve">ATM INDUSPALMA </v>
      </c>
      <c r="H66" s="138" t="str">
        <f>VLOOKUP(E66,VIP!$A$2:$O19132,7,FALSE)</f>
        <v>Si</v>
      </c>
      <c r="I66" s="138" t="str">
        <f>VLOOKUP(E66,VIP!$A$2:$O11097,8,FALSE)</f>
        <v>Si</v>
      </c>
      <c r="J66" s="138" t="str">
        <f>VLOOKUP(E66,VIP!$A$2:$O11047,8,FALSE)</f>
        <v>Si</v>
      </c>
      <c r="K66" s="138" t="str">
        <f>VLOOKUP(E66,VIP!$A$2:$O14621,6,0)</f>
        <v>NO</v>
      </c>
      <c r="L66" s="140" t="s">
        <v>2245</v>
      </c>
      <c r="M66" s="100" t="s">
        <v>2445</v>
      </c>
      <c r="N66" s="100" t="s">
        <v>2554</v>
      </c>
      <c r="O66" s="138" t="s">
        <v>2454</v>
      </c>
      <c r="P66" s="138"/>
      <c r="Q66" s="100" t="s">
        <v>2245</v>
      </c>
    </row>
    <row r="67" spans="1:17" ht="17.399999999999999" x14ac:dyDescent="0.3">
      <c r="A67" s="138" t="str">
        <f>VLOOKUP(E67,'LISTADO ATM'!$A$2:$C$898,3,0)</f>
        <v>SUR</v>
      </c>
      <c r="B67" s="134" t="s">
        <v>2654</v>
      </c>
      <c r="C67" s="101">
        <v>44385.312280092592</v>
      </c>
      <c r="D67" s="101" t="s">
        <v>2180</v>
      </c>
      <c r="E67" s="129">
        <v>783</v>
      </c>
      <c r="F67" s="138" t="str">
        <f>VLOOKUP(E67,VIP!$A$2:$O14170,2,0)</f>
        <v>DRBR303</v>
      </c>
      <c r="G67" s="138" t="str">
        <f>VLOOKUP(E67,'LISTADO ATM'!$A$2:$B$897,2,0)</f>
        <v xml:space="preserve">ATM Autobanco Alfa y Omega (Barahona) </v>
      </c>
      <c r="H67" s="138" t="str">
        <f>VLOOKUP(E67,VIP!$A$2:$O19131,7,FALSE)</f>
        <v>Si</v>
      </c>
      <c r="I67" s="138" t="str">
        <f>VLOOKUP(E67,VIP!$A$2:$O11096,8,FALSE)</f>
        <v>Si</v>
      </c>
      <c r="J67" s="138" t="str">
        <f>VLOOKUP(E67,VIP!$A$2:$O11046,8,FALSE)</f>
        <v>Si</v>
      </c>
      <c r="K67" s="138" t="str">
        <f>VLOOKUP(E67,VIP!$A$2:$O14620,6,0)</f>
        <v>NO</v>
      </c>
      <c r="L67" s="140" t="s">
        <v>2219</v>
      </c>
      <c r="M67" s="100" t="s">
        <v>2445</v>
      </c>
      <c r="N67" s="100" t="s">
        <v>2554</v>
      </c>
      <c r="O67" s="138" t="s">
        <v>2454</v>
      </c>
      <c r="P67" s="138"/>
      <c r="Q67" s="100" t="s">
        <v>2219</v>
      </c>
    </row>
    <row r="68" spans="1:17" ht="17.399999999999999" x14ac:dyDescent="0.3">
      <c r="A68" s="138" t="str">
        <f>VLOOKUP(E68,'LISTADO ATM'!$A$2:$C$898,3,0)</f>
        <v>DISTRITO NACIONAL</v>
      </c>
      <c r="B68" s="134" t="s">
        <v>2653</v>
      </c>
      <c r="C68" s="101">
        <v>44385.347962962966</v>
      </c>
      <c r="D68" s="101" t="s">
        <v>2180</v>
      </c>
      <c r="E68" s="129">
        <v>326</v>
      </c>
      <c r="F68" s="138" t="str">
        <f>VLOOKUP(E68,VIP!$A$2:$O14169,2,0)</f>
        <v>DRBR326</v>
      </c>
      <c r="G68" s="138" t="str">
        <f>VLOOKUP(E68,'LISTADO ATM'!$A$2:$B$897,2,0)</f>
        <v>ATM Autoservicio Jiménez Moya II</v>
      </c>
      <c r="H68" s="138" t="str">
        <f>VLOOKUP(E68,VIP!$A$2:$O19130,7,FALSE)</f>
        <v>Si</v>
      </c>
      <c r="I68" s="138" t="str">
        <f>VLOOKUP(E68,VIP!$A$2:$O11095,8,FALSE)</f>
        <v>Si</v>
      </c>
      <c r="J68" s="138" t="str">
        <f>VLOOKUP(E68,VIP!$A$2:$O11045,8,FALSE)</f>
        <v>Si</v>
      </c>
      <c r="K68" s="138" t="str">
        <f>VLOOKUP(E68,VIP!$A$2:$O14619,6,0)</f>
        <v>NO</v>
      </c>
      <c r="L68" s="140" t="s">
        <v>2465</v>
      </c>
      <c r="M68" s="100" t="s">
        <v>2445</v>
      </c>
      <c r="N68" s="100" t="s">
        <v>2554</v>
      </c>
      <c r="O68" s="138" t="s">
        <v>2454</v>
      </c>
      <c r="P68" s="138"/>
      <c r="Q68" s="100" t="s">
        <v>2465</v>
      </c>
    </row>
    <row r="69" spans="1:17" ht="17.399999999999999" x14ac:dyDescent="0.3">
      <c r="A69" s="138" t="str">
        <f>VLOOKUP(E69,'LISTADO ATM'!$A$2:$C$898,3,0)</f>
        <v>DISTRITO NACIONAL</v>
      </c>
      <c r="B69" s="134" t="s">
        <v>2652</v>
      </c>
      <c r="C69" s="101">
        <v>44385.348796296297</v>
      </c>
      <c r="D69" s="101" t="s">
        <v>2448</v>
      </c>
      <c r="E69" s="129">
        <v>336</v>
      </c>
      <c r="F69" s="138" t="str">
        <f>VLOOKUP(E69,VIP!$A$2:$O14168,2,0)</f>
        <v>DRBR336</v>
      </c>
      <c r="G69" s="138" t="str">
        <f>VLOOKUP(E69,'LISTADO ATM'!$A$2:$B$897,2,0)</f>
        <v>ATM Instituto Nacional de Cancer (incart)</v>
      </c>
      <c r="H69" s="138" t="str">
        <f>VLOOKUP(E69,VIP!$A$2:$O19129,7,FALSE)</f>
        <v>Si</v>
      </c>
      <c r="I69" s="138" t="str">
        <f>VLOOKUP(E69,VIP!$A$2:$O11094,8,FALSE)</f>
        <v>Si</v>
      </c>
      <c r="J69" s="138" t="str">
        <f>VLOOKUP(E69,VIP!$A$2:$O11044,8,FALSE)</f>
        <v>Si</v>
      </c>
      <c r="K69" s="138" t="str">
        <f>VLOOKUP(E69,VIP!$A$2:$O14618,6,0)</f>
        <v>NO</v>
      </c>
      <c r="L69" s="140" t="s">
        <v>2562</v>
      </c>
      <c r="M69" s="100" t="s">
        <v>2445</v>
      </c>
      <c r="N69" s="100" t="s">
        <v>2452</v>
      </c>
      <c r="O69" s="138" t="s">
        <v>2453</v>
      </c>
      <c r="P69" s="138"/>
      <c r="Q69" s="100" t="s">
        <v>2562</v>
      </c>
    </row>
    <row r="70" spans="1:17" ht="17.399999999999999" x14ac:dyDescent="0.3">
      <c r="A70" s="138" t="str">
        <f>VLOOKUP(E70,'LISTADO ATM'!$A$2:$C$898,3,0)</f>
        <v>DISTRITO NACIONAL</v>
      </c>
      <c r="B70" s="134" t="s">
        <v>2651</v>
      </c>
      <c r="C70" s="101">
        <v>44385.361111111109</v>
      </c>
      <c r="D70" s="101" t="s">
        <v>2448</v>
      </c>
      <c r="E70" s="129">
        <v>980</v>
      </c>
      <c r="F70" s="138" t="str">
        <f>VLOOKUP(E70,VIP!$A$2:$O14167,2,0)</f>
        <v>DRBR980</v>
      </c>
      <c r="G70" s="138" t="str">
        <f>VLOOKUP(E70,'LISTADO ATM'!$A$2:$B$897,2,0)</f>
        <v xml:space="preserve">ATM Oficina Bella Vista Mall II </v>
      </c>
      <c r="H70" s="138" t="str">
        <f>VLOOKUP(E70,VIP!$A$2:$O19128,7,FALSE)</f>
        <v>Si</v>
      </c>
      <c r="I70" s="138" t="str">
        <f>VLOOKUP(E70,VIP!$A$2:$O11093,8,FALSE)</f>
        <v>Si</v>
      </c>
      <c r="J70" s="138" t="str">
        <f>VLOOKUP(E70,VIP!$A$2:$O11043,8,FALSE)</f>
        <v>Si</v>
      </c>
      <c r="K70" s="138" t="str">
        <f>VLOOKUP(E70,VIP!$A$2:$O14617,6,0)</f>
        <v>NO</v>
      </c>
      <c r="L70" s="140" t="s">
        <v>2564</v>
      </c>
      <c r="M70" s="100" t="s">
        <v>2445</v>
      </c>
      <c r="N70" s="100" t="s">
        <v>2452</v>
      </c>
      <c r="O70" s="138" t="s">
        <v>2453</v>
      </c>
      <c r="P70" s="138"/>
      <c r="Q70" s="100" t="s">
        <v>2564</v>
      </c>
    </row>
    <row r="71" spans="1:17" ht="17.399999999999999" x14ac:dyDescent="0.3">
      <c r="A71" s="138" t="str">
        <f>VLOOKUP(E71,'LISTADO ATM'!$A$2:$C$898,3,0)</f>
        <v>DISTRITO NACIONAL</v>
      </c>
      <c r="B71" s="134" t="s">
        <v>2650</v>
      </c>
      <c r="C71" s="101">
        <v>44385.364293981482</v>
      </c>
      <c r="D71" s="101" t="s">
        <v>2469</v>
      </c>
      <c r="E71" s="129">
        <v>946</v>
      </c>
      <c r="F71" s="138" t="str">
        <f>VLOOKUP(E71,VIP!$A$2:$O14166,2,0)</f>
        <v>DRBR24R</v>
      </c>
      <c r="G71" s="138" t="str">
        <f>VLOOKUP(E71,'LISTADO ATM'!$A$2:$B$897,2,0)</f>
        <v xml:space="preserve">ATM Oficina Núñez de Cáceres I </v>
      </c>
      <c r="H71" s="138" t="str">
        <f>VLOOKUP(E71,VIP!$A$2:$O19127,7,FALSE)</f>
        <v>Si</v>
      </c>
      <c r="I71" s="138" t="str">
        <f>VLOOKUP(E71,VIP!$A$2:$O11092,8,FALSE)</f>
        <v>Si</v>
      </c>
      <c r="J71" s="138" t="str">
        <f>VLOOKUP(E71,VIP!$A$2:$O11042,8,FALSE)</f>
        <v>Si</v>
      </c>
      <c r="K71" s="138" t="str">
        <f>VLOOKUP(E71,VIP!$A$2:$O14616,6,0)</f>
        <v>NO</v>
      </c>
      <c r="L71" s="140" t="s">
        <v>2564</v>
      </c>
      <c r="M71" s="100" t="s">
        <v>2445</v>
      </c>
      <c r="N71" s="100" t="s">
        <v>2452</v>
      </c>
      <c r="O71" s="138" t="s">
        <v>2470</v>
      </c>
      <c r="P71" s="138"/>
      <c r="Q71" s="100" t="s">
        <v>2564</v>
      </c>
    </row>
    <row r="72" spans="1:17" ht="17.399999999999999" x14ac:dyDescent="0.3">
      <c r="A72" s="138" t="str">
        <f>VLOOKUP(E72,'LISTADO ATM'!$A$2:$C$898,3,0)</f>
        <v>SUR</v>
      </c>
      <c r="B72" s="134" t="s">
        <v>2649</v>
      </c>
      <c r="C72" s="101">
        <v>44385.370266203703</v>
      </c>
      <c r="D72" s="101" t="s">
        <v>2469</v>
      </c>
      <c r="E72" s="129">
        <v>342</v>
      </c>
      <c r="F72" s="138" t="str">
        <f>VLOOKUP(E72,VIP!$A$2:$O14165,2,0)</f>
        <v>DRBR342</v>
      </c>
      <c r="G72" s="138" t="str">
        <f>VLOOKUP(E72,'LISTADO ATM'!$A$2:$B$897,2,0)</f>
        <v>ATM Oficina Obras Públicas Azua</v>
      </c>
      <c r="H72" s="138" t="str">
        <f>VLOOKUP(E72,VIP!$A$2:$O19126,7,FALSE)</f>
        <v>Si</v>
      </c>
      <c r="I72" s="138" t="str">
        <f>VLOOKUP(E72,VIP!$A$2:$O11091,8,FALSE)</f>
        <v>Si</v>
      </c>
      <c r="J72" s="138" t="str">
        <f>VLOOKUP(E72,VIP!$A$2:$O11041,8,FALSE)</f>
        <v>Si</v>
      </c>
      <c r="K72" s="138" t="str">
        <f>VLOOKUP(E72,VIP!$A$2:$O14615,6,0)</f>
        <v>SI</v>
      </c>
      <c r="L72" s="140" t="s">
        <v>2564</v>
      </c>
      <c r="M72" s="100" t="s">
        <v>2445</v>
      </c>
      <c r="N72" s="100" t="s">
        <v>2452</v>
      </c>
      <c r="O72" s="138" t="s">
        <v>2470</v>
      </c>
      <c r="P72" s="138"/>
      <c r="Q72" s="100" t="s">
        <v>2564</v>
      </c>
    </row>
    <row r="73" spans="1:17" ht="17.399999999999999" x14ac:dyDescent="0.3">
      <c r="A73" s="138" t="str">
        <f>VLOOKUP(E73,'LISTADO ATM'!$A$2:$C$898,3,0)</f>
        <v>DISTRITO NACIONAL</v>
      </c>
      <c r="B73" s="134" t="s">
        <v>2648</v>
      </c>
      <c r="C73" s="101">
        <v>44385.37226851852</v>
      </c>
      <c r="D73" s="101" t="s">
        <v>2448</v>
      </c>
      <c r="E73" s="129">
        <v>321</v>
      </c>
      <c r="F73" s="138" t="str">
        <f>VLOOKUP(E73,VIP!$A$2:$O14164,2,0)</f>
        <v>DRBR321</v>
      </c>
      <c r="G73" s="138" t="str">
        <f>VLOOKUP(E73,'LISTADO ATM'!$A$2:$B$897,2,0)</f>
        <v xml:space="preserve">ATM Oficina Jiménez Moya I </v>
      </c>
      <c r="H73" s="138" t="str">
        <f>VLOOKUP(E73,VIP!$A$2:$O19125,7,FALSE)</f>
        <v>Si</v>
      </c>
      <c r="I73" s="138" t="str">
        <f>VLOOKUP(E73,VIP!$A$2:$O11090,8,FALSE)</f>
        <v>Si</v>
      </c>
      <c r="J73" s="138" t="str">
        <f>VLOOKUP(E73,VIP!$A$2:$O11040,8,FALSE)</f>
        <v>Si</v>
      </c>
      <c r="K73" s="138" t="str">
        <f>VLOOKUP(E73,VIP!$A$2:$O14614,6,0)</f>
        <v>NO</v>
      </c>
      <c r="L73" s="140" t="s">
        <v>2441</v>
      </c>
      <c r="M73" s="100" t="s">
        <v>2445</v>
      </c>
      <c r="N73" s="100" t="s">
        <v>2452</v>
      </c>
      <c r="O73" s="138" t="s">
        <v>2453</v>
      </c>
      <c r="P73" s="138"/>
      <c r="Q73" s="100" t="s">
        <v>2441</v>
      </c>
    </row>
    <row r="74" spans="1:17" ht="17.399999999999999" x14ac:dyDescent="0.3">
      <c r="A74" s="138" t="str">
        <f>VLOOKUP(E74,'LISTADO ATM'!$A$2:$C$898,3,0)</f>
        <v>DISTRITO NACIONAL</v>
      </c>
      <c r="B74" s="134" t="s">
        <v>2647</v>
      </c>
      <c r="C74" s="101">
        <v>44385.380023148151</v>
      </c>
      <c r="D74" s="101" t="s">
        <v>2469</v>
      </c>
      <c r="E74" s="129">
        <v>743</v>
      </c>
      <c r="F74" s="138" t="str">
        <f>VLOOKUP(E74,VIP!$A$2:$O14163,2,0)</f>
        <v>DRBR287</v>
      </c>
      <c r="G74" s="138" t="str">
        <f>VLOOKUP(E74,'LISTADO ATM'!$A$2:$B$897,2,0)</f>
        <v xml:space="preserve">ATM Oficina Los Frailes </v>
      </c>
      <c r="H74" s="138" t="str">
        <f>VLOOKUP(E74,VIP!$A$2:$O19124,7,FALSE)</f>
        <v>Si</v>
      </c>
      <c r="I74" s="138" t="str">
        <f>VLOOKUP(E74,VIP!$A$2:$O11089,8,FALSE)</f>
        <v>Si</v>
      </c>
      <c r="J74" s="138" t="str">
        <f>VLOOKUP(E74,VIP!$A$2:$O11039,8,FALSE)</f>
        <v>Si</v>
      </c>
      <c r="K74" s="138" t="str">
        <f>VLOOKUP(E74,VIP!$A$2:$O14613,6,0)</f>
        <v>SI</v>
      </c>
      <c r="L74" s="140" t="s">
        <v>2564</v>
      </c>
      <c r="M74" s="100" t="s">
        <v>2445</v>
      </c>
      <c r="N74" s="100" t="s">
        <v>2452</v>
      </c>
      <c r="O74" s="138" t="s">
        <v>2470</v>
      </c>
      <c r="P74" s="138"/>
      <c r="Q74" s="100" t="s">
        <v>2564</v>
      </c>
    </row>
    <row r="75" spans="1:17" ht="17.399999999999999" x14ac:dyDescent="0.3">
      <c r="A75" s="138" t="str">
        <f>VLOOKUP(E75,'LISTADO ATM'!$A$2:$C$898,3,0)</f>
        <v>DISTRITO NACIONAL</v>
      </c>
      <c r="B75" s="134" t="s">
        <v>2646</v>
      </c>
      <c r="C75" s="101">
        <v>44385.387164351851</v>
      </c>
      <c r="D75" s="101" t="s">
        <v>2448</v>
      </c>
      <c r="E75" s="129">
        <v>914</v>
      </c>
      <c r="F75" s="138" t="str">
        <f>VLOOKUP(E75,VIP!$A$2:$O14162,2,0)</f>
        <v>DRBR914</v>
      </c>
      <c r="G75" s="138" t="str">
        <f>VLOOKUP(E75,'LISTADO ATM'!$A$2:$B$897,2,0)</f>
        <v xml:space="preserve">ATM Clínica Abreu </v>
      </c>
      <c r="H75" s="138" t="str">
        <f>VLOOKUP(E75,VIP!$A$2:$O19123,7,FALSE)</f>
        <v>Si</v>
      </c>
      <c r="I75" s="138" t="str">
        <f>VLOOKUP(E75,VIP!$A$2:$O11088,8,FALSE)</f>
        <v>No</v>
      </c>
      <c r="J75" s="138" t="str">
        <f>VLOOKUP(E75,VIP!$A$2:$O11038,8,FALSE)</f>
        <v>No</v>
      </c>
      <c r="K75" s="138" t="str">
        <f>VLOOKUP(E75,VIP!$A$2:$O14612,6,0)</f>
        <v>NO</v>
      </c>
      <c r="L75" s="140" t="s">
        <v>2441</v>
      </c>
      <c r="M75" s="189" t="s">
        <v>2546</v>
      </c>
      <c r="N75" s="100" t="s">
        <v>2452</v>
      </c>
      <c r="O75" s="138" t="s">
        <v>2453</v>
      </c>
      <c r="P75" s="138"/>
      <c r="Q75" s="190">
        <v>44415.47152777778</v>
      </c>
    </row>
    <row r="76" spans="1:17" ht="17.399999999999999" x14ac:dyDescent="0.3">
      <c r="A76" s="138" t="str">
        <f>VLOOKUP(E76,'LISTADO ATM'!$A$2:$C$898,3,0)</f>
        <v>DISTRITO NACIONAL</v>
      </c>
      <c r="B76" s="134" t="s">
        <v>2645</v>
      </c>
      <c r="C76" s="101">
        <v>44385.393310185187</v>
      </c>
      <c r="D76" s="101" t="s">
        <v>2180</v>
      </c>
      <c r="E76" s="129">
        <v>865</v>
      </c>
      <c r="F76" s="138" t="str">
        <f>VLOOKUP(E76,VIP!$A$2:$O14161,2,0)</f>
        <v>DRBR865</v>
      </c>
      <c r="G76" s="138" t="str">
        <f>VLOOKUP(E76,'LISTADO ATM'!$A$2:$B$897,2,0)</f>
        <v xml:space="preserve">ATM Club Naco </v>
      </c>
      <c r="H76" s="138" t="str">
        <f>VLOOKUP(E76,VIP!$A$2:$O19122,7,FALSE)</f>
        <v>Si</v>
      </c>
      <c r="I76" s="138" t="str">
        <f>VLOOKUP(E76,VIP!$A$2:$O11087,8,FALSE)</f>
        <v>Si</v>
      </c>
      <c r="J76" s="138" t="str">
        <f>VLOOKUP(E76,VIP!$A$2:$O11037,8,FALSE)</f>
        <v>Si</v>
      </c>
      <c r="K76" s="138" t="str">
        <f>VLOOKUP(E76,VIP!$A$2:$O14611,6,0)</f>
        <v>NO</v>
      </c>
      <c r="L76" s="140" t="s">
        <v>2245</v>
      </c>
      <c r="M76" s="100" t="s">
        <v>2445</v>
      </c>
      <c r="N76" s="100" t="s">
        <v>2554</v>
      </c>
      <c r="O76" s="138" t="s">
        <v>2454</v>
      </c>
      <c r="P76" s="138"/>
      <c r="Q76" s="100" t="s">
        <v>2245</v>
      </c>
    </row>
    <row r="77" spans="1:17" ht="17.399999999999999" x14ac:dyDescent="0.3">
      <c r="A77" s="138" t="str">
        <f>VLOOKUP(E77,'LISTADO ATM'!$A$2:$C$898,3,0)</f>
        <v>NORTE</v>
      </c>
      <c r="B77" s="134" t="s">
        <v>2644</v>
      </c>
      <c r="C77" s="101">
        <v>44385.396585648145</v>
      </c>
      <c r="D77" s="101" t="s">
        <v>2181</v>
      </c>
      <c r="E77" s="129">
        <v>22</v>
      </c>
      <c r="F77" s="138" t="str">
        <f>VLOOKUP(E77,VIP!$A$2:$O14160,2,0)</f>
        <v>DRBR813</v>
      </c>
      <c r="G77" s="138" t="str">
        <f>VLOOKUP(E77,'LISTADO ATM'!$A$2:$B$897,2,0)</f>
        <v>ATM S/M Olimpico (Santiago)</v>
      </c>
      <c r="H77" s="138" t="str">
        <f>VLOOKUP(E77,VIP!$A$2:$O19121,7,FALSE)</f>
        <v>Si</v>
      </c>
      <c r="I77" s="138" t="str">
        <f>VLOOKUP(E77,VIP!$A$2:$O11086,8,FALSE)</f>
        <v>Si</v>
      </c>
      <c r="J77" s="138" t="str">
        <f>VLOOKUP(E77,VIP!$A$2:$O11036,8,FALSE)</f>
        <v>Si</v>
      </c>
      <c r="K77" s="138" t="str">
        <f>VLOOKUP(E77,VIP!$A$2:$O14610,6,0)</f>
        <v>NO</v>
      </c>
      <c r="L77" s="140" t="s">
        <v>2245</v>
      </c>
      <c r="M77" s="100" t="s">
        <v>2445</v>
      </c>
      <c r="N77" s="100" t="s">
        <v>2452</v>
      </c>
      <c r="O77" s="138" t="s">
        <v>2563</v>
      </c>
      <c r="P77" s="138"/>
      <c r="Q77" s="100" t="s">
        <v>2245</v>
      </c>
    </row>
    <row r="78" spans="1:17" ht="17.399999999999999" x14ac:dyDescent="0.3">
      <c r="A78" s="138" t="str">
        <f>VLOOKUP(E78,'LISTADO ATM'!$A$2:$C$898,3,0)</f>
        <v>DISTRITO NACIONAL</v>
      </c>
      <c r="B78" s="134" t="s">
        <v>2643</v>
      </c>
      <c r="C78" s="101">
        <v>44385.398298611108</v>
      </c>
      <c r="D78" s="101" t="s">
        <v>2180</v>
      </c>
      <c r="E78" s="129">
        <v>240</v>
      </c>
      <c r="F78" s="138" t="str">
        <f>VLOOKUP(E78,VIP!$A$2:$O14159,2,0)</f>
        <v>DRBR24D</v>
      </c>
      <c r="G78" s="138" t="str">
        <f>VLOOKUP(E78,'LISTADO ATM'!$A$2:$B$897,2,0)</f>
        <v xml:space="preserve">ATM Oficina Carrefour I </v>
      </c>
      <c r="H78" s="138" t="str">
        <f>VLOOKUP(E78,VIP!$A$2:$O19120,7,FALSE)</f>
        <v>Si</v>
      </c>
      <c r="I78" s="138" t="str">
        <f>VLOOKUP(E78,VIP!$A$2:$O11085,8,FALSE)</f>
        <v>Si</v>
      </c>
      <c r="J78" s="138" t="str">
        <f>VLOOKUP(E78,VIP!$A$2:$O11035,8,FALSE)</f>
        <v>Si</v>
      </c>
      <c r="K78" s="138" t="str">
        <f>VLOOKUP(E78,VIP!$A$2:$O14609,6,0)</f>
        <v>SI</v>
      </c>
      <c r="L78" s="140" t="s">
        <v>2465</v>
      </c>
      <c r="M78" s="100" t="s">
        <v>2445</v>
      </c>
      <c r="N78" s="100" t="s">
        <v>2554</v>
      </c>
      <c r="O78" s="138" t="s">
        <v>2454</v>
      </c>
      <c r="P78" s="138"/>
      <c r="Q78" s="100" t="s">
        <v>2465</v>
      </c>
    </row>
    <row r="79" spans="1:17" ht="17.399999999999999" x14ac:dyDescent="0.3">
      <c r="A79" s="138" t="str">
        <f>VLOOKUP(E79,'LISTADO ATM'!$A$2:$C$898,3,0)</f>
        <v>DISTRITO NACIONAL</v>
      </c>
      <c r="B79" s="134" t="s">
        <v>2675</v>
      </c>
      <c r="C79" s="101">
        <v>44385.400821759256</v>
      </c>
      <c r="D79" s="101" t="s">
        <v>2469</v>
      </c>
      <c r="E79" s="129">
        <v>414</v>
      </c>
      <c r="F79" s="138" t="str">
        <f>VLOOKUP(E79,VIP!$A$2:$O14185,2,0)</f>
        <v>DRBR414</v>
      </c>
      <c r="G79" s="138" t="str">
        <f>VLOOKUP(E79,'LISTADO ATM'!$A$2:$B$897,2,0)</f>
        <v>ATM Villa Francisca II</v>
      </c>
      <c r="H79" s="138" t="str">
        <f>VLOOKUP(E79,VIP!$A$2:$O19146,7,FALSE)</f>
        <v>Si</v>
      </c>
      <c r="I79" s="138" t="str">
        <f>VLOOKUP(E79,VIP!$A$2:$O11111,8,FALSE)</f>
        <v>Si</v>
      </c>
      <c r="J79" s="138" t="str">
        <f>VLOOKUP(E79,VIP!$A$2:$O11061,8,FALSE)</f>
        <v>Si</v>
      </c>
      <c r="K79" s="138" t="str">
        <f>VLOOKUP(E79,VIP!$A$2:$O14635,6,0)</f>
        <v>SI</v>
      </c>
      <c r="L79" s="140" t="s">
        <v>2676</v>
      </c>
      <c r="M79" s="189" t="s">
        <v>2546</v>
      </c>
      <c r="N79" s="189" t="s">
        <v>2677</v>
      </c>
      <c r="O79" s="138" t="s">
        <v>2679</v>
      </c>
      <c r="P79" s="138" t="s">
        <v>2681</v>
      </c>
      <c r="Q79" s="190" t="s">
        <v>2680</v>
      </c>
    </row>
    <row r="80" spans="1:17" ht="17.399999999999999" x14ac:dyDescent="0.3">
      <c r="A80" s="138" t="str">
        <f>VLOOKUP(E80,'LISTADO ATM'!$A$2:$C$898,3,0)</f>
        <v>SUR</v>
      </c>
      <c r="B80" s="134" t="s">
        <v>2674</v>
      </c>
      <c r="C80" s="101">
        <v>44385.402071759258</v>
      </c>
      <c r="D80" s="101" t="s">
        <v>2469</v>
      </c>
      <c r="E80" s="129">
        <v>677</v>
      </c>
      <c r="F80" s="138" t="str">
        <f>VLOOKUP(E80,VIP!$A$2:$O14184,2,0)</f>
        <v>DRBR677</v>
      </c>
      <c r="G80" s="138" t="str">
        <f>VLOOKUP(E80,'LISTADO ATM'!$A$2:$B$897,2,0)</f>
        <v>ATM PBG Villa Jaragua</v>
      </c>
      <c r="H80" s="138" t="str">
        <f>VLOOKUP(E80,VIP!$A$2:$O19145,7,FALSE)</f>
        <v>Si</v>
      </c>
      <c r="I80" s="138" t="str">
        <f>VLOOKUP(E80,VIP!$A$2:$O11110,8,FALSE)</f>
        <v>Si</v>
      </c>
      <c r="J80" s="138" t="str">
        <f>VLOOKUP(E80,VIP!$A$2:$O11060,8,FALSE)</f>
        <v>Si</v>
      </c>
      <c r="K80" s="138" t="str">
        <f>VLOOKUP(E80,VIP!$A$2:$O14634,6,0)</f>
        <v>SI</v>
      </c>
      <c r="L80" s="140" t="s">
        <v>2676</v>
      </c>
      <c r="M80" s="189" t="s">
        <v>2546</v>
      </c>
      <c r="N80" s="189" t="s">
        <v>2677</v>
      </c>
      <c r="O80" s="138" t="s">
        <v>2679</v>
      </c>
      <c r="P80" s="138" t="s">
        <v>2681</v>
      </c>
      <c r="Q80" s="190" t="s">
        <v>2680</v>
      </c>
    </row>
    <row r="81" spans="1:17" ht="17.399999999999999" x14ac:dyDescent="0.3">
      <c r="A81" s="138" t="str">
        <f>VLOOKUP(E81,'LISTADO ATM'!$A$2:$C$898,3,0)</f>
        <v>DISTRITO NACIONAL</v>
      </c>
      <c r="B81" s="134" t="s">
        <v>2642</v>
      </c>
      <c r="C81" s="101">
        <v>44385.408321759256</v>
      </c>
      <c r="D81" s="101" t="s">
        <v>2448</v>
      </c>
      <c r="E81" s="129">
        <v>169</v>
      </c>
      <c r="F81" s="138" t="str">
        <f>VLOOKUP(E81,VIP!$A$2:$O14158,2,0)</f>
        <v>DRBR169</v>
      </c>
      <c r="G81" s="138" t="str">
        <f>VLOOKUP(E81,'LISTADO ATM'!$A$2:$B$897,2,0)</f>
        <v xml:space="preserve">ATM Oficina Caonabo </v>
      </c>
      <c r="H81" s="138" t="str">
        <f>VLOOKUP(E81,VIP!$A$2:$O19119,7,FALSE)</f>
        <v>Si</v>
      </c>
      <c r="I81" s="138" t="str">
        <f>VLOOKUP(E81,VIP!$A$2:$O11084,8,FALSE)</f>
        <v>Si</v>
      </c>
      <c r="J81" s="138" t="str">
        <f>VLOOKUP(E81,VIP!$A$2:$O11034,8,FALSE)</f>
        <v>Si</v>
      </c>
      <c r="K81" s="138" t="str">
        <f>VLOOKUP(E81,VIP!$A$2:$O14608,6,0)</f>
        <v>NO</v>
      </c>
      <c r="L81" s="140" t="s">
        <v>2564</v>
      </c>
      <c r="M81" s="100" t="s">
        <v>2445</v>
      </c>
      <c r="N81" s="100" t="s">
        <v>2452</v>
      </c>
      <c r="O81" s="138" t="s">
        <v>2453</v>
      </c>
      <c r="P81" s="138"/>
      <c r="Q81" s="100" t="s">
        <v>2564</v>
      </c>
    </row>
    <row r="82" spans="1:17" ht="17.399999999999999" x14ac:dyDescent="0.3">
      <c r="A82" s="138" t="str">
        <f>VLOOKUP(E82,'LISTADO ATM'!$A$2:$C$898,3,0)</f>
        <v>DISTRITO NACIONAL</v>
      </c>
      <c r="B82" s="134" t="s">
        <v>2641</v>
      </c>
      <c r="C82" s="101">
        <v>44385.419432870367</v>
      </c>
      <c r="D82" s="101" t="s">
        <v>2448</v>
      </c>
      <c r="E82" s="129">
        <v>507</v>
      </c>
      <c r="F82" s="138" t="str">
        <f>VLOOKUP(E82,VIP!$A$2:$O14156,2,0)</f>
        <v>DRBR507</v>
      </c>
      <c r="G82" s="138" t="str">
        <f>VLOOKUP(E82,'LISTADO ATM'!$A$2:$B$897,2,0)</f>
        <v>ATM Estación Sigma Boca Chica</v>
      </c>
      <c r="H82" s="138" t="str">
        <f>VLOOKUP(E82,VIP!$A$2:$O19117,7,FALSE)</f>
        <v>Si</v>
      </c>
      <c r="I82" s="138" t="str">
        <f>VLOOKUP(E82,VIP!$A$2:$O11082,8,FALSE)</f>
        <v>Si</v>
      </c>
      <c r="J82" s="138" t="str">
        <f>VLOOKUP(E82,VIP!$A$2:$O11032,8,FALSE)</f>
        <v>Si</v>
      </c>
      <c r="K82" s="138" t="str">
        <f>VLOOKUP(E82,VIP!$A$2:$O14606,6,0)</f>
        <v>NO</v>
      </c>
      <c r="L82" s="140" t="s">
        <v>2417</v>
      </c>
      <c r="M82" s="100" t="s">
        <v>2445</v>
      </c>
      <c r="N82" s="100" t="s">
        <v>2452</v>
      </c>
      <c r="O82" s="138" t="s">
        <v>2453</v>
      </c>
      <c r="P82" s="138"/>
      <c r="Q82" s="100" t="s">
        <v>2417</v>
      </c>
    </row>
    <row r="83" spans="1:17" ht="17.399999999999999" x14ac:dyDescent="0.3">
      <c r="A83" s="138" t="str">
        <f>VLOOKUP(E83,'LISTADO ATM'!$A$2:$C$898,3,0)</f>
        <v>DISTRITO NACIONAL</v>
      </c>
      <c r="B83" s="134" t="s">
        <v>2640</v>
      </c>
      <c r="C83" s="101">
        <v>44385.433530092596</v>
      </c>
      <c r="D83" s="101" t="s">
        <v>2180</v>
      </c>
      <c r="E83" s="129">
        <v>629</v>
      </c>
      <c r="F83" s="138" t="str">
        <f>VLOOKUP(E83,VIP!$A$2:$O14155,2,0)</f>
        <v>DRBR24M</v>
      </c>
      <c r="G83" s="138" t="str">
        <f>VLOOKUP(E83,'LISTADO ATM'!$A$2:$B$897,2,0)</f>
        <v xml:space="preserve">ATM Oficina Americana Independencia I </v>
      </c>
      <c r="H83" s="138" t="str">
        <f>VLOOKUP(E83,VIP!$A$2:$O19116,7,FALSE)</f>
        <v>Si</v>
      </c>
      <c r="I83" s="138" t="str">
        <f>VLOOKUP(E83,VIP!$A$2:$O11081,8,FALSE)</f>
        <v>Si</v>
      </c>
      <c r="J83" s="138" t="str">
        <f>VLOOKUP(E83,VIP!$A$2:$O11031,8,FALSE)</f>
        <v>Si</v>
      </c>
      <c r="K83" s="138" t="str">
        <f>VLOOKUP(E83,VIP!$A$2:$O14605,6,0)</f>
        <v>SI</v>
      </c>
      <c r="L83" s="140" t="s">
        <v>2245</v>
      </c>
      <c r="M83" s="100" t="s">
        <v>2445</v>
      </c>
      <c r="N83" s="100" t="s">
        <v>2452</v>
      </c>
      <c r="O83" s="138" t="s">
        <v>2454</v>
      </c>
      <c r="P83" s="138"/>
      <c r="Q83" s="100" t="s">
        <v>2245</v>
      </c>
    </row>
    <row r="84" spans="1:17" ht="17.399999999999999" x14ac:dyDescent="0.3">
      <c r="A84" s="138" t="str">
        <f>VLOOKUP(E84,'LISTADO ATM'!$A$2:$C$898,3,0)</f>
        <v>DISTRITO NACIONAL</v>
      </c>
      <c r="B84" s="134" t="s">
        <v>2639</v>
      </c>
      <c r="C84" s="101">
        <v>44385.442256944443</v>
      </c>
      <c r="D84" s="101" t="s">
        <v>2180</v>
      </c>
      <c r="E84" s="129">
        <v>149</v>
      </c>
      <c r="F84" s="138" t="str">
        <f>VLOOKUP(E84,VIP!$A$2:$O14154,2,0)</f>
        <v>DRBR149</v>
      </c>
      <c r="G84" s="138" t="str">
        <f>VLOOKUP(E84,'LISTADO ATM'!$A$2:$B$897,2,0)</f>
        <v>ATM Estación Metro Concepción</v>
      </c>
      <c r="H84" s="138" t="str">
        <f>VLOOKUP(E84,VIP!$A$2:$O19115,7,FALSE)</f>
        <v>N/A</v>
      </c>
      <c r="I84" s="138" t="str">
        <f>VLOOKUP(E84,VIP!$A$2:$O11080,8,FALSE)</f>
        <v>N/A</v>
      </c>
      <c r="J84" s="138" t="str">
        <f>VLOOKUP(E84,VIP!$A$2:$O11030,8,FALSE)</f>
        <v>N/A</v>
      </c>
      <c r="K84" s="138" t="str">
        <f>VLOOKUP(E84,VIP!$A$2:$O14604,6,0)</f>
        <v>N/A</v>
      </c>
      <c r="L84" s="140" t="s">
        <v>2617</v>
      </c>
      <c r="M84" s="100" t="s">
        <v>2445</v>
      </c>
      <c r="N84" s="100" t="s">
        <v>2452</v>
      </c>
      <c r="O84" s="138" t="s">
        <v>2454</v>
      </c>
      <c r="P84" s="138"/>
      <c r="Q84" s="100" t="s">
        <v>2617</v>
      </c>
    </row>
    <row r="85" spans="1:17" ht="17.399999999999999" x14ac:dyDescent="0.3">
      <c r="A85" s="138" t="str">
        <f>VLOOKUP(E85,'LISTADO ATM'!$A$2:$C$898,3,0)</f>
        <v>ESTE</v>
      </c>
      <c r="B85" s="134" t="s">
        <v>2638</v>
      </c>
      <c r="C85" s="101">
        <v>44385.446539351855</v>
      </c>
      <c r="D85" s="101" t="s">
        <v>2180</v>
      </c>
      <c r="E85" s="129">
        <v>631</v>
      </c>
      <c r="F85" s="138" t="str">
        <f>VLOOKUP(E85,VIP!$A$2:$O14153,2,0)</f>
        <v>DRBR417</v>
      </c>
      <c r="G85" s="138" t="str">
        <f>VLOOKUP(E85,'LISTADO ATM'!$A$2:$B$897,2,0)</f>
        <v xml:space="preserve">ATM ASOCODEQUI (San Pedro) </v>
      </c>
      <c r="H85" s="138" t="str">
        <f>VLOOKUP(E85,VIP!$A$2:$O19114,7,FALSE)</f>
        <v>Si</v>
      </c>
      <c r="I85" s="138" t="str">
        <f>VLOOKUP(E85,VIP!$A$2:$O11079,8,FALSE)</f>
        <v>Si</v>
      </c>
      <c r="J85" s="138" t="str">
        <f>VLOOKUP(E85,VIP!$A$2:$O11029,8,FALSE)</f>
        <v>Si</v>
      </c>
      <c r="K85" s="138" t="str">
        <f>VLOOKUP(E85,VIP!$A$2:$O14603,6,0)</f>
        <v>NO</v>
      </c>
      <c r="L85" s="140" t="s">
        <v>2219</v>
      </c>
      <c r="M85" s="100" t="s">
        <v>2445</v>
      </c>
      <c r="N85" s="100" t="s">
        <v>2452</v>
      </c>
      <c r="O85" s="138" t="s">
        <v>2454</v>
      </c>
      <c r="P85" s="138"/>
      <c r="Q85" s="100" t="s">
        <v>2219</v>
      </c>
    </row>
    <row r="86" spans="1:17" ht="17.399999999999999" x14ac:dyDescent="0.3">
      <c r="A86" s="138" t="str">
        <f>VLOOKUP(E86,'LISTADO ATM'!$A$2:$C$898,3,0)</f>
        <v>DISTRITO NACIONAL</v>
      </c>
      <c r="B86" s="134" t="s">
        <v>2637</v>
      </c>
      <c r="C86" s="101">
        <v>44385.447106481479</v>
      </c>
      <c r="D86" s="101" t="s">
        <v>2180</v>
      </c>
      <c r="E86" s="129">
        <v>281</v>
      </c>
      <c r="F86" s="138" t="str">
        <f>VLOOKUP(E86,VIP!$A$2:$O14152,2,0)</f>
        <v>DRBR737</v>
      </c>
      <c r="G86" s="138" t="str">
        <f>VLOOKUP(E86,'LISTADO ATM'!$A$2:$B$897,2,0)</f>
        <v xml:space="preserve">ATM S/M Pola Independencia </v>
      </c>
      <c r="H86" s="138" t="str">
        <f>VLOOKUP(E86,VIP!$A$2:$O19113,7,FALSE)</f>
        <v>Si</v>
      </c>
      <c r="I86" s="138" t="str">
        <f>VLOOKUP(E86,VIP!$A$2:$O11078,8,FALSE)</f>
        <v>Si</v>
      </c>
      <c r="J86" s="138" t="str">
        <f>VLOOKUP(E86,VIP!$A$2:$O11028,8,FALSE)</f>
        <v>Si</v>
      </c>
      <c r="K86" s="138" t="str">
        <f>VLOOKUP(E86,VIP!$A$2:$O14602,6,0)</f>
        <v>NO</v>
      </c>
      <c r="L86" s="140" t="s">
        <v>2219</v>
      </c>
      <c r="M86" s="100" t="s">
        <v>2445</v>
      </c>
      <c r="N86" s="100" t="s">
        <v>2452</v>
      </c>
      <c r="O86" s="138" t="s">
        <v>2454</v>
      </c>
      <c r="P86" s="138"/>
      <c r="Q86" s="100" t="s">
        <v>2219</v>
      </c>
    </row>
    <row r="87" spans="1:17" ht="17.399999999999999" x14ac:dyDescent="0.3">
      <c r="A87" s="138" t="str">
        <f>VLOOKUP(E87,'LISTADO ATM'!$A$2:$C$898,3,0)</f>
        <v>DISTRITO NACIONAL</v>
      </c>
      <c r="B87" s="134" t="s">
        <v>2636</v>
      </c>
      <c r="C87" s="101">
        <v>44385.449004629627</v>
      </c>
      <c r="D87" s="101" t="s">
        <v>2448</v>
      </c>
      <c r="E87" s="129">
        <v>684</v>
      </c>
      <c r="F87" s="138" t="str">
        <f>VLOOKUP(E87,VIP!$A$2:$O14151,2,0)</f>
        <v>DRBR684</v>
      </c>
      <c r="G87" s="138" t="str">
        <f>VLOOKUP(E87,'LISTADO ATM'!$A$2:$B$897,2,0)</f>
        <v>ATM Estación Texaco Prolongación 27 Febrero</v>
      </c>
      <c r="H87" s="138" t="str">
        <f>VLOOKUP(E87,VIP!$A$2:$O19112,7,FALSE)</f>
        <v>NO</v>
      </c>
      <c r="I87" s="138" t="str">
        <f>VLOOKUP(E87,VIP!$A$2:$O11077,8,FALSE)</f>
        <v>NO</v>
      </c>
      <c r="J87" s="138" t="str">
        <f>VLOOKUP(E87,VIP!$A$2:$O11027,8,FALSE)</f>
        <v>NO</v>
      </c>
      <c r="K87" s="138" t="str">
        <f>VLOOKUP(E87,VIP!$A$2:$O14601,6,0)</f>
        <v>NO</v>
      </c>
      <c r="L87" s="140" t="s">
        <v>2417</v>
      </c>
      <c r="M87" s="100" t="s">
        <v>2445</v>
      </c>
      <c r="N87" s="100" t="s">
        <v>2452</v>
      </c>
      <c r="O87" s="138" t="s">
        <v>2453</v>
      </c>
      <c r="P87" s="138"/>
      <c r="Q87" s="100" t="s">
        <v>2417</v>
      </c>
    </row>
    <row r="88" spans="1:17" ht="17.399999999999999" x14ac:dyDescent="0.3">
      <c r="A88" s="138" t="str">
        <f>VLOOKUP(E88,'LISTADO ATM'!$A$2:$C$898,3,0)</f>
        <v>DISTRITO NACIONAL</v>
      </c>
      <c r="B88" s="134" t="s">
        <v>2635</v>
      </c>
      <c r="C88" s="101">
        <v>44385.449444444443</v>
      </c>
      <c r="D88" s="101" t="s">
        <v>2180</v>
      </c>
      <c r="E88" s="129">
        <v>248</v>
      </c>
      <c r="F88" s="138" t="str">
        <f>VLOOKUP(E88,VIP!$A$2:$O14150,2,0)</f>
        <v>DRBR248</v>
      </c>
      <c r="G88" s="138" t="str">
        <f>VLOOKUP(E88,'LISTADO ATM'!$A$2:$B$897,2,0)</f>
        <v xml:space="preserve">ATM Shell Paraiso </v>
      </c>
      <c r="H88" s="138" t="str">
        <f>VLOOKUP(E88,VIP!$A$2:$O19111,7,FALSE)</f>
        <v>Si</v>
      </c>
      <c r="I88" s="138" t="str">
        <f>VLOOKUP(E88,VIP!$A$2:$O11076,8,FALSE)</f>
        <v>Si</v>
      </c>
      <c r="J88" s="138" t="str">
        <f>VLOOKUP(E88,VIP!$A$2:$O11026,8,FALSE)</f>
        <v>Si</v>
      </c>
      <c r="K88" s="138" t="str">
        <f>VLOOKUP(E88,VIP!$A$2:$O14600,6,0)</f>
        <v>NO</v>
      </c>
      <c r="L88" s="140" t="s">
        <v>2219</v>
      </c>
      <c r="M88" s="100" t="s">
        <v>2445</v>
      </c>
      <c r="N88" s="100" t="s">
        <v>2452</v>
      </c>
      <c r="O88" s="138" t="s">
        <v>2454</v>
      </c>
      <c r="P88" s="138"/>
      <c r="Q88" s="100" t="s">
        <v>2219</v>
      </c>
    </row>
    <row r="89" spans="1:17" ht="17.399999999999999" x14ac:dyDescent="0.3">
      <c r="A89" s="138" t="str">
        <f>VLOOKUP(E89,'LISTADO ATM'!$A$2:$C$898,3,0)</f>
        <v>DISTRITO NACIONAL</v>
      </c>
      <c r="B89" s="134" t="s">
        <v>2634</v>
      </c>
      <c r="C89" s="101">
        <v>44385.451608796298</v>
      </c>
      <c r="D89" s="101" t="s">
        <v>2180</v>
      </c>
      <c r="E89" s="129">
        <v>585</v>
      </c>
      <c r="F89" s="138" t="str">
        <f>VLOOKUP(E89,VIP!$A$2:$O14149,2,0)</f>
        <v>DRBR083</v>
      </c>
      <c r="G89" s="138" t="str">
        <f>VLOOKUP(E89,'LISTADO ATM'!$A$2:$B$897,2,0)</f>
        <v xml:space="preserve">ATM Oficina Haina Oriental </v>
      </c>
      <c r="H89" s="138" t="str">
        <f>VLOOKUP(E89,VIP!$A$2:$O19110,7,FALSE)</f>
        <v>Si</v>
      </c>
      <c r="I89" s="138" t="str">
        <f>VLOOKUP(E89,VIP!$A$2:$O11075,8,FALSE)</f>
        <v>Si</v>
      </c>
      <c r="J89" s="138" t="str">
        <f>VLOOKUP(E89,VIP!$A$2:$O11025,8,FALSE)</f>
        <v>Si</v>
      </c>
      <c r="K89" s="138" t="str">
        <f>VLOOKUP(E89,VIP!$A$2:$O14599,6,0)</f>
        <v>NO</v>
      </c>
      <c r="L89" s="140" t="s">
        <v>2661</v>
      </c>
      <c r="M89" s="100" t="s">
        <v>2445</v>
      </c>
      <c r="N89" s="100" t="s">
        <v>2452</v>
      </c>
      <c r="O89" s="138" t="s">
        <v>2454</v>
      </c>
      <c r="P89" s="138" t="s">
        <v>2660</v>
      </c>
      <c r="Q89" s="100" t="s">
        <v>2658</v>
      </c>
    </row>
    <row r="90" spans="1:17" ht="17.399999999999999" x14ac:dyDescent="0.3">
      <c r="A90" s="138" t="str">
        <f>VLOOKUP(E90,'LISTADO ATM'!$A$2:$C$898,3,0)</f>
        <v>DISTRITO NACIONAL</v>
      </c>
      <c r="B90" s="134" t="s">
        <v>2673</v>
      </c>
      <c r="C90" s="101">
        <v>44385.452592592592</v>
      </c>
      <c r="D90" s="101" t="s">
        <v>2469</v>
      </c>
      <c r="E90" s="129">
        <v>43</v>
      </c>
      <c r="F90" s="138" t="str">
        <f>VLOOKUP(E90,VIP!$A$2:$O14183,2,0)</f>
        <v>DRBR043</v>
      </c>
      <c r="G90" s="138" t="str">
        <f>VLOOKUP(E90,'LISTADO ATM'!$A$2:$B$897,2,0)</f>
        <v xml:space="preserve">ATM Zona Franca San Isidro </v>
      </c>
      <c r="H90" s="138" t="str">
        <f>VLOOKUP(E90,VIP!$A$2:$O19144,7,FALSE)</f>
        <v>Si</v>
      </c>
      <c r="I90" s="138" t="str">
        <f>VLOOKUP(E90,VIP!$A$2:$O11109,8,FALSE)</f>
        <v>No</v>
      </c>
      <c r="J90" s="138" t="str">
        <f>VLOOKUP(E90,VIP!$A$2:$O11059,8,FALSE)</f>
        <v>No</v>
      </c>
      <c r="K90" s="138" t="str">
        <f>VLOOKUP(E90,VIP!$A$2:$O14633,6,0)</f>
        <v>NO</v>
      </c>
      <c r="L90" s="140" t="s">
        <v>2661</v>
      </c>
      <c r="M90" s="189" t="s">
        <v>2546</v>
      </c>
      <c r="N90" s="189" t="s">
        <v>2677</v>
      </c>
      <c r="O90" s="138" t="s">
        <v>2678</v>
      </c>
      <c r="P90" s="138" t="s">
        <v>2682</v>
      </c>
      <c r="Q90" s="190" t="s">
        <v>2302</v>
      </c>
    </row>
    <row r="91" spans="1:17" ht="17.399999999999999" x14ac:dyDescent="0.3">
      <c r="A91" s="138" t="str">
        <f>VLOOKUP(E91,'LISTADO ATM'!$A$2:$C$898,3,0)</f>
        <v>DISTRITO NACIONAL</v>
      </c>
      <c r="B91" s="134" t="s">
        <v>2672</v>
      </c>
      <c r="C91" s="101">
        <v>44385.453194444446</v>
      </c>
      <c r="D91" s="101" t="s">
        <v>2469</v>
      </c>
      <c r="E91" s="129">
        <v>930</v>
      </c>
      <c r="F91" s="138" t="str">
        <f>VLOOKUP(E91,VIP!$A$2:$O14182,2,0)</f>
        <v>DRBR930</v>
      </c>
      <c r="G91" s="138" t="str">
        <f>VLOOKUP(E91,'LISTADO ATM'!$A$2:$B$897,2,0)</f>
        <v>ATM Oficina Plaza Spring Center</v>
      </c>
      <c r="H91" s="138" t="str">
        <f>VLOOKUP(E91,VIP!$A$2:$O19143,7,FALSE)</f>
        <v>Si</v>
      </c>
      <c r="I91" s="138" t="str">
        <f>VLOOKUP(E91,VIP!$A$2:$O11108,8,FALSE)</f>
        <v>Si</v>
      </c>
      <c r="J91" s="138" t="str">
        <f>VLOOKUP(E91,VIP!$A$2:$O11058,8,FALSE)</f>
        <v>Si</v>
      </c>
      <c r="K91" s="138" t="str">
        <f>VLOOKUP(E91,VIP!$A$2:$O14632,6,0)</f>
        <v>NO</v>
      </c>
      <c r="L91" s="140" t="s">
        <v>2676</v>
      </c>
      <c r="M91" s="189" t="s">
        <v>2546</v>
      </c>
      <c r="N91" s="189" t="s">
        <v>2677</v>
      </c>
      <c r="O91" s="138" t="s">
        <v>2678</v>
      </c>
      <c r="P91" s="138" t="s">
        <v>2681</v>
      </c>
      <c r="Q91" s="190" t="s">
        <v>2680</v>
      </c>
    </row>
    <row r="92" spans="1:17" ht="17.399999999999999" x14ac:dyDescent="0.3">
      <c r="A92" s="138" t="str">
        <f>VLOOKUP(E92,'LISTADO ATM'!$A$2:$C$898,3,0)</f>
        <v>NORTE</v>
      </c>
      <c r="B92" s="134" t="s">
        <v>2671</v>
      </c>
      <c r="C92" s="101">
        <v>44385.453819444447</v>
      </c>
      <c r="D92" s="101" t="s">
        <v>2469</v>
      </c>
      <c r="E92" s="129">
        <v>500</v>
      </c>
      <c r="F92" s="138" t="str">
        <f>VLOOKUP(E92,VIP!$A$2:$O14181,2,0)</f>
        <v>DRBR500</v>
      </c>
      <c r="G92" s="138" t="str">
        <f>VLOOKUP(E92,'LISTADO ATM'!$A$2:$B$897,2,0)</f>
        <v xml:space="preserve">ATM UNP Cutupú </v>
      </c>
      <c r="H92" s="138" t="str">
        <f>VLOOKUP(E92,VIP!$A$2:$O19142,7,FALSE)</f>
        <v>Si</v>
      </c>
      <c r="I92" s="138" t="str">
        <f>VLOOKUP(E92,VIP!$A$2:$O11107,8,FALSE)</f>
        <v>Si</v>
      </c>
      <c r="J92" s="138" t="str">
        <f>VLOOKUP(E92,VIP!$A$2:$O11057,8,FALSE)</f>
        <v>Si</v>
      </c>
      <c r="K92" s="138" t="str">
        <f>VLOOKUP(E92,VIP!$A$2:$O14631,6,0)</f>
        <v>NO</v>
      </c>
      <c r="L92" s="140" t="s">
        <v>2676</v>
      </c>
      <c r="M92" s="189" t="s">
        <v>2546</v>
      </c>
      <c r="N92" s="189" t="s">
        <v>2677</v>
      </c>
      <c r="O92" s="138" t="s">
        <v>2678</v>
      </c>
      <c r="P92" s="138" t="s">
        <v>2681</v>
      </c>
      <c r="Q92" s="190" t="s">
        <v>2680</v>
      </c>
    </row>
    <row r="93" spans="1:17" ht="17.399999999999999" x14ac:dyDescent="0.3">
      <c r="A93" s="138" t="str">
        <f>VLOOKUP(E93,'LISTADO ATM'!$A$2:$C$898,3,0)</f>
        <v>ESTE</v>
      </c>
      <c r="B93" s="134" t="s">
        <v>2670</v>
      </c>
      <c r="C93" s="101">
        <v>44385.454259259262</v>
      </c>
      <c r="D93" s="101" t="s">
        <v>2469</v>
      </c>
      <c r="E93" s="129">
        <v>213</v>
      </c>
      <c r="F93" s="138" t="str">
        <f>VLOOKUP(E93,VIP!$A$2:$O14180,2,0)</f>
        <v>DRBR213</v>
      </c>
      <c r="G93" s="138" t="str">
        <f>VLOOKUP(E93,'LISTADO ATM'!$A$2:$B$897,2,0)</f>
        <v xml:space="preserve">ATM Almacenes Iberia (La Romana) </v>
      </c>
      <c r="H93" s="138" t="str">
        <f>VLOOKUP(E93,VIP!$A$2:$O19141,7,FALSE)</f>
        <v>Si</v>
      </c>
      <c r="I93" s="138" t="str">
        <f>VLOOKUP(E93,VIP!$A$2:$O11106,8,FALSE)</f>
        <v>Si</v>
      </c>
      <c r="J93" s="138" t="str">
        <f>VLOOKUP(E93,VIP!$A$2:$O11056,8,FALSE)</f>
        <v>Si</v>
      </c>
      <c r="K93" s="138" t="str">
        <f>VLOOKUP(E93,VIP!$A$2:$O14630,6,0)</f>
        <v>NO</v>
      </c>
      <c r="L93" s="140" t="s">
        <v>2676</v>
      </c>
      <c r="M93" s="189" t="s">
        <v>2546</v>
      </c>
      <c r="N93" s="189" t="s">
        <v>2677</v>
      </c>
      <c r="O93" s="138" t="s">
        <v>2678</v>
      </c>
      <c r="P93" s="138" t="s">
        <v>2681</v>
      </c>
      <c r="Q93" s="190" t="s">
        <v>2680</v>
      </c>
    </row>
    <row r="94" spans="1:17" ht="17.399999999999999" x14ac:dyDescent="0.3">
      <c r="A94" s="138" t="str">
        <f>VLOOKUP(E94,'LISTADO ATM'!$A$2:$C$898,3,0)</f>
        <v>SUR</v>
      </c>
      <c r="B94" s="134" t="s">
        <v>2633</v>
      </c>
      <c r="C94" s="101">
        <v>44385.454930555556</v>
      </c>
      <c r="D94" s="101" t="s">
        <v>2180</v>
      </c>
      <c r="E94" s="129">
        <v>576</v>
      </c>
      <c r="F94" s="138" t="str">
        <f>VLOOKUP(E94,VIP!$A$2:$O14148,2,0)</f>
        <v>DRBR576</v>
      </c>
      <c r="G94" s="138" t="str">
        <f>VLOOKUP(E94,'LISTADO ATM'!$A$2:$B$897,2,0)</f>
        <v>ATM Nizao</v>
      </c>
      <c r="H94" s="138">
        <f>VLOOKUP(E94,VIP!$A$2:$O19109,7,FALSE)</f>
        <v>0</v>
      </c>
      <c r="I94" s="138">
        <f>VLOOKUP(E94,VIP!$A$2:$O11074,8,FALSE)</f>
        <v>0</v>
      </c>
      <c r="J94" s="138">
        <f>VLOOKUP(E94,VIP!$A$2:$O11024,8,FALSE)</f>
        <v>0</v>
      </c>
      <c r="K94" s="138">
        <f>VLOOKUP(E94,VIP!$A$2:$O14598,6,0)</f>
        <v>0</v>
      </c>
      <c r="L94" s="140" t="s">
        <v>2219</v>
      </c>
      <c r="M94" s="100" t="s">
        <v>2445</v>
      </c>
      <c r="N94" s="100" t="s">
        <v>2452</v>
      </c>
      <c r="O94" s="138" t="s">
        <v>2454</v>
      </c>
      <c r="P94" s="138" t="s">
        <v>2659</v>
      </c>
      <c r="Q94" s="100" t="s">
        <v>2657</v>
      </c>
    </row>
    <row r="95" spans="1:17" ht="17.399999999999999" x14ac:dyDescent="0.3">
      <c r="A95" s="138" t="str">
        <f>VLOOKUP(E95,'LISTADO ATM'!$A$2:$C$898,3,0)</f>
        <v>SUR</v>
      </c>
      <c r="B95" s="134" t="s">
        <v>2669</v>
      </c>
      <c r="C95" s="101">
        <v>44385.455833333333</v>
      </c>
      <c r="D95" s="101" t="s">
        <v>2469</v>
      </c>
      <c r="E95" s="129">
        <v>890</v>
      </c>
      <c r="F95" s="138" t="str">
        <f>VLOOKUP(E95,VIP!$A$2:$O14179,2,0)</f>
        <v>DRBR890</v>
      </c>
      <c r="G95" s="138" t="str">
        <f>VLOOKUP(E95,'LISTADO ATM'!$A$2:$B$897,2,0)</f>
        <v xml:space="preserve">ATM Escuela Penitenciaria (San Cristóbal) </v>
      </c>
      <c r="H95" s="138" t="str">
        <f>VLOOKUP(E95,VIP!$A$2:$O19140,7,FALSE)</f>
        <v>Si</v>
      </c>
      <c r="I95" s="138" t="str">
        <f>VLOOKUP(E95,VIP!$A$2:$O11105,8,FALSE)</f>
        <v>Si</v>
      </c>
      <c r="J95" s="138" t="str">
        <f>VLOOKUP(E95,VIP!$A$2:$O11055,8,FALSE)</f>
        <v>Si</v>
      </c>
      <c r="K95" s="138" t="str">
        <f>VLOOKUP(E95,VIP!$A$2:$O14629,6,0)</f>
        <v>NO</v>
      </c>
      <c r="L95" s="140" t="s">
        <v>2676</v>
      </c>
      <c r="M95" s="189" t="s">
        <v>2546</v>
      </c>
      <c r="N95" s="189" t="s">
        <v>2677</v>
      </c>
      <c r="O95" s="138" t="s">
        <v>2678</v>
      </c>
      <c r="P95" s="138" t="s">
        <v>2681</v>
      </c>
      <c r="Q95" s="190" t="s">
        <v>2680</v>
      </c>
    </row>
    <row r="96" spans="1:17" ht="17.399999999999999" x14ac:dyDescent="0.3">
      <c r="A96" s="138" t="str">
        <f>VLOOKUP(E96,'LISTADO ATM'!$A$2:$C$898,3,0)</f>
        <v>DISTRITO NACIONAL</v>
      </c>
      <c r="B96" s="134" t="s">
        <v>2632</v>
      </c>
      <c r="C96" s="101">
        <v>44385.457326388889</v>
      </c>
      <c r="D96" s="101" t="s">
        <v>2180</v>
      </c>
      <c r="E96" s="129">
        <v>566</v>
      </c>
      <c r="F96" s="138" t="str">
        <f>VLOOKUP(E96,VIP!$A$2:$O14147,2,0)</f>
        <v>DRBR508</v>
      </c>
      <c r="G96" s="138" t="str">
        <f>VLOOKUP(E96,'LISTADO ATM'!$A$2:$B$897,2,0)</f>
        <v xml:space="preserve">ATM Hiper Olé Aut. Duarte </v>
      </c>
      <c r="H96" s="138" t="str">
        <f>VLOOKUP(E96,VIP!$A$2:$O19108,7,FALSE)</f>
        <v>Si</v>
      </c>
      <c r="I96" s="138" t="str">
        <f>VLOOKUP(E96,VIP!$A$2:$O11073,8,FALSE)</f>
        <v>Si</v>
      </c>
      <c r="J96" s="138" t="str">
        <f>VLOOKUP(E96,VIP!$A$2:$O11023,8,FALSE)</f>
        <v>Si</v>
      </c>
      <c r="K96" s="138" t="str">
        <f>VLOOKUP(E96,VIP!$A$2:$O14597,6,0)</f>
        <v>NO</v>
      </c>
      <c r="L96" s="140" t="s">
        <v>2656</v>
      </c>
      <c r="M96" s="100" t="s">
        <v>2445</v>
      </c>
      <c r="N96" s="100" t="s">
        <v>2452</v>
      </c>
      <c r="O96" s="138" t="s">
        <v>2454</v>
      </c>
      <c r="P96" s="138"/>
      <c r="Q96" s="100" t="s">
        <v>2656</v>
      </c>
    </row>
    <row r="97" spans="1:17" ht="17.399999999999999" x14ac:dyDescent="0.3">
      <c r="A97" s="138" t="str">
        <f>VLOOKUP(E97,'LISTADO ATM'!$A$2:$C$898,3,0)</f>
        <v>DISTRITO NACIONAL</v>
      </c>
      <c r="B97" s="134" t="s">
        <v>2668</v>
      </c>
      <c r="C97" s="101">
        <v>44385.457812499997</v>
      </c>
      <c r="D97" s="101" t="s">
        <v>2469</v>
      </c>
      <c r="E97" s="129">
        <v>929</v>
      </c>
      <c r="F97" s="138" t="str">
        <f>VLOOKUP(E97,VIP!$A$2:$O14178,2,0)</f>
        <v>DRBR929</v>
      </c>
      <c r="G97" s="138" t="str">
        <f>VLOOKUP(E97,'LISTADO ATM'!$A$2:$B$897,2,0)</f>
        <v>ATM Autoservicio Nacional El Conde</v>
      </c>
      <c r="H97" s="138" t="str">
        <f>VLOOKUP(E97,VIP!$A$2:$O19139,7,FALSE)</f>
        <v>Si</v>
      </c>
      <c r="I97" s="138" t="str">
        <f>VLOOKUP(E97,VIP!$A$2:$O11104,8,FALSE)</f>
        <v>Si</v>
      </c>
      <c r="J97" s="138" t="str">
        <f>VLOOKUP(E97,VIP!$A$2:$O11054,8,FALSE)</f>
        <v>Si</v>
      </c>
      <c r="K97" s="138" t="str">
        <f>VLOOKUP(E97,VIP!$A$2:$O14628,6,0)</f>
        <v>NO</v>
      </c>
      <c r="L97" s="140" t="s">
        <v>2676</v>
      </c>
      <c r="M97" s="189" t="s">
        <v>2546</v>
      </c>
      <c r="N97" s="189" t="s">
        <v>2677</v>
      </c>
      <c r="O97" s="138" t="s">
        <v>2678</v>
      </c>
      <c r="P97" s="138" t="s">
        <v>2681</v>
      </c>
      <c r="Q97" s="190" t="s">
        <v>2680</v>
      </c>
    </row>
    <row r="98" spans="1:17" ht="17.399999999999999" x14ac:dyDescent="0.3">
      <c r="A98" s="138" t="str">
        <f>VLOOKUP(E98,'LISTADO ATM'!$A$2:$C$898,3,0)</f>
        <v>NORTE</v>
      </c>
      <c r="B98" s="134" t="s">
        <v>2667</v>
      </c>
      <c r="C98" s="101">
        <v>44385.458391203705</v>
      </c>
      <c r="D98" s="101" t="s">
        <v>2469</v>
      </c>
      <c r="E98" s="129">
        <v>840</v>
      </c>
      <c r="F98" s="138" t="str">
        <f>VLOOKUP(E98,VIP!$A$2:$O14177,2,0)</f>
        <v>DRBR840</v>
      </c>
      <c r="G98" s="138" t="str">
        <f>VLOOKUP(E98,'LISTADO ATM'!$A$2:$B$897,2,0)</f>
        <v xml:space="preserve">ATM PUCMM (Santiago) </v>
      </c>
      <c r="H98" s="138" t="str">
        <f>VLOOKUP(E98,VIP!$A$2:$O19138,7,FALSE)</f>
        <v>Si</v>
      </c>
      <c r="I98" s="138" t="str">
        <f>VLOOKUP(E98,VIP!$A$2:$O11103,8,FALSE)</f>
        <v>Si</v>
      </c>
      <c r="J98" s="138" t="str">
        <f>VLOOKUP(E98,VIP!$A$2:$O11053,8,FALSE)</f>
        <v>Si</v>
      </c>
      <c r="K98" s="138" t="str">
        <f>VLOOKUP(E98,VIP!$A$2:$O14627,6,0)</f>
        <v>NO</v>
      </c>
      <c r="L98" s="140" t="s">
        <v>2676</v>
      </c>
      <c r="M98" s="189" t="s">
        <v>2546</v>
      </c>
      <c r="N98" s="189" t="s">
        <v>2677</v>
      </c>
      <c r="O98" s="138" t="s">
        <v>2678</v>
      </c>
      <c r="P98" s="138" t="s">
        <v>2681</v>
      </c>
      <c r="Q98" s="190" t="s">
        <v>2680</v>
      </c>
    </row>
    <row r="99" spans="1:17" ht="17.399999999999999" x14ac:dyDescent="0.3">
      <c r="A99" s="138" t="str">
        <f>VLOOKUP(E99,'LISTADO ATM'!$A$2:$C$898,3,0)</f>
        <v>DISTRITO NACIONAL</v>
      </c>
      <c r="B99" s="134" t="s">
        <v>2666</v>
      </c>
      <c r="C99" s="101">
        <v>44385.45894675926</v>
      </c>
      <c r="D99" s="101" t="s">
        <v>2469</v>
      </c>
      <c r="E99" s="129">
        <v>841</v>
      </c>
      <c r="F99" s="138" t="str">
        <f>VLOOKUP(E99,VIP!$A$2:$O14176,2,0)</f>
        <v>DRBR841</v>
      </c>
      <c r="G99" s="138" t="str">
        <f>VLOOKUP(E99,'LISTADO ATM'!$A$2:$B$897,2,0)</f>
        <v xml:space="preserve">ATM CEA </v>
      </c>
      <c r="H99" s="138" t="str">
        <f>VLOOKUP(E99,VIP!$A$2:$O19137,7,FALSE)</f>
        <v>Si</v>
      </c>
      <c r="I99" s="138" t="str">
        <f>VLOOKUP(E99,VIP!$A$2:$O11102,8,FALSE)</f>
        <v>No</v>
      </c>
      <c r="J99" s="138" t="str">
        <f>VLOOKUP(E99,VIP!$A$2:$O11052,8,FALSE)</f>
        <v>No</v>
      </c>
      <c r="K99" s="138" t="str">
        <f>VLOOKUP(E99,VIP!$A$2:$O14626,6,0)</f>
        <v>NO</v>
      </c>
      <c r="L99" s="140" t="s">
        <v>2676</v>
      </c>
      <c r="M99" s="189" t="s">
        <v>2546</v>
      </c>
      <c r="N99" s="189" t="s">
        <v>2677</v>
      </c>
      <c r="O99" s="138" t="s">
        <v>2678</v>
      </c>
      <c r="P99" s="138" t="s">
        <v>2681</v>
      </c>
      <c r="Q99" s="190" t="s">
        <v>2680</v>
      </c>
    </row>
    <row r="100" spans="1:17" ht="17.399999999999999" x14ac:dyDescent="0.3">
      <c r="A100" s="138" t="str">
        <f>VLOOKUP(E100,'LISTADO ATM'!$A$2:$C$898,3,0)</f>
        <v>DISTRITO NACIONAL</v>
      </c>
      <c r="B100" s="134" t="s">
        <v>2665</v>
      </c>
      <c r="C100" s="101">
        <v>44385.459467592591</v>
      </c>
      <c r="D100" s="101" t="s">
        <v>2469</v>
      </c>
      <c r="E100" s="129">
        <v>642</v>
      </c>
      <c r="F100" s="138" t="str">
        <f>VLOOKUP(E100,VIP!$A$2:$O14175,2,0)</f>
        <v>DRBR24O</v>
      </c>
      <c r="G100" s="138" t="str">
        <f>VLOOKUP(E100,'LISTADO ATM'!$A$2:$B$897,2,0)</f>
        <v xml:space="preserve">ATM OMSA Sto. Dgo. </v>
      </c>
      <c r="H100" s="138" t="str">
        <f>VLOOKUP(E100,VIP!$A$2:$O19136,7,FALSE)</f>
        <v>Si</v>
      </c>
      <c r="I100" s="138" t="str">
        <f>VLOOKUP(E100,VIP!$A$2:$O11101,8,FALSE)</f>
        <v>Si</v>
      </c>
      <c r="J100" s="138" t="str">
        <f>VLOOKUP(E100,VIP!$A$2:$O11051,8,FALSE)</f>
        <v>Si</v>
      </c>
      <c r="K100" s="138" t="str">
        <f>VLOOKUP(E100,VIP!$A$2:$O14625,6,0)</f>
        <v>NO</v>
      </c>
      <c r="L100" s="140" t="s">
        <v>2676</v>
      </c>
      <c r="M100" s="189" t="s">
        <v>2546</v>
      </c>
      <c r="N100" s="189" t="s">
        <v>2677</v>
      </c>
      <c r="O100" s="138" t="s">
        <v>2678</v>
      </c>
      <c r="P100" s="138" t="s">
        <v>2681</v>
      </c>
      <c r="Q100" s="190" t="s">
        <v>2680</v>
      </c>
    </row>
    <row r="101" spans="1:17" ht="17.399999999999999" x14ac:dyDescent="0.3">
      <c r="A101" s="138" t="str">
        <f>VLOOKUP(E101,'LISTADO ATM'!$A$2:$C$898,3,0)</f>
        <v>DISTRITO NACIONAL</v>
      </c>
      <c r="B101" s="134" t="s">
        <v>2664</v>
      </c>
      <c r="C101" s="101">
        <v>44385.460138888891</v>
      </c>
      <c r="D101" s="101" t="s">
        <v>2469</v>
      </c>
      <c r="E101" s="129">
        <v>43</v>
      </c>
      <c r="F101" s="138" t="str">
        <f>VLOOKUP(E101,VIP!$A$2:$O14174,2,0)</f>
        <v>DRBR043</v>
      </c>
      <c r="G101" s="138" t="str">
        <f>VLOOKUP(E101,'LISTADO ATM'!$A$2:$B$897,2,0)</f>
        <v xml:space="preserve">ATM Zona Franca San Isidro </v>
      </c>
      <c r="H101" s="138" t="str">
        <f>VLOOKUP(E101,VIP!$A$2:$O19135,7,FALSE)</f>
        <v>Si</v>
      </c>
      <c r="I101" s="138" t="str">
        <f>VLOOKUP(E101,VIP!$A$2:$O11100,8,FALSE)</f>
        <v>No</v>
      </c>
      <c r="J101" s="138" t="str">
        <f>VLOOKUP(E101,VIP!$A$2:$O11050,8,FALSE)</f>
        <v>No</v>
      </c>
      <c r="K101" s="138" t="str">
        <f>VLOOKUP(E101,VIP!$A$2:$O14624,6,0)</f>
        <v>NO</v>
      </c>
      <c r="L101" s="140" t="s">
        <v>2676</v>
      </c>
      <c r="M101" s="189" t="s">
        <v>2546</v>
      </c>
      <c r="N101" s="189" t="s">
        <v>2677</v>
      </c>
      <c r="O101" s="138" t="s">
        <v>2678</v>
      </c>
      <c r="P101" s="138" t="s">
        <v>2681</v>
      </c>
      <c r="Q101" s="190" t="s">
        <v>2680</v>
      </c>
    </row>
    <row r="102" spans="1:17" ht="17.399999999999999" x14ac:dyDescent="0.3">
      <c r="A102" s="138" t="str">
        <f>VLOOKUP(E102,'LISTADO ATM'!$A$2:$C$898,3,0)</f>
        <v>DISTRITO NACIONAL</v>
      </c>
      <c r="B102" s="134" t="s">
        <v>2663</v>
      </c>
      <c r="C102" s="101">
        <v>44385.460682870369</v>
      </c>
      <c r="D102" s="101" t="s">
        <v>2469</v>
      </c>
      <c r="E102" s="129">
        <v>835</v>
      </c>
      <c r="F102" s="138" t="str">
        <f>VLOOKUP(E102,VIP!$A$2:$O14173,2,0)</f>
        <v>DRBR835</v>
      </c>
      <c r="G102" s="138" t="str">
        <f>VLOOKUP(E102,'LISTADO ATM'!$A$2:$B$897,2,0)</f>
        <v xml:space="preserve">ATM UNP Megacentro </v>
      </c>
      <c r="H102" s="138" t="str">
        <f>VLOOKUP(E102,VIP!$A$2:$O19134,7,FALSE)</f>
        <v>Si</v>
      </c>
      <c r="I102" s="138" t="str">
        <f>VLOOKUP(E102,VIP!$A$2:$O11099,8,FALSE)</f>
        <v>Si</v>
      </c>
      <c r="J102" s="138" t="str">
        <f>VLOOKUP(E102,VIP!$A$2:$O11049,8,FALSE)</f>
        <v>Si</v>
      </c>
      <c r="K102" s="138" t="str">
        <f>VLOOKUP(E102,VIP!$A$2:$O14623,6,0)</f>
        <v>SI</v>
      </c>
      <c r="L102" s="140" t="s">
        <v>2676</v>
      </c>
      <c r="M102" s="189" t="s">
        <v>2546</v>
      </c>
      <c r="N102" s="189" t="s">
        <v>2677</v>
      </c>
      <c r="O102" s="138" t="s">
        <v>2678</v>
      </c>
      <c r="P102" s="138" t="s">
        <v>2681</v>
      </c>
      <c r="Q102" s="190" t="s">
        <v>2680</v>
      </c>
    </row>
    <row r="103" spans="1:17" ht="17.399999999999999" x14ac:dyDescent="0.3">
      <c r="A103" s="138" t="str">
        <f>VLOOKUP(E103,'LISTADO ATM'!$A$2:$C$898,3,0)</f>
        <v>DISTRITO NACIONAL</v>
      </c>
      <c r="B103" s="134" t="s">
        <v>2662</v>
      </c>
      <c r="C103" s="101">
        <v>44385.461122685185</v>
      </c>
      <c r="D103" s="101" t="s">
        <v>2469</v>
      </c>
      <c r="E103" s="129">
        <v>70</v>
      </c>
      <c r="F103" s="138" t="str">
        <f>VLOOKUP(E103,VIP!$A$2:$O14172,2,0)</f>
        <v>DRBR070</v>
      </c>
      <c r="G103" s="138" t="str">
        <f>VLOOKUP(E103,'LISTADO ATM'!$A$2:$B$897,2,0)</f>
        <v xml:space="preserve">ATM Autoservicio Plaza Lama Zona Oriental </v>
      </c>
      <c r="H103" s="138" t="str">
        <f>VLOOKUP(E103,VIP!$A$2:$O19133,7,FALSE)</f>
        <v>Si</v>
      </c>
      <c r="I103" s="138" t="str">
        <f>VLOOKUP(E103,VIP!$A$2:$O11098,8,FALSE)</f>
        <v>Si</v>
      </c>
      <c r="J103" s="138" t="str">
        <f>VLOOKUP(E103,VIP!$A$2:$O11048,8,FALSE)</f>
        <v>Si</v>
      </c>
      <c r="K103" s="138" t="str">
        <f>VLOOKUP(E103,VIP!$A$2:$O14622,6,0)</f>
        <v>NO</v>
      </c>
      <c r="L103" s="140" t="s">
        <v>2676</v>
      </c>
      <c r="M103" s="189" t="s">
        <v>2546</v>
      </c>
      <c r="N103" s="189" t="s">
        <v>2677</v>
      </c>
      <c r="O103" s="138" t="s">
        <v>2678</v>
      </c>
      <c r="P103" s="138" t="s">
        <v>2681</v>
      </c>
      <c r="Q103" s="190" t="s">
        <v>2680</v>
      </c>
    </row>
    <row r="104" spans="1:17" ht="17.399999999999999" x14ac:dyDescent="0.3">
      <c r="A104" s="138" t="str">
        <f>VLOOKUP(E104,'LISTADO ATM'!$A$2:$C$898,3,0)</f>
        <v>DISTRITO NACIONAL</v>
      </c>
      <c r="B104" s="134">
        <v>3335947341</v>
      </c>
      <c r="C104" s="101">
        <v>44385.415277777778</v>
      </c>
      <c r="D104" s="101" t="s">
        <v>2180</v>
      </c>
      <c r="E104" s="129">
        <v>623</v>
      </c>
      <c r="F104" s="138" t="str">
        <f>VLOOKUP(E104,VIP!$A$2:$O14173,2,0)</f>
        <v>DRBR623</v>
      </c>
      <c r="G104" s="138" t="str">
        <f>VLOOKUP(E104,'LISTADO ATM'!$A$2:$B$897,2,0)</f>
        <v xml:space="preserve">ATM Operaciones Especiales (Manoguayabo) </v>
      </c>
      <c r="H104" s="138" t="str">
        <f>VLOOKUP(E104,VIP!$A$2:$O19134,7,FALSE)</f>
        <v>Si</v>
      </c>
      <c r="I104" s="138" t="str">
        <f>VLOOKUP(E104,VIP!$A$2:$O11099,8,FALSE)</f>
        <v>Si</v>
      </c>
      <c r="J104" s="138" t="str">
        <f>VLOOKUP(E104,VIP!$A$2:$O11049,8,FALSE)</f>
        <v>Si</v>
      </c>
      <c r="K104" s="138" t="str">
        <f>VLOOKUP(E104,VIP!$A$2:$O14623,6,0)</f>
        <v>No</v>
      </c>
      <c r="L104" s="140" t="s">
        <v>2219</v>
      </c>
      <c r="M104" s="100" t="s">
        <v>2445</v>
      </c>
      <c r="N104" s="100" t="s">
        <v>2452</v>
      </c>
      <c r="O104" s="138" t="s">
        <v>2454</v>
      </c>
      <c r="P104" s="138"/>
      <c r="Q104" s="100" t="s">
        <v>2683</v>
      </c>
    </row>
  </sheetData>
  <autoFilter ref="A4:Q26">
    <sortState ref="A5:Q103">
      <sortCondition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35:B64 B1:B4">
    <cfRule type="duplicateValues" dxfId="271" priority="146321"/>
  </conditionalFormatting>
  <conditionalFormatting sqref="B105:B1048576 B35:B64">
    <cfRule type="duplicateValues" dxfId="270" priority="146325"/>
  </conditionalFormatting>
  <conditionalFormatting sqref="B105:B1048576 B35:B64 B1:B4">
    <cfRule type="duplicateValues" dxfId="269" priority="146328"/>
    <cfRule type="duplicateValues" dxfId="268" priority="146329"/>
    <cfRule type="duplicateValues" dxfId="267" priority="146330"/>
  </conditionalFormatting>
  <conditionalFormatting sqref="E105:E1048576 E35:E38 E40:E64">
    <cfRule type="duplicateValues" dxfId="266" priority="151772"/>
  </conditionalFormatting>
  <conditionalFormatting sqref="E105:E1048576 E35:E38 E1:E4 E40:E64">
    <cfRule type="duplicateValues" dxfId="265" priority="151774"/>
  </conditionalFormatting>
  <conditionalFormatting sqref="E105:E1048576 E35:E38 E1:E4 E40:E64">
    <cfRule type="duplicateValues" dxfId="264" priority="151777"/>
    <cfRule type="duplicateValues" dxfId="263" priority="151778"/>
  </conditionalFormatting>
  <conditionalFormatting sqref="E105:E1048576 E35:E38 E1:E4 E40:E64">
    <cfRule type="duplicateValues" dxfId="262" priority="151783"/>
    <cfRule type="duplicateValues" dxfId="261" priority="151784"/>
    <cfRule type="duplicateValues" dxfId="260" priority="151785"/>
  </conditionalFormatting>
  <conditionalFormatting sqref="E105:E1048576 E35:E38 E1:E4 E40:E64">
    <cfRule type="duplicateValues" dxfId="259" priority="151795"/>
    <cfRule type="duplicateValues" dxfId="258" priority="151796"/>
    <cfRule type="duplicateValues" dxfId="257" priority="151797"/>
    <cfRule type="duplicateValues" dxfId="256" priority="151798"/>
  </conditionalFormatting>
  <conditionalFormatting sqref="E35:E38">
    <cfRule type="duplicateValues" dxfId="255" priority="449"/>
  </conditionalFormatting>
  <conditionalFormatting sqref="E35:E38">
    <cfRule type="duplicateValues" dxfId="254" priority="402"/>
  </conditionalFormatting>
  <conditionalFormatting sqref="E35:E38">
    <cfRule type="duplicateValues" dxfId="253" priority="369"/>
  </conditionalFormatting>
  <conditionalFormatting sqref="E35:E38">
    <cfRule type="duplicateValues" dxfId="252" priority="333"/>
  </conditionalFormatting>
  <conditionalFormatting sqref="E105:E1048576 E35:E38 E1:E13 E40:E64">
    <cfRule type="duplicateValues" dxfId="251" priority="297"/>
  </conditionalFormatting>
  <conditionalFormatting sqref="B14:B17">
    <cfRule type="duplicateValues" dxfId="250" priority="296"/>
  </conditionalFormatting>
  <conditionalFormatting sqref="B14:B17">
    <cfRule type="duplicateValues" dxfId="249" priority="295"/>
  </conditionalFormatting>
  <conditionalFormatting sqref="B14:B17">
    <cfRule type="duplicateValues" dxfId="248" priority="292"/>
    <cfRule type="duplicateValues" dxfId="247" priority="293"/>
    <cfRule type="duplicateValues" dxfId="246" priority="294"/>
  </conditionalFormatting>
  <conditionalFormatting sqref="E14:E17">
    <cfRule type="duplicateValues" dxfId="245" priority="291"/>
  </conditionalFormatting>
  <conditionalFormatting sqref="E14:E17">
    <cfRule type="duplicateValues" dxfId="244" priority="290"/>
  </conditionalFormatting>
  <conditionalFormatting sqref="E14:E17">
    <cfRule type="duplicateValues" dxfId="243" priority="288"/>
    <cfRule type="duplicateValues" dxfId="242" priority="289"/>
  </conditionalFormatting>
  <conditionalFormatting sqref="E14:E17">
    <cfRule type="duplicateValues" dxfId="241" priority="285"/>
    <cfRule type="duplicateValues" dxfId="240" priority="286"/>
    <cfRule type="duplicateValues" dxfId="239" priority="287"/>
  </conditionalFormatting>
  <conditionalFormatting sqref="E14:E17">
    <cfRule type="duplicateValues" dxfId="238" priority="281"/>
    <cfRule type="duplicateValues" dxfId="237" priority="282"/>
    <cfRule type="duplicateValues" dxfId="236" priority="283"/>
    <cfRule type="duplicateValues" dxfId="235" priority="284"/>
  </conditionalFormatting>
  <conditionalFormatting sqref="E14:E17">
    <cfRule type="duplicateValues" dxfId="234" priority="280"/>
  </conditionalFormatting>
  <conditionalFormatting sqref="B14:B17">
    <cfRule type="duplicateValues" dxfId="233" priority="279"/>
  </conditionalFormatting>
  <conditionalFormatting sqref="B14:B17">
    <cfRule type="duplicateValues" dxfId="232" priority="276"/>
    <cfRule type="duplicateValues" dxfId="231" priority="277"/>
    <cfRule type="duplicateValues" dxfId="230" priority="278"/>
  </conditionalFormatting>
  <conditionalFormatting sqref="E14:E17">
    <cfRule type="duplicateValues" dxfId="229" priority="275"/>
  </conditionalFormatting>
  <conditionalFormatting sqref="E14:E17">
    <cfRule type="duplicateValues" dxfId="228" priority="273"/>
    <cfRule type="duplicateValues" dxfId="227" priority="274"/>
  </conditionalFormatting>
  <conditionalFormatting sqref="E14:E17">
    <cfRule type="duplicateValues" dxfId="226" priority="270"/>
    <cfRule type="duplicateValues" dxfId="225" priority="271"/>
    <cfRule type="duplicateValues" dxfId="224" priority="272"/>
  </conditionalFormatting>
  <conditionalFormatting sqref="E14:E17">
    <cfRule type="duplicateValues" dxfId="223" priority="266"/>
    <cfRule type="duplicateValues" dxfId="222" priority="267"/>
    <cfRule type="duplicateValues" dxfId="221" priority="268"/>
    <cfRule type="duplicateValues" dxfId="220" priority="269"/>
  </conditionalFormatting>
  <conditionalFormatting sqref="E14:E17">
    <cfRule type="duplicateValues" dxfId="219" priority="265"/>
  </conditionalFormatting>
  <conditionalFormatting sqref="E14:E17">
    <cfRule type="duplicateValues" dxfId="218" priority="264"/>
  </conditionalFormatting>
  <conditionalFormatting sqref="B14:B17">
    <cfRule type="duplicateValues" dxfId="217" priority="263"/>
  </conditionalFormatting>
  <conditionalFormatting sqref="E14:E17">
    <cfRule type="duplicateValues" dxfId="216" priority="262"/>
  </conditionalFormatting>
  <conditionalFormatting sqref="E14:E17">
    <cfRule type="duplicateValues" dxfId="215" priority="261"/>
  </conditionalFormatting>
  <conditionalFormatting sqref="B105:B1048576 B35:B64 B1:B17">
    <cfRule type="duplicateValues" dxfId="214" priority="260"/>
  </conditionalFormatting>
  <conditionalFormatting sqref="B105:B1048576 B1:B64">
    <cfRule type="duplicateValues" dxfId="213" priority="180"/>
    <cfRule type="duplicateValues" dxfId="212" priority="183"/>
  </conditionalFormatting>
  <conditionalFormatting sqref="E105:E1048576 E1:E64">
    <cfRule type="duplicateValues" dxfId="211" priority="181"/>
  </conditionalFormatting>
  <conditionalFormatting sqref="E105:E1048576">
    <cfRule type="duplicateValues" dxfId="210" priority="154108"/>
  </conditionalFormatting>
  <conditionalFormatting sqref="B5:B13">
    <cfRule type="duplicateValues" dxfId="209" priority="154177"/>
  </conditionalFormatting>
  <conditionalFormatting sqref="B5:B13">
    <cfRule type="duplicateValues" dxfId="208" priority="154179"/>
    <cfRule type="duplicateValues" dxfId="207" priority="154180"/>
    <cfRule type="duplicateValues" dxfId="206" priority="154181"/>
  </conditionalFormatting>
  <conditionalFormatting sqref="E5:E13">
    <cfRule type="duplicateValues" dxfId="205" priority="154185"/>
  </conditionalFormatting>
  <conditionalFormatting sqref="E5:E13">
    <cfRule type="duplicateValues" dxfId="204" priority="154187"/>
    <cfRule type="duplicateValues" dxfId="203" priority="154188"/>
  </conditionalFormatting>
  <conditionalFormatting sqref="E5:E13">
    <cfRule type="duplicateValues" dxfId="202" priority="154191"/>
    <cfRule type="duplicateValues" dxfId="201" priority="154192"/>
    <cfRule type="duplicateValues" dxfId="200" priority="154193"/>
  </conditionalFormatting>
  <conditionalFormatting sqref="E5:E13">
    <cfRule type="duplicateValues" dxfId="199" priority="154197"/>
    <cfRule type="duplicateValues" dxfId="198" priority="154198"/>
    <cfRule type="duplicateValues" dxfId="197" priority="154199"/>
    <cfRule type="duplicateValues" dxfId="196" priority="154200"/>
  </conditionalFormatting>
  <conditionalFormatting sqref="B18:B26">
    <cfRule type="duplicateValues" dxfId="195" priority="154505"/>
  </conditionalFormatting>
  <conditionalFormatting sqref="B18:B26">
    <cfRule type="duplicateValues" dxfId="194" priority="154507"/>
    <cfRule type="duplicateValues" dxfId="193" priority="154508"/>
    <cfRule type="duplicateValues" dxfId="192" priority="154509"/>
  </conditionalFormatting>
  <conditionalFormatting sqref="B65">
    <cfRule type="duplicateValues" dxfId="191" priority="154660"/>
  </conditionalFormatting>
  <conditionalFormatting sqref="B65">
    <cfRule type="duplicateValues" dxfId="190" priority="154662"/>
    <cfRule type="duplicateValues" dxfId="189" priority="154663"/>
    <cfRule type="duplicateValues" dxfId="188" priority="154664"/>
  </conditionalFormatting>
  <conditionalFormatting sqref="E65">
    <cfRule type="duplicateValues" dxfId="187" priority="154665"/>
  </conditionalFormatting>
  <conditionalFormatting sqref="E65">
    <cfRule type="duplicateValues" dxfId="186" priority="154667"/>
    <cfRule type="duplicateValues" dxfId="185" priority="154668"/>
  </conditionalFormatting>
  <conditionalFormatting sqref="E65">
    <cfRule type="duplicateValues" dxfId="184" priority="154669"/>
    <cfRule type="duplicateValues" dxfId="183" priority="154670"/>
    <cfRule type="duplicateValues" dxfId="182" priority="154671"/>
  </conditionalFormatting>
  <conditionalFormatting sqref="E65">
    <cfRule type="duplicateValues" dxfId="181" priority="154672"/>
    <cfRule type="duplicateValues" dxfId="180" priority="154673"/>
    <cfRule type="duplicateValues" dxfId="179" priority="154674"/>
    <cfRule type="duplicateValues" dxfId="178" priority="154675"/>
  </conditionalFormatting>
  <conditionalFormatting sqref="B65">
    <cfRule type="duplicateValues" dxfId="177" priority="154747"/>
    <cfRule type="duplicateValues" dxfId="176" priority="154748"/>
  </conditionalFormatting>
  <conditionalFormatting sqref="B35:B64">
    <cfRule type="duplicateValues" dxfId="175" priority="154806"/>
  </conditionalFormatting>
  <conditionalFormatting sqref="B50:B64">
    <cfRule type="duplicateValues" dxfId="174" priority="154821"/>
  </conditionalFormatting>
  <conditionalFormatting sqref="B50:B64">
    <cfRule type="duplicateValues" dxfId="173" priority="154825"/>
    <cfRule type="duplicateValues" dxfId="172" priority="154826"/>
    <cfRule type="duplicateValues" dxfId="171" priority="154827"/>
  </conditionalFormatting>
  <conditionalFormatting sqref="B50:B64">
    <cfRule type="duplicateValues" dxfId="170" priority="154857"/>
    <cfRule type="duplicateValues" dxfId="169" priority="154858"/>
  </conditionalFormatting>
  <conditionalFormatting sqref="B27:B64">
    <cfRule type="duplicateValues" dxfId="168" priority="154861"/>
  </conditionalFormatting>
  <conditionalFormatting sqref="B27:B64">
    <cfRule type="duplicateValues" dxfId="167" priority="154863"/>
    <cfRule type="duplicateValues" dxfId="166" priority="154864"/>
    <cfRule type="duplicateValues" dxfId="165" priority="154865"/>
  </conditionalFormatting>
  <conditionalFormatting sqref="E27:E64">
    <cfRule type="duplicateValues" dxfId="164" priority="154869"/>
  </conditionalFormatting>
  <conditionalFormatting sqref="E27:E64">
    <cfRule type="duplicateValues" dxfId="163" priority="154871"/>
    <cfRule type="duplicateValues" dxfId="162" priority="154872"/>
  </conditionalFormatting>
  <conditionalFormatting sqref="E27:E64">
    <cfRule type="duplicateValues" dxfId="161" priority="154875"/>
    <cfRule type="duplicateValues" dxfId="160" priority="154876"/>
    <cfRule type="duplicateValues" dxfId="159" priority="154877"/>
  </conditionalFormatting>
  <conditionalFormatting sqref="E27:E64">
    <cfRule type="duplicateValues" dxfId="158" priority="154881"/>
    <cfRule type="duplicateValues" dxfId="157" priority="154882"/>
    <cfRule type="duplicateValues" dxfId="156" priority="154883"/>
    <cfRule type="duplicateValues" dxfId="155" priority="154884"/>
  </conditionalFormatting>
  <conditionalFormatting sqref="E18:E64">
    <cfRule type="duplicateValues" dxfId="154" priority="154889"/>
  </conditionalFormatting>
  <conditionalFormatting sqref="E18:E64">
    <cfRule type="duplicateValues" dxfId="153" priority="154891"/>
    <cfRule type="duplicateValues" dxfId="152" priority="154892"/>
  </conditionalFormatting>
  <conditionalFormatting sqref="E18:E64">
    <cfRule type="duplicateValues" dxfId="151" priority="154895"/>
    <cfRule type="duplicateValues" dxfId="150" priority="154896"/>
    <cfRule type="duplicateValues" dxfId="149" priority="154897"/>
  </conditionalFormatting>
  <conditionalFormatting sqref="E18:E64">
    <cfRule type="duplicateValues" dxfId="148" priority="154901"/>
    <cfRule type="duplicateValues" dxfId="147" priority="154902"/>
    <cfRule type="duplicateValues" dxfId="146" priority="154903"/>
    <cfRule type="duplicateValues" dxfId="145" priority="154904"/>
  </conditionalFormatting>
  <conditionalFormatting sqref="B90:B103">
    <cfRule type="duplicateValues" dxfId="144" priority="32"/>
  </conditionalFormatting>
  <conditionalFormatting sqref="B90:B103">
    <cfRule type="duplicateValues" dxfId="143" priority="29"/>
    <cfRule type="duplicateValues" dxfId="142" priority="30"/>
    <cfRule type="duplicateValues" dxfId="141" priority="31"/>
  </conditionalFormatting>
  <conditionalFormatting sqref="E90:E103">
    <cfRule type="duplicateValues" dxfId="140" priority="28"/>
  </conditionalFormatting>
  <conditionalFormatting sqref="E90:E103">
    <cfRule type="duplicateValues" dxfId="139" priority="26"/>
    <cfRule type="duplicateValues" dxfId="138" priority="27"/>
  </conditionalFormatting>
  <conditionalFormatting sqref="E90:E103">
    <cfRule type="duplicateValues" dxfId="137" priority="23"/>
    <cfRule type="duplicateValues" dxfId="136" priority="24"/>
    <cfRule type="duplicateValues" dxfId="135" priority="25"/>
  </conditionalFormatting>
  <conditionalFormatting sqref="E90:E103">
    <cfRule type="duplicateValues" dxfId="134" priority="19"/>
    <cfRule type="duplicateValues" dxfId="133" priority="20"/>
    <cfRule type="duplicateValues" dxfId="132" priority="21"/>
    <cfRule type="duplicateValues" dxfId="131" priority="22"/>
  </conditionalFormatting>
  <conditionalFormatting sqref="B90:B103">
    <cfRule type="duplicateValues" dxfId="130" priority="17"/>
    <cfRule type="duplicateValues" dxfId="129" priority="18"/>
  </conditionalFormatting>
  <conditionalFormatting sqref="B66:B89">
    <cfRule type="duplicateValues" dxfId="31" priority="154954"/>
  </conditionalFormatting>
  <conditionalFormatting sqref="B66:B89">
    <cfRule type="duplicateValues" dxfId="30" priority="154956"/>
    <cfRule type="duplicateValues" dxfId="29" priority="154957"/>
    <cfRule type="duplicateValues" dxfId="28" priority="154958"/>
  </conditionalFormatting>
  <conditionalFormatting sqref="E66:E89">
    <cfRule type="duplicateValues" dxfId="27" priority="154962"/>
  </conditionalFormatting>
  <conditionalFormatting sqref="E66:E89">
    <cfRule type="duplicateValues" dxfId="26" priority="154964"/>
    <cfRule type="duplicateValues" dxfId="25" priority="154965"/>
  </conditionalFormatting>
  <conditionalFormatting sqref="E66:E89">
    <cfRule type="duplicateValues" dxfId="24" priority="154968"/>
    <cfRule type="duplicateValues" dxfId="23" priority="154969"/>
    <cfRule type="duplicateValues" dxfId="22" priority="154970"/>
  </conditionalFormatting>
  <conditionalFormatting sqref="E66:E89">
    <cfRule type="duplicateValues" dxfId="21" priority="154974"/>
    <cfRule type="duplicateValues" dxfId="20" priority="154975"/>
    <cfRule type="duplicateValues" dxfId="19" priority="154976"/>
    <cfRule type="duplicateValues" dxfId="18" priority="154977"/>
  </conditionalFormatting>
  <conditionalFormatting sqref="B66:B89">
    <cfRule type="duplicateValues" dxfId="17" priority="154982"/>
    <cfRule type="duplicateValues" dxfId="16" priority="154983"/>
  </conditionalFormatting>
  <conditionalFormatting sqref="B104">
    <cfRule type="duplicateValues" dxfId="15" priority="16"/>
  </conditionalFormatting>
  <conditionalFormatting sqref="B104">
    <cfRule type="duplicateValues" dxfId="14" priority="13"/>
    <cfRule type="duplicateValues" dxfId="13" priority="14"/>
    <cfRule type="duplicateValues" dxfId="12" priority="15"/>
  </conditionalFormatting>
  <conditionalFormatting sqref="E104">
    <cfRule type="duplicateValues" dxfId="11" priority="12"/>
  </conditionalFormatting>
  <conditionalFormatting sqref="E104">
    <cfRule type="duplicateValues" dxfId="10" priority="10"/>
    <cfRule type="duplicateValues" dxfId="9" priority="11"/>
  </conditionalFormatting>
  <conditionalFormatting sqref="E104">
    <cfRule type="duplicateValues" dxfId="8" priority="7"/>
    <cfRule type="duplicateValues" dxfId="7" priority="8"/>
    <cfRule type="duplicateValues" dxfId="6" priority="9"/>
  </conditionalFormatting>
  <conditionalFormatting sqref="E104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B104">
    <cfRule type="duplicateValues" dxfId="1" priority="1"/>
    <cfRule type="duplicateValues" dxfId="0" priority="2"/>
  </conditionalFormatting>
  <hyperlinks>
    <hyperlink ref="D104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4140625" defaultRowHeight="14.4" x14ac:dyDescent="0.3"/>
  <cols>
    <col min="1" max="1" width="26.44140625" style="84" bestFit="1" customWidth="1"/>
    <col min="2" max="2" width="20.44140625" style="84" bestFit="1" customWidth="1"/>
    <col min="3" max="3" width="63" style="84" bestFit="1" customWidth="1"/>
    <col min="4" max="4" width="44.33203125" style="84" bestFit="1" customWidth="1"/>
    <col min="5" max="5" width="17.88671875" style="84" bestFit="1" customWidth="1"/>
    <col min="6" max="6" width="29.44140625" style="84" bestFit="1" customWidth="1"/>
    <col min="7" max="7" width="6.88671875" style="84" bestFit="1" customWidth="1"/>
    <col min="8" max="8" width="54.109375" style="84" bestFit="1" customWidth="1"/>
    <col min="9" max="9" width="5.33203125" style="84" customWidth="1"/>
    <col min="10" max="10" width="22.33203125" style="84" bestFit="1" customWidth="1"/>
    <col min="11" max="11" width="3.6640625" style="84" bestFit="1" customWidth="1"/>
    <col min="12" max="16384" width="23.44140625" style="84"/>
  </cols>
  <sheetData>
    <row r="1" spans="1:11" ht="22.5" customHeight="1" x14ac:dyDescent="0.3">
      <c r="A1" s="171" t="s">
        <v>2150</v>
      </c>
      <c r="B1" s="172"/>
      <c r="C1" s="172"/>
      <c r="D1" s="172"/>
      <c r="E1" s="173"/>
      <c r="F1" s="177" t="s">
        <v>2551</v>
      </c>
      <c r="G1" s="178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3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113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7.399999999999999" x14ac:dyDescent="0.3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87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" thickBot="1" x14ac:dyDescent="0.35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26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" thickBot="1" x14ac:dyDescent="0.35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1</v>
      </c>
      <c r="H5" s="105" t="s">
        <v>2553</v>
      </c>
      <c r="I5" s="104">
        <f>I1+H1+J1</f>
        <v>7</v>
      </c>
    </row>
    <row r="6" spans="1:11" ht="17.399999999999999" x14ac:dyDescent="0.3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13</v>
      </c>
      <c r="H6" s="105" t="s">
        <v>2558</v>
      </c>
      <c r="I6" s="104">
        <f>COUNTIF(A:E,"GAVETA DE RECHAZO LLENA")</f>
        <v>0</v>
      </c>
    </row>
    <row r="7" spans="1:11" ht="18" customHeight="1" x14ac:dyDescent="0.3">
      <c r="A7" s="158" t="s">
        <v>2584</v>
      </c>
      <c r="B7" s="159"/>
      <c r="C7" s="159"/>
      <c r="D7" s="159"/>
      <c r="E7" s="160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7.399999999999999" x14ac:dyDescent="0.3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7.399999999999999" x14ac:dyDescent="0.3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7.399999999999999" x14ac:dyDescent="0.3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7.399999999999999" x14ac:dyDescent="0.3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7.399999999999999" x14ac:dyDescent="0.3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3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7.399999999999999" x14ac:dyDescent="0.3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7.399999999999999" x14ac:dyDescent="0.3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7.399999999999999" x14ac:dyDescent="0.3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7.399999999999999" x14ac:dyDescent="0.3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7.399999999999999" x14ac:dyDescent="0.3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3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7.399999999999999" x14ac:dyDescent="0.3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7.399999999999999" x14ac:dyDescent="0.3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7.399999999999999" x14ac:dyDescent="0.3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7.399999999999999" x14ac:dyDescent="0.3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7.399999999999999" x14ac:dyDescent="0.3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2620</v>
      </c>
    </row>
    <row r="25" spans="1:5" s="111" customFormat="1" ht="17.399999999999999" x14ac:dyDescent="0.3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7.399999999999999" x14ac:dyDescent="0.3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7.399999999999999" x14ac:dyDescent="0.3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7.399999999999999" x14ac:dyDescent="0.3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3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7.399999999999999" x14ac:dyDescent="0.3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7.399999999999999" x14ac:dyDescent="0.3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7.399999999999999" x14ac:dyDescent="0.3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7.399999999999999" x14ac:dyDescent="0.3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7.399999999999999" x14ac:dyDescent="0.3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3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3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7.399999999999999" x14ac:dyDescent="0.3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2621</v>
      </c>
      <c r="G37" s="111"/>
      <c r="H37" s="111"/>
    </row>
    <row r="38" spans="1:8" s="111" customFormat="1" ht="18.75" customHeight="1" x14ac:dyDescent="0.3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7.399999999999999" x14ac:dyDescent="0.3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7.399999999999999" x14ac:dyDescent="0.3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7.399999999999999" x14ac:dyDescent="0.3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7.399999999999999" x14ac:dyDescent="0.3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5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5">
      <c r="A44" s="114" t="s">
        <v>2472</v>
      </c>
      <c r="B44" s="142">
        <f>COUNT(B9:B43)</f>
        <v>34</v>
      </c>
      <c r="C44" s="155"/>
      <c r="D44" s="156"/>
      <c r="E44" s="157"/>
      <c r="G44" s="111"/>
      <c r="H44" s="111"/>
    </row>
    <row r="45" spans="1:8" ht="18.75" customHeight="1" x14ac:dyDescent="0.3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3">
      <c r="A46" s="158" t="s">
        <v>2585</v>
      </c>
      <c r="B46" s="159"/>
      <c r="C46" s="159"/>
      <c r="D46" s="159"/>
      <c r="E46" s="160"/>
    </row>
    <row r="47" spans="1:8" s="111" customFormat="1" ht="17.399999999999999" x14ac:dyDescent="0.3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7.399999999999999" x14ac:dyDescent="0.3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7.399999999999999" x14ac:dyDescent="0.3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7.399999999999999" x14ac:dyDescent="0.3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7.399999999999999" x14ac:dyDescent="0.3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7.399999999999999" x14ac:dyDescent="0.3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7.399999999999999" x14ac:dyDescent="0.3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7.399999999999999" x14ac:dyDescent="0.3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" thickBot="1" x14ac:dyDescent="0.35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" thickBot="1" x14ac:dyDescent="0.35">
      <c r="A56" s="114" t="s">
        <v>2472</v>
      </c>
      <c r="B56" s="142">
        <f>COUNT(B48:B55)</f>
        <v>5</v>
      </c>
      <c r="C56" s="155"/>
      <c r="D56" s="156"/>
      <c r="E56" s="157"/>
    </row>
    <row r="57" spans="1:5" ht="15" thickBot="1" x14ac:dyDescent="0.35">
      <c r="A57" s="111"/>
      <c r="B57" s="116"/>
      <c r="C57" s="111"/>
      <c r="D57" s="111"/>
      <c r="E57" s="116"/>
    </row>
    <row r="58" spans="1:5" ht="18.75" customHeight="1" thickBot="1" x14ac:dyDescent="0.35">
      <c r="A58" s="161" t="s">
        <v>2473</v>
      </c>
      <c r="B58" s="162"/>
      <c r="C58" s="162"/>
      <c r="D58" s="162"/>
      <c r="E58" s="163"/>
    </row>
    <row r="59" spans="1:5" ht="18.75" customHeight="1" x14ac:dyDescent="0.3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3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7.399999999999999" x14ac:dyDescent="0.3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3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7.399999999999999" x14ac:dyDescent="0.3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3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2622</v>
      </c>
    </row>
    <row r="65" spans="1:5" ht="18.75" customHeight="1" x14ac:dyDescent="0.3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2623</v>
      </c>
    </row>
    <row r="66" spans="1:5" ht="18.75" customHeight="1" x14ac:dyDescent="0.3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3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3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7.399999999999999" x14ac:dyDescent="0.3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5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" thickBot="1" x14ac:dyDescent="0.35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5">
      <c r="A73" s="111"/>
      <c r="B73" s="116"/>
      <c r="C73" s="111"/>
      <c r="D73" s="111"/>
      <c r="E73" s="116"/>
    </row>
    <row r="74" spans="1:5" ht="18.75" customHeight="1" thickBot="1" x14ac:dyDescent="0.35">
      <c r="A74" s="161" t="s">
        <v>2532</v>
      </c>
      <c r="B74" s="162"/>
      <c r="C74" s="162"/>
      <c r="D74" s="162"/>
      <c r="E74" s="163"/>
    </row>
    <row r="75" spans="1:5" ht="18.75" customHeight="1" x14ac:dyDescent="0.3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3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7.399999999999999" x14ac:dyDescent="0.3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7.399999999999999" x14ac:dyDescent="0.3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7.399999999999999" x14ac:dyDescent="0.3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3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3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3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3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7.399999999999999" x14ac:dyDescent="0.3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3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2624</v>
      </c>
    </row>
    <row r="86" spans="1:5" ht="18.75" customHeight="1" x14ac:dyDescent="0.3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2625</v>
      </c>
    </row>
    <row r="87" spans="1:5" ht="17.399999999999999" x14ac:dyDescent="0.3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2626</v>
      </c>
    </row>
    <row r="88" spans="1:5" ht="18.75" customHeight="1" x14ac:dyDescent="0.3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2627</v>
      </c>
    </row>
    <row r="89" spans="1:5" ht="17.399999999999999" x14ac:dyDescent="0.3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7.399999999999999" x14ac:dyDescent="0.3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3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3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7.399999999999999" x14ac:dyDescent="0.3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3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5">
      <c r="A95" s="133" t="s">
        <v>2472</v>
      </c>
      <c r="B95" s="143">
        <f>COUNT(B76:B88)</f>
        <v>13</v>
      </c>
      <c r="C95" s="124"/>
      <c r="D95" s="124"/>
      <c r="E95" s="124"/>
    </row>
    <row r="96" spans="1:5" ht="15" thickBot="1" x14ac:dyDescent="0.35">
      <c r="A96" s="111"/>
      <c r="B96" s="116"/>
      <c r="C96" s="111"/>
      <c r="D96" s="111"/>
      <c r="E96" s="116"/>
    </row>
    <row r="97" spans="1:5" ht="18" customHeight="1" x14ac:dyDescent="0.3">
      <c r="A97" s="164" t="s">
        <v>2586</v>
      </c>
      <c r="B97" s="165"/>
      <c r="C97" s="165"/>
      <c r="D97" s="165"/>
      <c r="E97" s="166"/>
    </row>
    <row r="98" spans="1:5" ht="18.75" customHeight="1" x14ac:dyDescent="0.3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7.399999999999999" x14ac:dyDescent="0.3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3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7.399999999999999" x14ac:dyDescent="0.3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3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7.399999999999999" x14ac:dyDescent="0.3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7.399999999999999" x14ac:dyDescent="0.3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" thickBot="1" x14ac:dyDescent="0.35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" thickBot="1" x14ac:dyDescent="0.35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" thickBot="1" x14ac:dyDescent="0.35">
      <c r="A107" s="111"/>
      <c r="B107" s="116"/>
      <c r="C107" s="111"/>
      <c r="D107" s="111"/>
      <c r="E107" s="116"/>
    </row>
    <row r="108" spans="1:5" ht="18.75" customHeight="1" thickBot="1" x14ac:dyDescent="0.35">
      <c r="A108" s="167" t="s">
        <v>2474</v>
      </c>
      <c r="B108" s="168"/>
      <c r="C108" s="111" t="s">
        <v>2412</v>
      </c>
      <c r="D108" s="116"/>
      <c r="E108" s="116"/>
    </row>
    <row r="109" spans="1:5" ht="18.75" customHeight="1" thickBot="1" x14ac:dyDescent="0.35">
      <c r="A109" s="135">
        <f>+B72+B95+B106</f>
        <v>23</v>
      </c>
      <c r="B109" s="139"/>
      <c r="C109" s="111"/>
      <c r="D109" s="111"/>
      <c r="E109" s="111"/>
    </row>
    <row r="110" spans="1:5" ht="15" thickBot="1" x14ac:dyDescent="0.35">
      <c r="A110" s="111"/>
      <c r="B110" s="116"/>
      <c r="C110" s="111"/>
      <c r="D110" s="111"/>
      <c r="E110" s="116"/>
    </row>
    <row r="111" spans="1:5" ht="18.75" customHeight="1" thickBot="1" x14ac:dyDescent="0.35">
      <c r="A111" s="161" t="s">
        <v>2475</v>
      </c>
      <c r="B111" s="162"/>
      <c r="C111" s="162"/>
      <c r="D111" s="162"/>
      <c r="E111" s="163"/>
    </row>
    <row r="112" spans="1:5" ht="18.75" customHeight="1" x14ac:dyDescent="0.3">
      <c r="A112" s="117" t="s">
        <v>15</v>
      </c>
      <c r="B112" s="113" t="s">
        <v>2415</v>
      </c>
      <c r="C112" s="115" t="s">
        <v>46</v>
      </c>
      <c r="D112" s="169" t="s">
        <v>2418</v>
      </c>
      <c r="E112" s="170"/>
    </row>
    <row r="113" spans="1:5" ht="17.399999999999999" x14ac:dyDescent="0.3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3" t="s">
        <v>2602</v>
      </c>
      <c r="E113" s="154"/>
    </row>
    <row r="114" spans="1:5" ht="17.399999999999999" x14ac:dyDescent="0.3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3" t="s">
        <v>2602</v>
      </c>
      <c r="E114" s="154"/>
    </row>
    <row r="115" spans="1:5" ht="17.399999999999999" x14ac:dyDescent="0.3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3" t="s">
        <v>2602</v>
      </c>
      <c r="E115" s="154"/>
    </row>
    <row r="116" spans="1:5" ht="17.399999999999999" x14ac:dyDescent="0.3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3" t="s">
        <v>2587</v>
      </c>
      <c r="E116" s="154"/>
    </row>
    <row r="117" spans="1:5" ht="18" customHeight="1" x14ac:dyDescent="0.3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3" t="s">
        <v>2602</v>
      </c>
      <c r="E117" s="154"/>
    </row>
    <row r="118" spans="1:5" ht="17.399999999999999" x14ac:dyDescent="0.3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3" t="s">
        <v>2587</v>
      </c>
      <c r="E118" s="154"/>
    </row>
    <row r="119" spans="1:5" ht="17.399999999999999" x14ac:dyDescent="0.3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3" t="s">
        <v>2587</v>
      </c>
      <c r="E119" s="154"/>
    </row>
    <row r="120" spans="1:5" ht="17.399999999999999" x14ac:dyDescent="0.3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3" t="s">
        <v>2602</v>
      </c>
      <c r="E120" s="154"/>
    </row>
    <row r="121" spans="1:5" ht="17.399999999999999" x14ac:dyDescent="0.3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3" t="s">
        <v>2587</v>
      </c>
      <c r="E121" s="154"/>
    </row>
    <row r="122" spans="1:5" ht="17.399999999999999" x14ac:dyDescent="0.3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3" t="s">
        <v>2587</v>
      </c>
      <c r="E122" s="154"/>
    </row>
    <row r="123" spans="1:5" ht="17.399999999999999" x14ac:dyDescent="0.3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3" t="s">
        <v>2602</v>
      </c>
      <c r="E123" s="154"/>
    </row>
    <row r="124" spans="1:5" ht="17.399999999999999" x14ac:dyDescent="0.3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3" t="s">
        <v>2602</v>
      </c>
      <c r="E124" s="154"/>
    </row>
    <row r="125" spans="1:5" ht="17.399999999999999" x14ac:dyDescent="0.3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3" t="s">
        <v>2587</v>
      </c>
      <c r="E125" s="154"/>
    </row>
    <row r="126" spans="1:5" ht="18.75" customHeight="1" x14ac:dyDescent="0.3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3" t="s">
        <v>2587</v>
      </c>
      <c r="E126" s="154"/>
    </row>
    <row r="127" spans="1:5" ht="17.399999999999999" x14ac:dyDescent="0.3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3"/>
      <c r="E127" s="154"/>
    </row>
    <row r="128" spans="1:5" ht="17.399999999999999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3"/>
      <c r="E128" s="154"/>
    </row>
    <row r="129" spans="1:5" ht="18.75" customHeight="1" x14ac:dyDescent="0.3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3"/>
      <c r="E129" s="154"/>
    </row>
    <row r="130" spans="1:5" ht="18" thickBot="1" x14ac:dyDescent="0.35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3"/>
      <c r="E130" s="154"/>
    </row>
    <row r="131" spans="1:5" ht="18" thickBot="1" x14ac:dyDescent="0.35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3">
      <c r="A132" s="111"/>
      <c r="B132" s="70"/>
      <c r="C132" s="111"/>
      <c r="D132" s="111"/>
      <c r="E132" s="111"/>
    </row>
    <row r="133" spans="1:5" x14ac:dyDescent="0.3">
      <c r="A133" s="111"/>
      <c r="B133" s="70"/>
      <c r="C133" s="111"/>
      <c r="D133" s="111"/>
      <c r="E133" s="111"/>
    </row>
    <row r="134" spans="1:5" x14ac:dyDescent="0.3">
      <c r="A134" s="111"/>
      <c r="B134" s="70"/>
      <c r="C134" s="111"/>
      <c r="D134" s="111"/>
      <c r="E134" s="111"/>
    </row>
    <row r="135" spans="1:5" x14ac:dyDescent="0.3">
      <c r="A135" s="111"/>
      <c r="B135" s="70"/>
      <c r="C135" s="111"/>
      <c r="D135" s="111"/>
      <c r="E135" s="111"/>
    </row>
    <row r="136" spans="1:5" x14ac:dyDescent="0.3">
      <c r="A136" s="111"/>
      <c r="B136" s="70"/>
      <c r="C136" s="111"/>
      <c r="D136" s="111"/>
      <c r="E136" s="111"/>
    </row>
    <row r="137" spans="1:5" x14ac:dyDescent="0.3">
      <c r="A137" s="111"/>
      <c r="B137" s="70"/>
      <c r="C137" s="111"/>
      <c r="D137" s="111"/>
      <c r="E137" s="111"/>
    </row>
    <row r="138" spans="1:5" x14ac:dyDescent="0.3">
      <c r="A138" s="111"/>
      <c r="B138" s="70"/>
      <c r="C138" s="111"/>
      <c r="D138" s="111"/>
      <c r="E138" s="111"/>
    </row>
    <row r="139" spans="1:5" x14ac:dyDescent="0.3">
      <c r="A139" s="111"/>
      <c r="B139" s="70"/>
      <c r="C139" s="111"/>
      <c r="D139" s="111"/>
      <c r="E139" s="111"/>
    </row>
    <row r="140" spans="1:5" x14ac:dyDescent="0.3">
      <c r="A140" s="111"/>
      <c r="B140" s="70"/>
      <c r="C140" s="111"/>
      <c r="D140" s="111"/>
      <c r="E140" s="111"/>
    </row>
    <row r="141" spans="1:5" x14ac:dyDescent="0.3">
      <c r="A141" s="111"/>
      <c r="B141" s="70"/>
      <c r="C141" s="111"/>
      <c r="D141" s="111"/>
      <c r="E141" s="111"/>
    </row>
    <row r="142" spans="1:5" x14ac:dyDescent="0.3">
      <c r="A142" s="111"/>
      <c r="B142" s="70"/>
      <c r="C142" s="111"/>
      <c r="D142" s="111"/>
      <c r="E142" s="111"/>
    </row>
    <row r="143" spans="1:5" x14ac:dyDescent="0.3">
      <c r="A143" s="111"/>
      <c r="B143" s="70"/>
      <c r="C143" s="111"/>
      <c r="D143" s="111"/>
      <c r="E143" s="111"/>
    </row>
    <row r="144" spans="1:5" x14ac:dyDescent="0.3">
      <c r="A144" s="111"/>
      <c r="B144" s="70"/>
      <c r="C144" s="111"/>
      <c r="D144" s="111"/>
      <c r="E144" s="111"/>
    </row>
    <row r="145" spans="1:5" x14ac:dyDescent="0.3">
      <c r="A145" s="111"/>
      <c r="B145" s="70"/>
      <c r="C145" s="111"/>
      <c r="D145" s="111"/>
      <c r="E145" s="111"/>
    </row>
    <row r="146" spans="1:5" x14ac:dyDescent="0.3">
      <c r="A146" s="111"/>
      <c r="B146" s="70"/>
      <c r="C146" s="111"/>
      <c r="D146" s="111"/>
      <c r="E146" s="111"/>
    </row>
    <row r="147" spans="1:5" x14ac:dyDescent="0.3">
      <c r="A147" s="111"/>
      <c r="B147" s="70"/>
      <c r="C147" s="111"/>
      <c r="D147" s="111"/>
      <c r="E147" s="111"/>
    </row>
    <row r="148" spans="1:5" x14ac:dyDescent="0.3">
      <c r="A148" s="111"/>
      <c r="B148" s="70"/>
      <c r="C148" s="111"/>
      <c r="D148" s="111"/>
      <c r="E148" s="111"/>
    </row>
    <row r="149" spans="1:5" x14ac:dyDescent="0.3">
      <c r="A149" s="111"/>
      <c r="B149" s="70"/>
      <c r="C149" s="111"/>
      <c r="D149" s="111"/>
      <c r="E149" s="111"/>
    </row>
    <row r="150" spans="1:5" x14ac:dyDescent="0.3">
      <c r="A150" s="111"/>
      <c r="B150" s="70"/>
      <c r="C150" s="111"/>
      <c r="D150" s="111"/>
      <c r="E150" s="111"/>
    </row>
    <row r="151" spans="1:5" x14ac:dyDescent="0.3">
      <c r="A151" s="111"/>
      <c r="B151" s="70"/>
      <c r="C151" s="111"/>
      <c r="D151" s="111"/>
      <c r="E151" s="111"/>
    </row>
    <row r="152" spans="1:5" x14ac:dyDescent="0.3">
      <c r="A152" s="111"/>
      <c r="B152" s="70"/>
      <c r="C152" s="111"/>
      <c r="D152" s="111"/>
      <c r="E152" s="111"/>
    </row>
    <row r="153" spans="1:5" x14ac:dyDescent="0.3">
      <c r="A153" s="111"/>
      <c r="B153" s="70"/>
      <c r="C153" s="111"/>
      <c r="D153" s="111"/>
      <c r="E153" s="111"/>
    </row>
    <row r="154" spans="1:5" x14ac:dyDescent="0.3">
      <c r="A154" s="111"/>
      <c r="B154" s="70"/>
      <c r="C154" s="111"/>
      <c r="D154" s="111"/>
      <c r="E154" s="111"/>
    </row>
    <row r="155" spans="1:5" x14ac:dyDescent="0.3">
      <c r="A155" s="111"/>
      <c r="B155" s="70"/>
      <c r="C155" s="111"/>
      <c r="D155" s="111"/>
      <c r="E155" s="111"/>
    </row>
    <row r="156" spans="1:5" x14ac:dyDescent="0.3">
      <c r="A156" s="111"/>
      <c r="B156" s="70"/>
      <c r="C156" s="111"/>
      <c r="D156" s="111"/>
      <c r="E156" s="111"/>
    </row>
    <row r="157" spans="1:5" x14ac:dyDescent="0.3">
      <c r="A157" s="111"/>
      <c r="B157" s="70"/>
      <c r="C157" s="111"/>
      <c r="D157" s="111"/>
      <c r="E157" s="111"/>
    </row>
    <row r="158" spans="1:5" x14ac:dyDescent="0.3">
      <c r="A158" s="111"/>
      <c r="B158" s="70"/>
      <c r="C158" s="111"/>
      <c r="D158" s="111"/>
      <c r="E158" s="111"/>
    </row>
    <row r="159" spans="1:5" x14ac:dyDescent="0.3">
      <c r="A159" s="111"/>
      <c r="B159" s="70"/>
      <c r="C159" s="111"/>
      <c r="D159" s="111"/>
      <c r="E159" s="111"/>
    </row>
    <row r="160" spans="1:5" x14ac:dyDescent="0.3">
      <c r="A160" s="111"/>
      <c r="B160" s="70"/>
      <c r="C160" s="111"/>
      <c r="D160" s="111"/>
      <c r="E160" s="111"/>
    </row>
    <row r="161" spans="1:5" x14ac:dyDescent="0.3">
      <c r="A161" s="111"/>
      <c r="B161" s="70"/>
      <c r="C161" s="111"/>
      <c r="D161" s="111"/>
      <c r="E161" s="111"/>
    </row>
    <row r="162" spans="1:5" x14ac:dyDescent="0.3">
      <c r="A162" s="111"/>
      <c r="B162" s="70"/>
      <c r="C162" s="111"/>
      <c r="D162" s="111"/>
      <c r="E162" s="111"/>
    </row>
    <row r="163" spans="1:5" x14ac:dyDescent="0.3">
      <c r="A163" s="111"/>
      <c r="B163" s="70"/>
      <c r="C163" s="111"/>
      <c r="D163" s="111"/>
      <c r="E163" s="111"/>
    </row>
    <row r="164" spans="1:5" x14ac:dyDescent="0.3">
      <c r="A164" s="111"/>
      <c r="B164" s="70"/>
      <c r="C164" s="111"/>
      <c r="D164" s="111"/>
      <c r="E164" s="111"/>
    </row>
    <row r="165" spans="1:5" x14ac:dyDescent="0.3">
      <c r="A165" s="111"/>
      <c r="B165" s="70"/>
      <c r="C165" s="111"/>
      <c r="D165" s="111"/>
      <c r="E165" s="111"/>
    </row>
    <row r="166" spans="1:5" x14ac:dyDescent="0.3">
      <c r="A166" s="111"/>
      <c r="B166" s="70"/>
      <c r="C166" s="111"/>
      <c r="D166" s="111"/>
      <c r="E166" s="111"/>
    </row>
    <row r="167" spans="1:5" x14ac:dyDescent="0.3">
      <c r="A167" s="111"/>
      <c r="B167" s="70"/>
      <c r="C167" s="111"/>
      <c r="D167" s="111"/>
      <c r="E167" s="111"/>
    </row>
    <row r="168" spans="1:5" x14ac:dyDescent="0.3">
      <c r="A168" s="111"/>
      <c r="B168" s="70"/>
      <c r="C168" s="111"/>
      <c r="D168" s="111"/>
      <c r="E168" s="111"/>
    </row>
    <row r="169" spans="1:5" x14ac:dyDescent="0.3">
      <c r="A169" s="111"/>
      <c r="B169" s="70"/>
      <c r="C169" s="111"/>
      <c r="D169" s="111"/>
      <c r="E169" s="111"/>
    </row>
    <row r="170" spans="1:5" x14ac:dyDescent="0.3">
      <c r="A170" s="111"/>
      <c r="B170" s="70"/>
      <c r="C170" s="111"/>
      <c r="D170" s="111"/>
      <c r="E170" s="111"/>
    </row>
    <row r="171" spans="1:5" x14ac:dyDescent="0.3">
      <c r="A171" s="111"/>
      <c r="B171" s="70"/>
      <c r="C171" s="111"/>
      <c r="D171" s="111"/>
      <c r="E171" s="111"/>
    </row>
    <row r="172" spans="1:5" x14ac:dyDescent="0.3">
      <c r="A172" s="111"/>
      <c r="B172" s="70"/>
      <c r="C172" s="111"/>
      <c r="D172" s="111"/>
      <c r="E172" s="111"/>
    </row>
    <row r="173" spans="1:5" x14ac:dyDescent="0.3">
      <c r="A173" s="111"/>
      <c r="B173" s="70"/>
      <c r="C173" s="111"/>
      <c r="D173" s="111"/>
      <c r="E173" s="111"/>
    </row>
    <row r="174" spans="1:5" x14ac:dyDescent="0.3">
      <c r="A174" s="111"/>
      <c r="B174" s="70"/>
      <c r="C174" s="111"/>
      <c r="D174" s="111"/>
      <c r="E174" s="111"/>
    </row>
    <row r="175" spans="1:5" x14ac:dyDescent="0.3">
      <c r="A175" s="111"/>
      <c r="B175" s="70"/>
      <c r="C175" s="111"/>
      <c r="D175" s="111"/>
      <c r="E175" s="111"/>
    </row>
    <row r="176" spans="1:5" x14ac:dyDescent="0.3">
      <c r="A176" s="111"/>
      <c r="B176" s="70"/>
      <c r="C176" s="111"/>
      <c r="D176" s="111"/>
      <c r="E176" s="111"/>
    </row>
    <row r="177" spans="1:5" x14ac:dyDescent="0.3">
      <c r="A177" s="111"/>
      <c r="B177" s="70"/>
      <c r="C177" s="111"/>
      <c r="D177" s="111"/>
      <c r="E177" s="111"/>
    </row>
    <row r="178" spans="1:5" x14ac:dyDescent="0.3">
      <c r="A178" s="111"/>
      <c r="B178" s="70"/>
      <c r="C178" s="111"/>
      <c r="D178" s="111"/>
      <c r="E178" s="111"/>
    </row>
    <row r="179" spans="1:5" x14ac:dyDescent="0.3">
      <c r="A179" s="111"/>
      <c r="B179" s="70"/>
      <c r="C179" s="111"/>
      <c r="D179" s="111"/>
      <c r="E179" s="111"/>
    </row>
    <row r="180" spans="1:5" x14ac:dyDescent="0.3">
      <c r="A180" s="111"/>
      <c r="B180" s="70"/>
      <c r="C180" s="111"/>
      <c r="D180" s="111"/>
      <c r="E180" s="111"/>
    </row>
    <row r="181" spans="1:5" x14ac:dyDescent="0.3">
      <c r="A181" s="111"/>
      <c r="B181" s="70"/>
      <c r="C181" s="111"/>
      <c r="D181" s="111"/>
      <c r="E181" s="111"/>
    </row>
    <row r="182" spans="1:5" x14ac:dyDescent="0.3">
      <c r="A182" s="111"/>
      <c r="B182" s="70"/>
      <c r="C182" s="111"/>
      <c r="D182" s="111"/>
      <c r="E182" s="111"/>
    </row>
    <row r="183" spans="1:5" x14ac:dyDescent="0.3">
      <c r="A183" s="111"/>
      <c r="B183" s="70"/>
      <c r="C183" s="111"/>
      <c r="D183" s="111"/>
      <c r="E183" s="111"/>
    </row>
    <row r="184" spans="1:5" x14ac:dyDescent="0.3">
      <c r="A184" s="111"/>
      <c r="B184" s="70"/>
      <c r="C184" s="111"/>
      <c r="D184" s="111"/>
      <c r="E184" s="111"/>
    </row>
    <row r="185" spans="1:5" x14ac:dyDescent="0.3">
      <c r="A185" s="111"/>
      <c r="B185" s="70"/>
      <c r="C185" s="111"/>
      <c r="D185" s="111"/>
      <c r="E185" s="111"/>
    </row>
    <row r="186" spans="1:5" x14ac:dyDescent="0.3">
      <c r="A186" s="111"/>
      <c r="B186" s="70"/>
      <c r="C186" s="111"/>
      <c r="D186" s="111"/>
      <c r="E186" s="111"/>
    </row>
    <row r="187" spans="1:5" x14ac:dyDescent="0.3">
      <c r="A187" s="111"/>
      <c r="B187" s="70"/>
      <c r="C187" s="111"/>
      <c r="D187" s="111"/>
      <c r="E187" s="111"/>
    </row>
    <row r="188" spans="1:5" x14ac:dyDescent="0.3">
      <c r="A188" s="111"/>
      <c r="B188" s="70"/>
      <c r="C188" s="111"/>
      <c r="D188" s="111"/>
      <c r="E188" s="111"/>
    </row>
    <row r="189" spans="1:5" x14ac:dyDescent="0.3">
      <c r="A189" s="111"/>
      <c r="B189" s="70"/>
      <c r="C189" s="111"/>
      <c r="D189" s="111"/>
      <c r="E189" s="111"/>
    </row>
    <row r="190" spans="1:5" x14ac:dyDescent="0.3">
      <c r="A190" s="111"/>
      <c r="B190" s="70"/>
      <c r="C190" s="111"/>
      <c r="D190" s="111"/>
      <c r="E190" s="111"/>
    </row>
    <row r="191" spans="1:5" x14ac:dyDescent="0.3">
      <c r="A191" s="111"/>
      <c r="B191" s="70"/>
      <c r="C191" s="111"/>
      <c r="D191" s="111"/>
      <c r="E191" s="111"/>
    </row>
    <row r="192" spans="1:5" x14ac:dyDescent="0.3">
      <c r="A192" s="111"/>
      <c r="B192" s="70"/>
      <c r="C192" s="111"/>
      <c r="D192" s="111"/>
      <c r="E192" s="111"/>
    </row>
    <row r="193" spans="1:5" x14ac:dyDescent="0.3">
      <c r="A193" s="111"/>
      <c r="B193" s="70"/>
      <c r="C193" s="111"/>
      <c r="D193" s="111"/>
      <c r="E193" s="111"/>
    </row>
    <row r="194" spans="1:5" x14ac:dyDescent="0.3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28" priority="143386"/>
  </conditionalFormatting>
  <conditionalFormatting sqref="B208:B1048576">
    <cfRule type="duplicateValues" dxfId="127" priority="143387"/>
  </conditionalFormatting>
  <conditionalFormatting sqref="B191:B194">
    <cfRule type="duplicateValues" dxfId="126" priority="27"/>
  </conditionalFormatting>
  <conditionalFormatting sqref="B191:B1048576">
    <cfRule type="duplicateValues" dxfId="125" priority="15"/>
  </conditionalFormatting>
  <conditionalFormatting sqref="B132:B190 B99:B100 B1:B7 B60:B61 B76:B81 B107:B111 B96:B97 B73:B74 B57:B58 B45:B46 B113:B121 B9:B43 B48:B49 B51:B55">
    <cfRule type="duplicateValues" dxfId="124" priority="11"/>
  </conditionalFormatting>
  <conditionalFormatting sqref="E127:E190 E122:E123 E1:E120">
    <cfRule type="duplicateValues" dxfId="123" priority="8"/>
  </conditionalFormatting>
  <conditionalFormatting sqref="E121">
    <cfRule type="duplicateValues" dxfId="122" priority="7"/>
  </conditionalFormatting>
  <conditionalFormatting sqref="E124">
    <cfRule type="duplicateValues" dxfId="121" priority="6"/>
  </conditionalFormatting>
  <conditionalFormatting sqref="E125">
    <cfRule type="duplicateValues" dxfId="120" priority="5"/>
  </conditionalFormatting>
  <conditionalFormatting sqref="E126">
    <cfRule type="duplicateValues" dxfId="119" priority="3"/>
  </conditionalFormatting>
  <conditionalFormatting sqref="B82:B94">
    <cfRule type="duplicateValues" dxfId="118" priority="13"/>
  </conditionalFormatting>
  <conditionalFormatting sqref="B1:B49 B51:B1048576">
    <cfRule type="duplicateValues" dxfId="117" priority="2"/>
  </conditionalFormatting>
  <conditionalFormatting sqref="E1:E1048576">
    <cfRule type="duplicateValues" dxfId="116" priority="1"/>
  </conditionalFormatting>
  <conditionalFormatting sqref="B101:B105">
    <cfRule type="duplicateValues" dxfId="115" priority="153427"/>
  </conditionalFormatting>
  <conditionalFormatting sqref="B122:B130">
    <cfRule type="duplicateValues" dxfId="114" priority="153452"/>
  </conditionalFormatting>
  <conditionalFormatting sqref="B62:B71">
    <cfRule type="duplicateValues" dxfId="113" priority="153477"/>
  </conditionalFormatting>
  <conditionalFormatting sqref="B1:B49 B51:B190">
    <cfRule type="duplicateValues" dxfId="112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2537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70" customFormat="1" x14ac:dyDescent="0.3">
      <c r="A256" s="77">
        <v>363</v>
      </c>
      <c r="B256" s="77" t="s">
        <v>2468</v>
      </c>
      <c r="C256" s="77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0" customFormat="1" x14ac:dyDescent="0.3">
      <c r="A258" s="77">
        <v>365</v>
      </c>
      <c r="B258" s="77" t="s">
        <v>2466</v>
      </c>
      <c r="C258" s="77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0" customFormat="1" x14ac:dyDescent="0.3">
      <c r="A260" s="90">
        <v>368</v>
      </c>
      <c r="B260" s="90" t="s">
        <v>2533</v>
      </c>
      <c r="C260" s="90" t="s">
        <v>1274</v>
      </c>
    </row>
    <row r="261" spans="1:3" s="70" customFormat="1" x14ac:dyDescent="0.3">
      <c r="A261" s="77">
        <v>369</v>
      </c>
      <c r="B261" s="77" t="s">
        <v>2467</v>
      </c>
      <c r="C261" s="77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0" customFormat="1" x14ac:dyDescent="0.3">
      <c r="A270" s="75">
        <v>384</v>
      </c>
      <c r="B270" s="75" t="s">
        <v>2460</v>
      </c>
      <c r="C270" s="75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7">
        <v>491</v>
      </c>
      <c r="B351" s="67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2539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0" customFormat="1" x14ac:dyDescent="0.3">
      <c r="A432" s="72">
        <v>581</v>
      </c>
      <c r="B432" s="72" t="s">
        <v>1602</v>
      </c>
      <c r="C432" s="72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2538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0" customFormat="1" x14ac:dyDescent="0.3">
      <c r="A451" s="77">
        <v>600</v>
      </c>
      <c r="B451" s="77" t="s">
        <v>2461</v>
      </c>
      <c r="C451" s="77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0" customFormat="1" x14ac:dyDescent="0.3">
      <c r="A465" s="77">
        <v>614</v>
      </c>
      <c r="B465" s="77" t="s">
        <v>2464</v>
      </c>
      <c r="C465" s="77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0" customFormat="1" x14ac:dyDescent="0.3">
      <c r="A511" s="90">
        <v>663</v>
      </c>
      <c r="B511" s="90" t="s">
        <v>2540</v>
      </c>
      <c r="C511" s="90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0" customFormat="1" x14ac:dyDescent="0.3">
      <c r="A637" s="77">
        <v>797</v>
      </c>
      <c r="B637" s="77" t="s">
        <v>2462</v>
      </c>
      <c r="C637" s="77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70" customFormat="1" x14ac:dyDescent="0.3">
      <c r="A825" s="38">
        <v>995</v>
      </c>
      <c r="B825" s="38" t="s">
        <v>1880</v>
      </c>
      <c r="C825" s="38" t="s">
        <v>1275</v>
      </c>
    </row>
    <row r="826" spans="1:3" s="70" customFormat="1" x14ac:dyDescent="0.3">
      <c r="A826" s="38">
        <v>996</v>
      </c>
      <c r="B826" s="38" t="s">
        <v>1881</v>
      </c>
      <c r="C826" s="38" t="s">
        <v>1273</v>
      </c>
    </row>
    <row r="827" spans="1:3" s="70" customFormat="1" x14ac:dyDescent="0.3">
      <c r="A827" s="38">
        <v>166</v>
      </c>
      <c r="B827" s="38" t="s">
        <v>2542</v>
      </c>
      <c r="C827" s="38" t="s">
        <v>1276</v>
      </c>
    </row>
    <row r="828" spans="1:3" s="70" customFormat="1" x14ac:dyDescent="0.3">
      <c r="A828" s="38">
        <v>361</v>
      </c>
      <c r="B828" s="38" t="s">
        <v>2555</v>
      </c>
      <c r="C828" s="38" t="s">
        <v>1276</v>
      </c>
    </row>
    <row r="829" spans="1:3" s="70" customFormat="1" x14ac:dyDescent="0.3">
      <c r="A829" s="38">
        <v>375</v>
      </c>
      <c r="B829" s="38" t="s">
        <v>2565</v>
      </c>
      <c r="C829" s="38" t="s">
        <v>1273</v>
      </c>
    </row>
    <row r="830" spans="1:3" x14ac:dyDescent="0.3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79" t="s">
        <v>2420</v>
      </c>
      <c r="B1" s="180"/>
      <c r="C1" s="180"/>
      <c r="D1" s="180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6" x14ac:dyDescent="0.3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6" x14ac:dyDescent="0.3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6" x14ac:dyDescent="0.3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79" t="s">
        <v>2429</v>
      </c>
      <c r="B18" s="180"/>
      <c r="C18" s="180"/>
      <c r="D18" s="180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6" x14ac:dyDescent="0.3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6" x14ac:dyDescent="0.3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6" x14ac:dyDescent="0.3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6" x14ac:dyDescent="0.3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6" x14ac:dyDescent="0.3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6" x14ac:dyDescent="0.3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6" x14ac:dyDescent="0.3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9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2021-07-08T15:58:49Z</dcterms:modified>
</cp:coreProperties>
</file>