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18555" windowHeight="711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A148" i="1"/>
  <c r="A147" i="1"/>
  <c r="A57" i="1"/>
  <c r="A146" i="1"/>
  <c r="A145" i="1"/>
  <c r="A144" i="1"/>
  <c r="A143" i="1"/>
  <c r="A142" i="1"/>
  <c r="F58" i="1"/>
  <c r="G58" i="1"/>
  <c r="H58" i="1"/>
  <c r="I58" i="1"/>
  <c r="J58" i="1"/>
  <c r="K5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57" i="1"/>
  <c r="G57" i="1"/>
  <c r="H57" i="1"/>
  <c r="I57" i="1"/>
  <c r="J57" i="1"/>
  <c r="K5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02" i="1"/>
  <c r="A130" i="1"/>
  <c r="F102" i="1"/>
  <c r="G102" i="1"/>
  <c r="H102" i="1"/>
  <c r="I102" i="1"/>
  <c r="J102" i="1"/>
  <c r="K102" i="1"/>
  <c r="F130" i="1"/>
  <c r="G130" i="1"/>
  <c r="H130" i="1"/>
  <c r="I130" i="1"/>
  <c r="J130" i="1"/>
  <c r="K130" i="1"/>
  <c r="A141" i="1"/>
  <c r="A36" i="1"/>
  <c r="A56" i="1"/>
  <c r="A55" i="1"/>
  <c r="A89" i="1"/>
  <c r="A140" i="1"/>
  <c r="A35" i="1"/>
  <c r="F141" i="1"/>
  <c r="G141" i="1"/>
  <c r="H141" i="1"/>
  <c r="I141" i="1"/>
  <c r="J141" i="1"/>
  <c r="K141" i="1"/>
  <c r="F36" i="1"/>
  <c r="G36" i="1"/>
  <c r="H36" i="1"/>
  <c r="I36" i="1"/>
  <c r="J36" i="1"/>
  <c r="K36" i="1"/>
  <c r="F56" i="1"/>
  <c r="G56" i="1"/>
  <c r="H56" i="1"/>
  <c r="I56" i="1"/>
  <c r="J56" i="1"/>
  <c r="K56" i="1"/>
  <c r="F55" i="1"/>
  <c r="G55" i="1"/>
  <c r="H55" i="1"/>
  <c r="I55" i="1"/>
  <c r="J55" i="1"/>
  <c r="K55" i="1"/>
  <c r="F89" i="1"/>
  <c r="G89" i="1"/>
  <c r="H89" i="1"/>
  <c r="I89" i="1"/>
  <c r="J89" i="1"/>
  <c r="K89" i="1"/>
  <c r="F140" i="1"/>
  <c r="G140" i="1"/>
  <c r="H140" i="1"/>
  <c r="I140" i="1"/>
  <c r="J140" i="1"/>
  <c r="K140" i="1"/>
  <c r="F35" i="1"/>
  <c r="G35" i="1"/>
  <c r="H35" i="1"/>
  <c r="I35" i="1"/>
  <c r="J35" i="1"/>
  <c r="K35" i="1"/>
  <c r="A34" i="1"/>
  <c r="A139" i="1"/>
  <c r="A138" i="1"/>
  <c r="A54" i="1"/>
  <c r="A33" i="1"/>
  <c r="A32" i="1"/>
  <c r="A31" i="1"/>
  <c r="F34" i="1"/>
  <c r="G34" i="1"/>
  <c r="H34" i="1"/>
  <c r="I34" i="1"/>
  <c r="J34" i="1"/>
  <c r="K3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54" i="1"/>
  <c r="G54" i="1"/>
  <c r="H54" i="1"/>
  <c r="I54" i="1"/>
  <c r="J54" i="1"/>
  <c r="K5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101" i="1"/>
  <c r="F101" i="1"/>
  <c r="G101" i="1"/>
  <c r="H101" i="1"/>
  <c r="I101" i="1"/>
  <c r="J101" i="1"/>
  <c r="K101" i="1"/>
  <c r="F137" i="1" l="1"/>
  <c r="G137" i="1"/>
  <c r="H137" i="1"/>
  <c r="I137" i="1"/>
  <c r="J137" i="1"/>
  <c r="K137" i="1"/>
  <c r="F30" i="1"/>
  <c r="G30" i="1"/>
  <c r="H30" i="1"/>
  <c r="I30" i="1"/>
  <c r="J30" i="1"/>
  <c r="K30" i="1"/>
  <c r="F46" i="1"/>
  <c r="G46" i="1"/>
  <c r="H46" i="1"/>
  <c r="I46" i="1"/>
  <c r="J46" i="1"/>
  <c r="K46" i="1"/>
  <c r="F53" i="1"/>
  <c r="G53" i="1"/>
  <c r="H53" i="1"/>
  <c r="I53" i="1"/>
  <c r="J53" i="1"/>
  <c r="K53" i="1"/>
  <c r="F52" i="1"/>
  <c r="G52" i="1"/>
  <c r="H52" i="1"/>
  <c r="I52" i="1"/>
  <c r="J52" i="1"/>
  <c r="K52" i="1"/>
  <c r="F129" i="1"/>
  <c r="G129" i="1"/>
  <c r="H129" i="1"/>
  <c r="I129" i="1"/>
  <c r="J129" i="1"/>
  <c r="K129" i="1"/>
  <c r="F45" i="1"/>
  <c r="G45" i="1"/>
  <c r="H45" i="1"/>
  <c r="I45" i="1"/>
  <c r="J45" i="1"/>
  <c r="K45" i="1"/>
  <c r="F51" i="1"/>
  <c r="G51" i="1"/>
  <c r="H51" i="1"/>
  <c r="I51" i="1"/>
  <c r="J51" i="1"/>
  <c r="K51" i="1"/>
  <c r="F114" i="1"/>
  <c r="G114" i="1"/>
  <c r="H114" i="1"/>
  <c r="I114" i="1"/>
  <c r="J114" i="1"/>
  <c r="K114" i="1"/>
  <c r="F83" i="1"/>
  <c r="G83" i="1"/>
  <c r="H83" i="1"/>
  <c r="I83" i="1"/>
  <c r="J83" i="1"/>
  <c r="K83" i="1"/>
  <c r="F44" i="1"/>
  <c r="G44" i="1"/>
  <c r="H44" i="1"/>
  <c r="I44" i="1"/>
  <c r="J44" i="1"/>
  <c r="K44" i="1"/>
  <c r="F100" i="1"/>
  <c r="G100" i="1"/>
  <c r="H100" i="1"/>
  <c r="I100" i="1"/>
  <c r="J100" i="1"/>
  <c r="K100" i="1"/>
  <c r="F128" i="1"/>
  <c r="G128" i="1"/>
  <c r="H128" i="1"/>
  <c r="I128" i="1"/>
  <c r="J128" i="1"/>
  <c r="K128" i="1"/>
  <c r="F97" i="1"/>
  <c r="G97" i="1"/>
  <c r="H97" i="1"/>
  <c r="I97" i="1"/>
  <c r="J97" i="1"/>
  <c r="K97" i="1"/>
  <c r="A137" i="1"/>
  <c r="A30" i="1"/>
  <c r="A46" i="1"/>
  <c r="A53" i="1"/>
  <c r="A52" i="1"/>
  <c r="A129" i="1"/>
  <c r="A45" i="1"/>
  <c r="A51" i="1"/>
  <c r="A114" i="1"/>
  <c r="A83" i="1"/>
  <c r="A44" i="1"/>
  <c r="A100" i="1"/>
  <c r="A128" i="1"/>
  <c r="A97" i="1"/>
  <c r="A73" i="1" l="1"/>
  <c r="A72" i="1"/>
  <c r="A107" i="1"/>
  <c r="A112" i="1"/>
  <c r="A111" i="1"/>
  <c r="A110" i="1"/>
  <c r="A109" i="1"/>
  <c r="F73" i="1"/>
  <c r="G73" i="1"/>
  <c r="H73" i="1"/>
  <c r="I73" i="1"/>
  <c r="J73" i="1"/>
  <c r="K73" i="1"/>
  <c r="F72" i="1"/>
  <c r="G72" i="1"/>
  <c r="H72" i="1"/>
  <c r="I72" i="1"/>
  <c r="J72" i="1"/>
  <c r="K72" i="1"/>
  <c r="F107" i="1"/>
  <c r="G107" i="1"/>
  <c r="H107" i="1"/>
  <c r="I107" i="1"/>
  <c r="J107" i="1"/>
  <c r="K10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7" i="1"/>
  <c r="G27" i="1"/>
  <c r="H27" i="1"/>
  <c r="I27" i="1"/>
  <c r="J27" i="1"/>
  <c r="K27" i="1"/>
  <c r="A27" i="1"/>
  <c r="A71" i="1"/>
  <c r="A70" i="1"/>
  <c r="A69" i="1"/>
  <c r="A68" i="1"/>
  <c r="A67" i="1"/>
  <c r="A66" i="1"/>
  <c r="A65" i="1"/>
  <c r="A64" i="1"/>
  <c r="A63" i="1"/>
  <c r="A62" i="1"/>
  <c r="A61" i="1"/>
  <c r="A108" i="1"/>
  <c r="A60" i="1"/>
  <c r="A59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08" i="1"/>
  <c r="G108" i="1"/>
  <c r="H108" i="1"/>
  <c r="I108" i="1"/>
  <c r="J108" i="1"/>
  <c r="K108" i="1"/>
  <c r="F60" i="1"/>
  <c r="G60" i="1"/>
  <c r="H60" i="1"/>
  <c r="I60" i="1"/>
  <c r="J60" i="1"/>
  <c r="K60" i="1"/>
  <c r="F59" i="1"/>
  <c r="G59" i="1"/>
  <c r="H59" i="1"/>
  <c r="I59" i="1"/>
  <c r="J59" i="1"/>
  <c r="K59" i="1"/>
  <c r="F115" i="1"/>
  <c r="G115" i="1"/>
  <c r="H115" i="1"/>
  <c r="I115" i="1"/>
  <c r="J115" i="1"/>
  <c r="K115" i="1"/>
  <c r="F22" i="1"/>
  <c r="G22" i="1"/>
  <c r="H22" i="1"/>
  <c r="I22" i="1"/>
  <c r="J22" i="1"/>
  <c r="K22" i="1"/>
  <c r="F113" i="1"/>
  <c r="G113" i="1"/>
  <c r="H113" i="1"/>
  <c r="I113" i="1"/>
  <c r="J113" i="1"/>
  <c r="K113" i="1"/>
  <c r="F21" i="1"/>
  <c r="G21" i="1"/>
  <c r="H21" i="1"/>
  <c r="I21" i="1"/>
  <c r="J21" i="1"/>
  <c r="K21" i="1"/>
  <c r="F127" i="1"/>
  <c r="G127" i="1"/>
  <c r="H127" i="1"/>
  <c r="I127" i="1"/>
  <c r="J127" i="1"/>
  <c r="K127" i="1"/>
  <c r="F29" i="1"/>
  <c r="G29" i="1"/>
  <c r="H29" i="1"/>
  <c r="I29" i="1"/>
  <c r="J29" i="1"/>
  <c r="K29" i="1"/>
  <c r="F28" i="1"/>
  <c r="G28" i="1"/>
  <c r="H28" i="1"/>
  <c r="I28" i="1"/>
  <c r="J28" i="1"/>
  <c r="K28" i="1"/>
  <c r="F106" i="1"/>
  <c r="G106" i="1"/>
  <c r="H106" i="1"/>
  <c r="I106" i="1"/>
  <c r="J106" i="1"/>
  <c r="K106" i="1"/>
  <c r="F50" i="1"/>
  <c r="G50" i="1"/>
  <c r="H50" i="1"/>
  <c r="I50" i="1"/>
  <c r="J50" i="1"/>
  <c r="K50" i="1"/>
  <c r="F126" i="1"/>
  <c r="G126" i="1"/>
  <c r="H126" i="1"/>
  <c r="I126" i="1"/>
  <c r="J126" i="1"/>
  <c r="K126" i="1"/>
  <c r="F82" i="1"/>
  <c r="G82" i="1"/>
  <c r="H82" i="1"/>
  <c r="I82" i="1"/>
  <c r="J82" i="1"/>
  <c r="K82" i="1"/>
  <c r="F135" i="1"/>
  <c r="G135" i="1"/>
  <c r="H135" i="1"/>
  <c r="I135" i="1"/>
  <c r="J135" i="1"/>
  <c r="K135" i="1"/>
  <c r="F43" i="1"/>
  <c r="G43" i="1"/>
  <c r="H43" i="1"/>
  <c r="I43" i="1"/>
  <c r="J43" i="1"/>
  <c r="K43" i="1"/>
  <c r="F49" i="1"/>
  <c r="G49" i="1"/>
  <c r="H49" i="1"/>
  <c r="I49" i="1"/>
  <c r="J49" i="1"/>
  <c r="K49" i="1"/>
  <c r="F96" i="1"/>
  <c r="G96" i="1"/>
  <c r="H96" i="1"/>
  <c r="I96" i="1"/>
  <c r="J96" i="1"/>
  <c r="K96" i="1"/>
  <c r="F81" i="1"/>
  <c r="G81" i="1"/>
  <c r="H81" i="1"/>
  <c r="I81" i="1"/>
  <c r="J81" i="1"/>
  <c r="K81" i="1"/>
  <c r="F99" i="1"/>
  <c r="G99" i="1"/>
  <c r="H99" i="1"/>
  <c r="I99" i="1"/>
  <c r="J99" i="1"/>
  <c r="K99" i="1"/>
  <c r="F76" i="1"/>
  <c r="G76" i="1"/>
  <c r="H76" i="1"/>
  <c r="I76" i="1"/>
  <c r="J76" i="1"/>
  <c r="K76" i="1"/>
  <c r="F80" i="1"/>
  <c r="G80" i="1"/>
  <c r="H80" i="1"/>
  <c r="I80" i="1"/>
  <c r="J80" i="1"/>
  <c r="K80" i="1"/>
  <c r="F79" i="1"/>
  <c r="G79" i="1"/>
  <c r="H79" i="1"/>
  <c r="I79" i="1"/>
  <c r="J79" i="1"/>
  <c r="K79" i="1"/>
  <c r="F88" i="1"/>
  <c r="G88" i="1"/>
  <c r="H88" i="1"/>
  <c r="I88" i="1"/>
  <c r="J88" i="1"/>
  <c r="K88" i="1"/>
  <c r="F134" i="1"/>
  <c r="G134" i="1"/>
  <c r="H134" i="1"/>
  <c r="I134" i="1"/>
  <c r="J134" i="1"/>
  <c r="K134" i="1"/>
  <c r="F20" i="1"/>
  <c r="G20" i="1"/>
  <c r="H20" i="1"/>
  <c r="I20" i="1"/>
  <c r="J20" i="1"/>
  <c r="K20" i="1"/>
  <c r="F42" i="1"/>
  <c r="G42" i="1"/>
  <c r="H42" i="1"/>
  <c r="I42" i="1"/>
  <c r="J42" i="1"/>
  <c r="K42" i="1"/>
  <c r="A115" i="1"/>
  <c r="A22" i="1"/>
  <c r="A113" i="1"/>
  <c r="A21" i="1"/>
  <c r="A127" i="1"/>
  <c r="A29" i="1"/>
  <c r="A28" i="1"/>
  <c r="A106" i="1"/>
  <c r="A50" i="1"/>
  <c r="A126" i="1"/>
  <c r="A82" i="1"/>
  <c r="A135" i="1"/>
  <c r="A43" i="1"/>
  <c r="A49" i="1"/>
  <c r="A96" i="1"/>
  <c r="A81" i="1"/>
  <c r="A99" i="1"/>
  <c r="A76" i="1"/>
  <c r="A80" i="1"/>
  <c r="A79" i="1"/>
  <c r="A88" i="1"/>
  <c r="A134" i="1"/>
  <c r="A20" i="1"/>
  <c r="A42" i="1"/>
  <c r="F41" i="1" l="1"/>
  <c r="G41" i="1"/>
  <c r="H41" i="1"/>
  <c r="I41" i="1"/>
  <c r="J41" i="1"/>
  <c r="K41" i="1"/>
  <c r="A41" i="1"/>
  <c r="A125" i="1" l="1"/>
  <c r="A124" i="1"/>
  <c r="A123" i="1"/>
  <c r="A12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74" i="1"/>
  <c r="A121" i="1"/>
  <c r="A75" i="1"/>
  <c r="A87" i="1"/>
  <c r="A19" i="1"/>
  <c r="A18" i="1"/>
  <c r="A86" i="1"/>
  <c r="A85" i="1"/>
  <c r="F121" i="1"/>
  <c r="G121" i="1"/>
  <c r="H121" i="1"/>
  <c r="I121" i="1"/>
  <c r="J121" i="1"/>
  <c r="K121" i="1"/>
  <c r="F75" i="1"/>
  <c r="G75" i="1"/>
  <c r="H75" i="1"/>
  <c r="I75" i="1"/>
  <c r="J75" i="1"/>
  <c r="K75" i="1"/>
  <c r="F87" i="1"/>
  <c r="G87" i="1"/>
  <c r="H87" i="1"/>
  <c r="I87" i="1"/>
  <c r="J87" i="1"/>
  <c r="K87" i="1"/>
  <c r="F19" i="1"/>
  <c r="G19" i="1"/>
  <c r="H19" i="1"/>
  <c r="I19" i="1"/>
  <c r="J19" i="1"/>
  <c r="K19" i="1"/>
  <c r="F18" i="1"/>
  <c r="G18" i="1"/>
  <c r="H18" i="1"/>
  <c r="I18" i="1"/>
  <c r="J18" i="1"/>
  <c r="K18" i="1"/>
  <c r="F86" i="1"/>
  <c r="G86" i="1"/>
  <c r="H86" i="1"/>
  <c r="I86" i="1"/>
  <c r="J86" i="1"/>
  <c r="K86" i="1"/>
  <c r="F85" i="1"/>
  <c r="G85" i="1"/>
  <c r="H85" i="1"/>
  <c r="I85" i="1"/>
  <c r="J85" i="1"/>
  <c r="K85" i="1"/>
  <c r="F74" i="1"/>
  <c r="G74" i="1"/>
  <c r="H74" i="1"/>
  <c r="I74" i="1"/>
  <c r="J74" i="1"/>
  <c r="K74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105" i="1"/>
  <c r="G105" i="1"/>
  <c r="H105" i="1"/>
  <c r="I105" i="1"/>
  <c r="J105" i="1"/>
  <c r="K105" i="1"/>
  <c r="F40" i="1"/>
  <c r="G40" i="1"/>
  <c r="H40" i="1"/>
  <c r="I40" i="1"/>
  <c r="J40" i="1"/>
  <c r="K40" i="1"/>
  <c r="F48" i="1"/>
  <c r="G48" i="1"/>
  <c r="H48" i="1"/>
  <c r="I48" i="1"/>
  <c r="J48" i="1"/>
  <c r="K48" i="1"/>
  <c r="F95" i="1"/>
  <c r="G95" i="1"/>
  <c r="H95" i="1"/>
  <c r="I95" i="1"/>
  <c r="J95" i="1"/>
  <c r="K95" i="1"/>
  <c r="F47" i="1"/>
  <c r="G47" i="1"/>
  <c r="H47" i="1"/>
  <c r="I47" i="1"/>
  <c r="J47" i="1"/>
  <c r="K47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20" i="1"/>
  <c r="G120" i="1"/>
  <c r="H120" i="1"/>
  <c r="I120" i="1"/>
  <c r="J120" i="1"/>
  <c r="K120" i="1"/>
  <c r="F13" i="1"/>
  <c r="G13" i="1"/>
  <c r="H13" i="1"/>
  <c r="I13" i="1"/>
  <c r="J13" i="1"/>
  <c r="K13" i="1"/>
  <c r="A105" i="1"/>
  <c r="A40" i="1"/>
  <c r="A48" i="1"/>
  <c r="A95" i="1"/>
  <c r="A47" i="1"/>
  <c r="A17" i="1"/>
  <c r="A16" i="1"/>
  <c r="A15" i="1"/>
  <c r="A14" i="1"/>
  <c r="A120" i="1"/>
  <c r="A13" i="1"/>
  <c r="G7" i="16" l="1"/>
  <c r="A5" i="1"/>
  <c r="A90" i="1"/>
  <c r="A23" i="1"/>
  <c r="A91" i="1"/>
  <c r="A6" i="1"/>
  <c r="A24" i="1"/>
  <c r="A25" i="1"/>
  <c r="A131" i="1"/>
  <c r="A39" i="1"/>
  <c r="A92" i="1"/>
  <c r="A7" i="1"/>
  <c r="A8" i="1"/>
  <c r="A132" i="1"/>
  <c r="A136" i="1"/>
  <c r="A93" i="1"/>
  <c r="A94" i="1"/>
  <c r="A9" i="1"/>
  <c r="A77" i="1"/>
  <c r="A116" i="1"/>
  <c r="A133" i="1"/>
  <c r="A117" i="1"/>
  <c r="A103" i="1"/>
  <c r="A118" i="1"/>
  <c r="A98" i="1"/>
  <c r="A10" i="1"/>
  <c r="A26" i="1"/>
  <c r="A11" i="1"/>
  <c r="A84" i="1"/>
  <c r="A119" i="1"/>
  <c r="A12" i="1"/>
  <c r="A78" i="1"/>
  <c r="A104" i="1"/>
  <c r="F78" i="1"/>
  <c r="G78" i="1"/>
  <c r="H78" i="1"/>
  <c r="I78" i="1"/>
  <c r="J78" i="1"/>
  <c r="K78" i="1"/>
  <c r="F104" i="1"/>
  <c r="G104" i="1"/>
  <c r="H104" i="1"/>
  <c r="I104" i="1"/>
  <c r="J104" i="1"/>
  <c r="K104" i="1"/>
  <c r="F12" i="1" l="1"/>
  <c r="G12" i="1"/>
  <c r="H12" i="1"/>
  <c r="I12" i="1"/>
  <c r="J12" i="1"/>
  <c r="K12" i="1"/>
  <c r="F119" i="1"/>
  <c r="G119" i="1"/>
  <c r="H119" i="1"/>
  <c r="I119" i="1"/>
  <c r="J119" i="1"/>
  <c r="K119" i="1"/>
  <c r="F84" i="1"/>
  <c r="G84" i="1"/>
  <c r="H84" i="1"/>
  <c r="I84" i="1"/>
  <c r="J84" i="1"/>
  <c r="K84" i="1"/>
  <c r="F11" i="1"/>
  <c r="G11" i="1"/>
  <c r="H11" i="1"/>
  <c r="I11" i="1"/>
  <c r="J11" i="1"/>
  <c r="K11" i="1"/>
  <c r="F26" i="1"/>
  <c r="G26" i="1"/>
  <c r="H26" i="1"/>
  <c r="I26" i="1"/>
  <c r="J26" i="1"/>
  <c r="K26" i="1"/>
  <c r="F10" i="1"/>
  <c r="G10" i="1"/>
  <c r="H10" i="1"/>
  <c r="I10" i="1"/>
  <c r="J10" i="1"/>
  <c r="K10" i="1"/>
  <c r="F98" i="1"/>
  <c r="G98" i="1"/>
  <c r="H98" i="1"/>
  <c r="I98" i="1"/>
  <c r="J98" i="1"/>
  <c r="K98" i="1"/>
  <c r="F118" i="1"/>
  <c r="G118" i="1"/>
  <c r="H118" i="1"/>
  <c r="I118" i="1"/>
  <c r="J118" i="1"/>
  <c r="K118" i="1"/>
  <c r="F103" i="1" l="1"/>
  <c r="G103" i="1"/>
  <c r="H103" i="1"/>
  <c r="I103" i="1"/>
  <c r="J103" i="1"/>
  <c r="K103" i="1"/>
  <c r="F117" i="1"/>
  <c r="G117" i="1"/>
  <c r="H117" i="1"/>
  <c r="I117" i="1"/>
  <c r="J117" i="1"/>
  <c r="K117" i="1"/>
  <c r="F133" i="1"/>
  <c r="G133" i="1"/>
  <c r="H133" i="1"/>
  <c r="I133" i="1"/>
  <c r="J133" i="1"/>
  <c r="K133" i="1"/>
  <c r="F116" i="1"/>
  <c r="G116" i="1"/>
  <c r="H116" i="1"/>
  <c r="I116" i="1"/>
  <c r="J116" i="1"/>
  <c r="K116" i="1"/>
  <c r="F77" i="1"/>
  <c r="G77" i="1"/>
  <c r="H77" i="1"/>
  <c r="I77" i="1"/>
  <c r="J77" i="1"/>
  <c r="K77" i="1"/>
  <c r="F9" i="1"/>
  <c r="G9" i="1"/>
  <c r="H9" i="1"/>
  <c r="I9" i="1"/>
  <c r="J9" i="1"/>
  <c r="K9" i="1"/>
  <c r="F94" i="1"/>
  <c r="G94" i="1"/>
  <c r="H94" i="1"/>
  <c r="I94" i="1"/>
  <c r="J94" i="1"/>
  <c r="K94" i="1"/>
  <c r="F93" i="1"/>
  <c r="G93" i="1"/>
  <c r="H93" i="1"/>
  <c r="I93" i="1"/>
  <c r="J93" i="1"/>
  <c r="K93" i="1"/>
  <c r="F136" i="1" l="1"/>
  <c r="G136" i="1"/>
  <c r="H136" i="1"/>
  <c r="I136" i="1"/>
  <c r="J136" i="1"/>
  <c r="K136" i="1"/>
  <c r="F132" i="1"/>
  <c r="G132" i="1"/>
  <c r="H132" i="1"/>
  <c r="I132" i="1"/>
  <c r="J132" i="1"/>
  <c r="K132" i="1"/>
  <c r="F8" i="1"/>
  <c r="G8" i="1"/>
  <c r="H8" i="1"/>
  <c r="I8" i="1"/>
  <c r="J8" i="1"/>
  <c r="K8" i="1"/>
  <c r="F7" i="1"/>
  <c r="G7" i="1"/>
  <c r="H7" i="1"/>
  <c r="I7" i="1"/>
  <c r="J7" i="1"/>
  <c r="K7" i="1"/>
  <c r="F92" i="1" l="1"/>
  <c r="G92" i="1"/>
  <c r="H92" i="1"/>
  <c r="I92" i="1"/>
  <c r="J92" i="1"/>
  <c r="K92" i="1"/>
  <c r="F39" i="1" l="1"/>
  <c r="G39" i="1"/>
  <c r="H39" i="1"/>
  <c r="I39" i="1"/>
  <c r="J39" i="1"/>
  <c r="K39" i="1"/>
  <c r="F131" i="1"/>
  <c r="G131" i="1"/>
  <c r="H131" i="1"/>
  <c r="I131" i="1"/>
  <c r="J131" i="1"/>
  <c r="K131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25" i="1" l="1"/>
  <c r="G25" i="1"/>
  <c r="H25" i="1"/>
  <c r="I25" i="1"/>
  <c r="J25" i="1"/>
  <c r="K25" i="1"/>
  <c r="F24" i="1" l="1"/>
  <c r="G24" i="1"/>
  <c r="H24" i="1"/>
  <c r="I24" i="1"/>
  <c r="J24" i="1"/>
  <c r="K24" i="1"/>
  <c r="F6" i="1"/>
  <c r="G6" i="1"/>
  <c r="H6" i="1"/>
  <c r="I6" i="1"/>
  <c r="J6" i="1"/>
  <c r="K6" i="1"/>
  <c r="F91" i="1"/>
  <c r="G91" i="1"/>
  <c r="H91" i="1"/>
  <c r="I91" i="1"/>
  <c r="J91" i="1"/>
  <c r="K91" i="1"/>
  <c r="F23" i="1" l="1"/>
  <c r="G23" i="1"/>
  <c r="H23" i="1"/>
  <c r="I23" i="1"/>
  <c r="J23" i="1"/>
  <c r="K23" i="1"/>
  <c r="F90" i="1" l="1"/>
  <c r="G90" i="1"/>
  <c r="H90" i="1"/>
  <c r="I90" i="1"/>
  <c r="J90" i="1"/>
  <c r="K90" i="1"/>
  <c r="F5" i="1"/>
  <c r="G5" i="1"/>
  <c r="H5" i="1"/>
  <c r="I5" i="1"/>
  <c r="J5" i="1"/>
  <c r="K5" i="1"/>
  <c r="G38" i="1" l="1"/>
  <c r="G37" i="1"/>
  <c r="A38" i="1" l="1"/>
  <c r="F38" i="1"/>
  <c r="H38" i="1"/>
  <c r="I38" i="1"/>
  <c r="J38" i="1"/>
  <c r="K38" i="1"/>
  <c r="A37" i="1"/>
  <c r="F37" i="1"/>
  <c r="H37" i="1"/>
  <c r="I37" i="1"/>
  <c r="J37" i="1"/>
  <c r="K37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<sst xmlns="http://schemas.openxmlformats.org/spreadsheetml/2006/main" count="13950" uniqueCount="2643">
  <si>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</si>
  <si>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</si>
  <si>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</si>
  <si>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</si>
  <si>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</si>
  <si>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</si>
  <si>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</si>
  <si>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</si>
  <si>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</si>
  <si>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</si>
  <si>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</si>
  <si>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</si>
  <si>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</si>
  <si>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</si>
  <si>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</si>
  <si>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</si>
  <si>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</si>
  <si>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</si>
  <si>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</si>
  <si>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</si>
  <si>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</si>
  <si>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</si>
  <si>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</si>
  <si>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</si>
  <si>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</si>
  <si>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</si>
  <si>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</si>
  <si>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</si>
  <si>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</si>
  <si>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</si>
  <si>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</si>
  <si>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</si>
  <si>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</si>
  <si>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</si>
  <si>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</si>
  <si>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</si>
  <si>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</si>
  <si>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</si>
  <si>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</si>
  <si>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</si>
  <si>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</si>
  <si>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</si>
  <si>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</si>
  <si>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</si>
  <si>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</si>
  <si>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</si>
  <si>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</si>
  <si>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</si>
  <si>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</si>
  <si>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</si>
  <si>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</si>
  <si>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</si>
  <si>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</si>
  <si>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</si>
  <si>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</si>
  <si>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</si>
  <si>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</si>
  <si>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</si>
  <si>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</si>
  <si>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</si>
  <si>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</si>
  <si>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</si>
  <si>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</si>
  <si>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</si>
  <si>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</si>
  <si>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</si>
  <si>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</si>
  <si>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</si>
  <si>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</si>
  <si>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</si>
  <si>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</si>
  <si>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</si>
  <si>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</si>
  <si>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</si>
  <si>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</si>
  <si>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</si>
  <si>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</si>
  <si>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</si>
  <si>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</si>
  <si>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</si>
  <si>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</si>
  <si>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</si>
  <si>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</si>
  <si>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</si>
  <si>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</si>
  <si>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</si>
  <si>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</si>
  <si>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</si>
  <si>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</si>
  <si>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</si>
  <si>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</si>
  <si>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</si>
  <si>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</si>
  <si>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</si>
  <si>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</si>
  <si>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</si>
  <si>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</si>
  <si>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</si>
  <si>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</si>
  <si>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</si>
  <si>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</si>
  <si>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</si>
  <si>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</si>
  <si>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</si>
  <si>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</si>
  <si>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</si>
  <si>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</si>
  <si>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</si>
  <si>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</si>
  <si>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</si>
  <si>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</si>
  <si>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</si>
  <si>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</si>
  <si>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</si>
  <si>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</si>
  <si>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</si>
  <si>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</si>
  <si>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</si>
  <si>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</si>
  <si>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</si>
  <si>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</si>
  <si>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</si>
  <si>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</si>
  <si>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</si>
  <si>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</si>
  <si>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</si>
  <si>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</si>
  <si>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</si>
  <si>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</si>
  <si>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</si>
  <si>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</si>
  <si>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</si>
  <si>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</si>
  <si>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</si>
  <si>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</si>
  <si>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</si>
  <si>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</si>
  <si>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</si>
  <si>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</si>
  <si>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</si>
  <si>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</si>
  <si>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</si>
  <si>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</si>
  <si>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</si>
  <si>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</si>
  <si>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</si>
  <si>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</si>
  <si>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</si>
  <si>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</si>
  <si>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</si>
  <si>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</si>
  <si>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</si>
  <si>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</si>
  <si>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</si>
  <si>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</si>
  <si>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</si>
  <si>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</si>
  <si>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</si>
  <si>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</si>
  <si>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</si>
  <si>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</si>
  <si>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</si>
  <si>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</si>
  <si>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</si>
  <si>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</si>
  <si>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</si>
  <si>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</si>
  <si>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</si>
  <si>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</si>
  <si>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</si>
  <si>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</si>
  <si>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</si>
  <si>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</si>
  <si>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</si>
  <si>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</si>
  <si>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</si>
  <si>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</si>
  <si>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</si>
  <si>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</si>
  <si>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</si>
  <si>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</si>
  <si>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</si>
  <si>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</si>
  <si>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</si>
  <si>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</si>
  <si>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</si>
  <si>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</si>
  <si>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</si>
  <si>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</si>
  <si>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</si>
  <si>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</si>
  <si>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</si>
  <si>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</si>
  <si>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</si>
  <si>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</si>
  <si>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</si>
  <si>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</si>
  <si>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</si>
  <si>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</si>
  <si>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</si>
  <si>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</si>
  <si>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</si>
  <si>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</si>
  <si>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</si>
  <si>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</si>
  <si>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</si>
  <si>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</si>
  <si>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</si>
  <si>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</si>
  <si>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</si>
  <si>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</si>
  <si>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</si>
  <si>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</si>
  <si>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</si>
  <si>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</si>
  <si>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</si>
  <si>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</si>
  <si>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</si>
  <si>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</si>
  <si>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</si>
  <si>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</si>
  <si>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</si>
  <si>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</si>
  <si>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</si>
  <si>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</si>
  <si>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</si>
  <si>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</si>
  <si>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</si>
  <si>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</si>
  <si>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</si>
  <si>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</si>
  <si>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</si>
  <si>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</si>
  <si>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</si>
  <si>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</si>
  <si>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</si>
  <si>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</si>
  <si>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</si>
  <si>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</si>
  <si>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</si>
  <si>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</si>
  <si>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</si>
  <si>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</si>
  <si>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</si>
  <si>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</si>
  <si>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</si>
  <si>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</si>
  <si>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</si>
  <si>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</si>
  <si>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</si>
  <si>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</si>
  <si>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</si>
  <si>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</si>
  <si>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</si>
  <si>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</si>
  <si>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</si>
  <si>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</si>
  <si>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</si>
  <si>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</si>
  <si>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</si>
  <si>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</si>
  <si>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</si>
  <si>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</si>
  <si>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</si>
  <si>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</si>
  <si>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</si>
  <si>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</si>
  <si>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</si>
  <si>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</si>
  <si>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</si>
  <si>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</si>
  <si>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</si>
  <si>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</si>
  <si>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</si>
  <si>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</si>
  <si>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</si>
  <si>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</si>
  <si>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</si>
  <si>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</si>
  <si>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</si>
  <si>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</si>
  <si>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</si>
  <si>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</si>
  <si>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</si>
  <si>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</si>
  <si>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</si>
  <si>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</si>
  <si>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</si>
  <si>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</si>
  <si>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</si>
  <si>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</si>
  <si>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</si>
  <si>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</si>
  <si>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</si>
  <si>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</si>
  <si>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</si>
  <si>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</si>
  <si>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</si>
  <si>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</si>
  <si>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</si>
  <si>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</si>
  <si>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</si>
  <si>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</si>
  <si>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</si>
  <si>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</si>
  <si>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</si>
  <si>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</si>
  <si>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</si>
  <si>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</si>
  <si>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</si>
  <si>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</si>
  <si>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</si>
  <si>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</si>
  <si>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</si>
  <si>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</si>
  <si>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</si>
  <si>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</si>
  <si>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</si>
  <si>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</si>
  <si>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</si>
  <si>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</si>
  <si>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</si>
  <si>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</si>
  <si>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</si>
  <si>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</si>
  <si>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</si>
  <si>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</si>
  <si>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</si>
  <si>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</si>
  <si>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</si>
  <si>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</si>
  <si>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</si>
  <si>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</si>
  <si>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</si>
  <si>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</si>
  <si>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</si>
  <si>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</si>
  <si>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</si>
  <si>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</si>
  <si>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</si>
  <si>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</si>
  <si>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</si>
  <si>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</si>
  <si>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</si>
  <si>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</si>
  <si>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</si>
  <si>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</si>
  <si>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</si>
  <si>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</si>
  <si>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</si>
  <si>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</si>
  <si>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</si>
  <si>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</si>
  <si>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</si>
  <si>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</si>
  <si>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</si>
  <si>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</si>
  <si>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</si>
  <si>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</si>
  <si>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</si>
  <si>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</si>
  <si>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</si>
  <si>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</si>
  <si>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</si>
  <si>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</si>
  <si>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</si>
  <si>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</si>
  <si>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</si>
  <si>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</si>
  <si>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</si>
  <si>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</si>
  <si>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</si>
  <si>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</si>
  <si>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</si>
  <si>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</si>
  <si>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</si>
  <si>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</si>
  <si>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</si>
  <si>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</si>
  <si>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</si>
  <si>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</si>
  <si>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</si>
  <si>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</si>
  <si>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</si>
  <si>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</si>
  <si>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</si>
  <si>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</si>
  <si>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</si>
  <si>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</si>
  <si>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</si>
  <si>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</si>
  <si>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</si>
  <si>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</si>
  <si>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</si>
  <si>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</si>
  <si>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</si>
  <si>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</si>
  <si>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</si>
  <si>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</si>
  <si>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</si>
  <si>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</si>
  <si>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</si>
  <si>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</si>
  <si>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</si>
  <si>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</si>
  <si>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</si>
  <si>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</si>
  <si>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</si>
  <si>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</si>
  <si>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</si>
  <si>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</si>
  <si>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</si>
  <si>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</si>
  <si>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</si>
  <si>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</si>
  <si>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</si>
  <si>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</si>
  <si>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</si>
  <si>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</si>
  <si>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</si>
  <si>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</si>
  <si>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</si>
  <si>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</si>
  <si>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</si>
  <si>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</si>
  <si>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</si>
  <si>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</si>
  <si>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</si>
  <si>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</si>
  <si>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</si>
  <si>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</si>
  <si>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</si>
  <si>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</si>
  <si>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</si>
  <si>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</si>
  <si>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</si>
  <si>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</si>
  <si>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</si>
  <si>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</si>
  <si>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</si>
  <si>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</si>
  <si>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</si>
  <si>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</si>
  <si>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</si>
  <si>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</si>
  <si>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</si>
  <si>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</si>
  <si>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</si>
  <si>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</si>
  <si>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</si>
  <si>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</si>
  <si>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</si>
  <si>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</si>
  <si>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</si>
  <si>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</si>
  <si>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</si>
  <si>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</si>
  <si>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</si>
  <si>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</si>
  <si>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</si>
  <si>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</si>
  <si>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</si>
  <si>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</si>
  <si>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</si>
  <si>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</si>
  <si>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</si>
  <si>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</si>
  <si>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</si>
  <si>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</si>
  <si>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</si>
  <si>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</si>
  <si>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</si>
  <si>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</si>
  <si>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</si>
  <si>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</si>
  <si>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</si>
  <si>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</si>
  <si>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</si>
  <si>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</si>
  <si>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</si>
  <si>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</si>
  <si>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</si>
  <si>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</si>
  <si>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</si>
  <si>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</si>
  <si>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</si>
  <si>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</si>
  <si>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</si>
  <si>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</si>
  <si>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</si>
  <si>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</si>
  <si>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</si>
  <si>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</si>
  <si>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</si>
  <si>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</si>
  <si>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</si>
  <si>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</si>
  <si>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</si>
  <si>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</si>
  <si>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</si>
  <si>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</si>
  <si>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</si>
  <si>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</si>
  <si>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</si>
  <si>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</si>
  <si>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</si>
  <si>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</si>
  <si>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</si>
  <si>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</si>
  <si>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</si>
  <si>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</si>
  <si>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</si>
  <si>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</si>
  <si>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</si>
  <si>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</si>
  <si>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</si>
  <si>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</si>
  <si>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</si>
  <si>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</si>
  <si>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</si>
  <si>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</si>
  <si>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</si>
  <si>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</si>
  <si>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</si>
  <si>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</si>
  <si>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</si>
  <si>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</si>
  <si>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</si>
  <si>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</si>
  <si>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</si>
  <si>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</si>
  <si>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</si>
  <si>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</si>
  <si>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</si>
  <si>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</si>
  <si>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</si>
  <si>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</si>
  <si>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</si>
  <si>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</si>
  <si>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</si>
  <si>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</si>
  <si>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</si>
  <si>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</si>
  <si>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</si>
  <si>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</si>
  <si>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</si>
  <si>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</si>
  <si>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</si>
  <si>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</si>
  <si>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</si>
  <si>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</si>
  <si>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</si>
  <si>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</si>
  <si>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</si>
  <si>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</si>
  <si>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</si>
  <si>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</si>
  <si>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</si>
  <si>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</si>
  <si>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</si>
  <si>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</si>
  <si>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</si>
  <si>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</si>
  <si>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</si>
  <si>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</si>
  <si>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</si>
  <si>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</si>
  <si>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</si>
  <si>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</si>
  <si>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</si>
  <si>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</si>
  <si>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</si>
  <si>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</si>
  <si>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</si>
  <si>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</si>
  <si>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</si>
  <si>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</si>
  <si>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</si>
  <si>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</si>
  <si>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</si>
  <si>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</si>
  <si>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</si>
  <si>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</si>
  <si>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</si>
  <si>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</si>
  <si>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</si>
  <si>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</si>
  <si>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</si>
  <si>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</si>
  <si>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</si>
  <si>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</si>
  <si>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</si>
  <si>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</si>
  <si>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</si>
  <si>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</si>
  <si>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</si>
  <si>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</si>
  <si>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</si>
  <si>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</si>
  <si>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</si>
  <si>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</si>
  <si>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</si>
  <si>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</si>
  <si>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</si>
  <si>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</si>
  <si>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</si>
  <si>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</si>
  <si>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</si>
  <si>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</si>
  <si>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</si>
  <si>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</si>
  <si>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</si>
  <si>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</si>
  <si>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</si>
  <si>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</si>
  <si>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</si>
  <si>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</si>
  <si>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</si>
  <si>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</si>
  <si>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</si>
  <si>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</si>
  <si>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</si>
  <si>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</si>
  <si>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</si>
  <si>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</si>
  <si>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</si>
  <si>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</si>
  <si>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</si>
  <si>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</si>
  <si>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</si>
  <si>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</si>
  <si>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</si>
  <si>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</si>
  <si>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</si>
  <si>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</si>
  <si>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</si>
  <si>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</si>
  <si>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</si>
  <si>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</si>
  <si>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</si>
  <si>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</si>
  <si>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</si>
  <si>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</si>
  <si>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</si>
  <si>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</si>
  <si>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</si>
  <si>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</si>
  <si>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</si>
  <si>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</si>
  <si>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</si>
  <si>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</si>
  <si>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</si>
  <si>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</si>
  <si>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</si>
  <si>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</si>
  <si>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</si>
  <si>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</si>
  <si>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</si>
  <si>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</si>
  <si>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</si>
  <si>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</si>
  <si>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</si>
  <si>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</si>
  <si>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</si>
  <si>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</si>
  <si>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</si>
  <si>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</si>
  <si>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</si>
  <si>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</si>
  <si>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</si>
  <si>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</si>
  <si>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</si>
  <si>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</si>
  <si>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</si>
  <si>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</si>
  <si>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</si>
  <si>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</si>
  <si>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</si>
  <si>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</si>
  <si>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</si>
  <si>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</si>
  <si>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</si>
  <si>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</si>
  <si>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</si>
  <si>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</si>
  <si>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</si>
  <si>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</si>
  <si>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</si>
  <si>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</si>
  <si>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</si>
  <si>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</si>
  <si>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</si>
  <si>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</si>
  <si>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</si>
  <si>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</si>
  <si>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</si>
  <si>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</si>
  <si>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</si>
  <si>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</si>
  <si>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</si>
  <si>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</si>
  <si>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</si>
  <si>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</si>
  <si>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</si>
  <si>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</si>
  <si>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</si>
  <si>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</si>
  <si>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</si>
  <si>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</si>
  <si>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</si>
  <si>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</si>
  <si>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</si>
  <si>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</si>
  <si>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</si>
  <si>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</si>
  <si>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</si>
  <si>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</si>
  <si>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</si>
  <si>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</si>
  <si>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</si>
  <si>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</si>
  <si>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</si>
  <si>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</si>
  <si>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</si>
  <si>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</si>
  <si>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</si>
  <si>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</si>
  <si>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</si>
  <si>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</si>
  <si>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</si>
  <si>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</si>
  <si>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</si>
  <si>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</si>
  <si>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</si>
  <si>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</si>
  <si>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</si>
  <si>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</si>
  <si>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</si>
  <si>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</si>
  <si>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</si>
  <si>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</si>
  <si>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</si>
  <si>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</si>
  <si>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</si>
  <si>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</si>
  <si>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</si>
  <si>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</si>
  <si>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</si>
  <si>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</si>
  <si>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</si>
  <si>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</si>
  <si>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</si>
  <si>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</si>
  <si>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</si>
  <si>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</si>
  <si>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</si>
  <si>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</si>
  <si>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</si>
  <si>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</si>
  <si>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</si>
  <si>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</si>
  <si>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</si>
  <si>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</si>
  <si>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</si>
  <si>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</si>
  <si>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</si>
  <si>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</si>
  <si>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</si>
  <si>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</si>
  <si>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</si>
  <si>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</si>
  <si>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</si>
  <si>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</si>
  <si>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</si>
  <si>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</si>
  <si>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</si>
  <si>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</si>
  <si>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</si>
  <si>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</si>
  <si>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</si>
  <si>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</si>
  <si>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</si>
  <si>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</si>
  <si>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</si>
  <si>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</si>
  <si>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</si>
  <si>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</si>
  <si>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</si>
  <si>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</si>
  <si>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</si>
  <si>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</si>
  <si>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</si>
  <si>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</si>
  <si>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</si>
  <si>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</si>
  <si>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</si>
  <si>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</si>
  <si>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</si>
  <si>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</si>
  <si>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</si>
  <si>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</si>
  <si>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</si>
  <si>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</si>
  <si>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</si>
  <si>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</si>
  <si>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</si>
  <si>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</si>
  <si>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</si>
  <si>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</si>
  <si>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</si>
  <si>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</si>
  <si>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</si>
  <si>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</si>
  <si>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</si>
  <si>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</si>
  <si>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</si>
  <si>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</si>
  <si>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</si>
  <si>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</si>
  <si>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</si>
  <si>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</si>
  <si>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</si>
  <si>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</si>
  <si>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</si>
  <si>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</si>
  <si>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</si>
  <si>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</si>
  <si>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</si>
  <si>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</si>
  <si>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</si>
  <si>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</si>
  <si>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</si>
  <si>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</si>
  <si>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</si>
  <si>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</si>
  <si>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</si>
  <si>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</si>
  <si>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</si>
  <si>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</si>
  <si>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</si>
  <si>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</si>
  <si>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</si>
  <si>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</si>
  <si>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</si>
  <si>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</si>
  <si>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</si>
  <si>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</si>
  <si>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</si>
  <si>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</si>
  <si>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</si>
  <si>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</si>
  <si>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</si>
  <si>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</si>
  <si>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</si>
  <si>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</si>
  <si>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</si>
  <si>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</si>
  <si>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</si>
  <si>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</si>
  <si>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</si>
  <si>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</si>
  <si>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</si>
  <si>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</si>
  <si>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</si>
  <si>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</si>
  <si>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</si>
  <si>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</si>
  <si>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</si>
  <si>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</si>
  <si>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</si>
  <si>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</si>
  <si>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</si>
  <si>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</si>
  <si>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</si>
  <si>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</si>
  <si>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</si>
  <si>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</si>
  <si>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</si>
  <si>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</si>
  <si>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</si>
  <si>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</si>
  <si>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</si>
  <si>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</si>
  <si>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</si>
  <si>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</si>
  <si>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</si>
  <si>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</si>
  <si>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</si>
  <si>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</si>
  <si>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</si>
  <si>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</si>
  <si>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</si>
  <si>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</si>
  <si>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</si>
  <si>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</si>
  <si>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</si>
  <si>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</si>
  <si>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</si>
  <si>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</si>
  <si>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</si>
  <si>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</si>
  <si>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</si>
  <si>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</si>
  <si>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</si>
  <si>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</si>
  <si>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</si>
  <si>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</si>
  <si>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</si>
  <si>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</si>
  <si>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</si>
  <si>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</si>
  <si>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</si>
  <si>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</si>
  <si>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</si>
  <si>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</si>
  <si>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</si>
  <si>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</si>
  <si>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</si>
  <si>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</si>
  <si>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</si>
  <si>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</si>
  <si>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</si>
  <si>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</si>
  <si>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</si>
  <si>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</si>
  <si>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</si>
  <si>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</si>
  <si>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</si>
  <si>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</si>
  <si>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</si>
  <si>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</si>
  <si>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</si>
  <si>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</si>
  <si>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</si>
  <si>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</si>
  <si>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</si>
  <si>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</si>
  <si>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</si>
  <si>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</si>
  <si>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</si>
  <si>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</si>
  <si>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</si>
  <si>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</si>
  <si>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</si>
  <si>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</si>
  <si>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</si>
  <si>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</si>
  <si>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</si>
  <si>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</si>
  <si>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</si>
  <si>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</si>
  <si>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</si>
  <si>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</si>
  <si>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</si>
  <si>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</si>
  <si>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</si>
  <si>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</si>
  <si>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</si>
  <si>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</si>
  <si>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</si>
  <si>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</si>
  <si>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</si>
  <si>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</si>
  <si>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</si>
  <si>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</si>
  <si>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</si>
  <si>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</si>
  <si>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</si>
  <si>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</si>
  <si>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</si>
  <si>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</si>
  <si>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</si>
  <si>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</si>
  <si>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</si>
  <si>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</si>
  <si>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</si>
  <si>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</si>
  <si>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</si>
  <si>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</si>
  <si>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</si>
  <si>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</si>
  <si>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</si>
  <si>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</si>
  <si>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</si>
  <si>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</si>
  <si>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</si>
  <si>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</si>
  <si>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</si>
  <si>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</si>
  <si>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</si>
  <si>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</si>
  <si>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</si>
  <si>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</si>
  <si>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</si>
  <si>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</si>
  <si>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</si>
  <si>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</si>
  <si>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</si>
  <si>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</si>
  <si>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</si>
  <si>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</si>
  <si>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</si>
  <si>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</si>
  <si>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</si>
  <si>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</si>
  <si>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</si>
  <si>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</si>
  <si>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</si>
  <si>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</si>
  <si>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</si>
  <si>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</si>
  <si>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</si>
  <si>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</si>
  <si>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</si>
  <si>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</si>
  <si>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</si>
  <si>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</si>
  <si>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</si>
  <si>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</si>
  <si>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</si>
  <si>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</si>
  <si>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</si>
  <si>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</si>
  <si>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</si>
  <si>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</si>
  <si>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</si>
  <si>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</si>
  <si>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</si>
  <si>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</si>
  <si>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</si>
  <si>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</si>
  <si>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</si>
  <si>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</si>
  <si>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</si>
  <si>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</si>
  <si>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</si>
  <si>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</si>
  <si>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</si>
  <si>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</si>
  <si>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</si>
  <si>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</si>
  <si>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</si>
  <si>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</si>
  <si>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</si>
  <si>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</si>
  <si>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</si>
  <si>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</si>
  <si>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</si>
  <si>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</si>
  <si>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</si>
  <si>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</si>
  <si>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</si>
  <si>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</si>
  <si>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</si>
  <si>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</si>
  <si>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</si>
  <si>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</si>
  <si>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</si>
  <si>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</si>
  <si>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</si>
  <si>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</si>
  <si>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</si>
  <si>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</si>
  <si>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</si>
  <si>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</si>
  <si>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</si>
  <si>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</si>
  <si>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</si>
  <si>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</si>
  <si>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</si>
  <si>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</si>
  <si>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</si>
  <si>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</si>
  <si>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</si>
  <si>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</si>
  <si>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</si>
  <si>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</si>
  <si>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</si>
  <si>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</si>
  <si>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</si>
  <si>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</si>
  <si>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</si>
  <si>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</si>
  <si>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</si>
  <si>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</si>
  <si>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</si>
  <si>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</si>
  <si>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</si>
  <si>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</si>
  <si>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</si>
  <si>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</si>
  <si>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</si>
  <si>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</si>
  <si>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</si>
  <si>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</si>
  <si>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</si>
  <si>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</si>
  <si>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</si>
  <si>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</si>
  <si>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</si>
  <si>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</si>
  <si>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</si>
  <si>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</si>
  <si>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</si>
  <si>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</si>
  <si>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</si>
  <si>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</si>
  <si>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</si>
  <si>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</si>
  <si>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</si>
  <si>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</si>
  <si>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</si>
  <si>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</si>
  <si>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</si>
  <si>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</si>
  <si>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</si>
  <si>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</si>
  <si>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</si>
  <si>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</si>
  <si>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</si>
  <si>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</si>
  <si>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</si>
  <si>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</si>
  <si>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</si>
  <si>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</si>
  <si>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</si>
  <si>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</si>
  <si>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</si>
  <si>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</si>
  <si>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</si>
  <si>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</si>
  <si>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</si>
  <si>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</si>
  <si>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</si>
  <si>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</si>
  <si>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</si>
  <si>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</si>
  <si>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</si>
  <si>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</si>
  <si>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</si>
  <si>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</si>
  <si>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</si>
  <si>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</si>
  <si>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</si>
  <si>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</si>
  <si>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</si>
  <si>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</si>
  <si>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</si>
  <si>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</si>
  <si>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</si>
  <si>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</si>
  <si>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</si>
  <si>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</si>
  <si>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</si>
  <si>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</si>
  <si>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</si>
  <si>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</si>
  <si>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</si>
  <si>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</si>
  <si>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</si>
  <si>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</si>
  <si>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</si>
  <si>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</si>
  <si>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</si>
  <si>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</si>
  <si>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</si>
  <si>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</si>
  <si>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</si>
  <si>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</si>
  <si>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</si>
  <si>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</si>
  <si>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</si>
  <si>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</si>
  <si>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</si>
  <si>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</si>
  <si>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</si>
  <si>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</si>
  <si>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</si>
  <si>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</si>
  <si>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</si>
  <si>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</si>
  <si>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</si>
  <si>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</si>
  <si>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</si>
  <si>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</si>
  <si>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</si>
  <si>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</si>
  <si>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</si>
  <si>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</si>
  <si>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</si>
  <si>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</si>
  <si>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</si>
  <si>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</si>
  <si>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</si>
  <si>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</si>
  <si>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</si>
  <si>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</si>
  <si>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</si>
  <si>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</si>
  <si>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</si>
  <si>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</si>
  <si>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</si>
  <si>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</si>
  <si>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</si>
  <si>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</si>
  <si>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</si>
  <si>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</si>
  <si>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</si>
  <si>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</si>
  <si>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</si>
  <si>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</si>
  <si>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</si>
  <si>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</si>
  <si>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</si>
  <si>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</si>
  <si>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</si>
  <si>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</si>
  <si>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</si>
  <si>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</si>
  <si>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</si>
  <si>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</si>
  <si>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</si>
  <si>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</si>
  <si>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</si>
  <si>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</si>
  <si>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</si>
  <si>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</si>
  <si>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</si>
  <si>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</si>
  <si>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</si>
  <si>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</si>
  <si>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</si>
  <si>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</si>
  <si>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</si>
  <si>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</si>
  <si>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</si>
  <si>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</si>
  <si>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</si>
  <si>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</si>
  <si>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</si>
  <si>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</si>
  <si>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</si>
  <si>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</si>
  <si>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</si>
  <si>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</si>
  <si>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</si>
  <si>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</si>
  <si>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</si>
  <si>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</si>
  <si>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</si>
  <si>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</si>
  <si>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</si>
  <si>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</si>
  <si>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</si>
  <si>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</si>
  <si>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</si>
  <si>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</si>
  <si>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</si>
  <si>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</si>
  <si>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</si>
  <si>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</si>
  <si>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</si>
  <si>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</si>
  <si>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</si>
  <si>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</si>
  <si>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</si>
  <si>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</si>
  <si>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</si>
  <si>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</si>
  <si>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</si>
  <si>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</si>
  <si>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</si>
  <si>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</si>
  <si>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</si>
  <si>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</si>
  <si>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</si>
  <si>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</si>
  <si>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</si>
  <si>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</si>
  <si>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</si>
  <si>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</si>
  <si>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</si>
  <si>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</si>
  <si>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</si>
  <si>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</si>
  <si>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</si>
  <si>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</si>
  <si>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</si>
  <si>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</si>
  <si>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</si>
  <si>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</si>
  <si>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</si>
  <si>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</si>
  <si>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</si>
  <si>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</si>
  <si>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</si>
  <si>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</si>
  <si>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</si>
  <si>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</si>
  <si>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</si>
  <si>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</si>
  <si>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</si>
  <si>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</si>
  <si>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</si>
  <si>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</si>
  <si>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</si>
  <si>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</si>
  <si>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</si>
  <si>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</si>
  <si>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</si>
  <si>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</si>
  <si>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</si>
  <si>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</si>
  <si>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</si>
  <si>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</si>
  <si>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</si>
  <si>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</si>
  <si>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</si>
  <si>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</si>
  <si>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</si>
  <si>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</si>
  <si>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</si>
  <si>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</si>
  <si>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</si>
  <si>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</si>
  <si>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</si>
  <si>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</si>
  <si>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</si>
  <si>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</si>
  <si>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</si>
  <si>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</si>
  <si>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</si>
  <si>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</si>
  <si>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</si>
  <si>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</si>
  <si>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</si>
  <si>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</si>
  <si>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</si>
  <si>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</si>
  <si>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</si>
  <si>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</si>
  <si>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</si>
  <si>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</si>
  <si>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</si>
  <si>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</si>
  <si>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</si>
  <si>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</si>
  <si>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</si>
  <si>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</si>
  <si>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</si>
  <si>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</si>
  <si>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</si>
  <si>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</si>
  <si>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</si>
  <si>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</si>
  <si>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</si>
  <si>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</si>
  <si>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</si>
  <si>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</si>
  <si>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</si>
  <si>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</si>
  <si>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</si>
  <si>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</si>
  <si>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</si>
  <si>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</si>
  <si>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</si>
  <si>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</si>
  <si>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</si>
  <si>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</si>
  <si>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</si>
  <si>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</si>
  <si>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</si>
  <si>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</si>
  <si>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</si>
  <si>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</si>
  <si>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</si>
  <si>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</si>
  <si>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</si>
  <si>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</si>
  <si>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</si>
  <si>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</si>
  <si>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</si>
  <si>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</si>
  <si>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</si>
  <si>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</si>
  <si>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</si>
  <si>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</si>
  <si>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</si>
  <si>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</si>
  <si>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</si>
  <si>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</si>
  <si>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</si>
  <si>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</si>
  <si>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</si>
  <si>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</si>
  <si>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</si>
  <si>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</si>
  <si>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</si>
  <si>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</si>
  <si>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</si>
  <si>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</si>
  <si>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</si>
  <si>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</si>
  <si>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</si>
  <si>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</si>
  <si>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</si>
  <si>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</si>
  <si>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</si>
  <si>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</si>
  <si>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</si>
  <si>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</si>
  <si>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</si>
  <si>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</si>
  <si>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</si>
  <si>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</si>
  <si>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</si>
  <si>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</si>
  <si>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</si>
  <si>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</si>
  <si>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</si>
  <si>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</si>
  <si>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</si>
  <si>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</si>
  <si>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</si>
  <si>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</si>
  <si>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</si>
  <si>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</si>
  <si>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</si>
  <si>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</si>
  <si>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</si>
  <si>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</si>
  <si>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</si>
  <si>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</si>
  <si>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</si>
  <si>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</si>
  <si>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</si>
  <si>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</si>
  <si>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</si>
  <si>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</si>
  <si>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</si>
  <si>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</si>
  <si>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</si>
  <si>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</si>
  <si>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</si>
  <si>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</si>
  <si>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</si>
  <si>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</si>
  <si>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</si>
  <si>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</si>
  <si>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</si>
  <si>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</si>
  <si>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</si>
  <si>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</si>
  <si>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</si>
  <si>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</si>
  <si>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</si>
  <si>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</si>
  <si>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</si>
  <si>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</si>
  <si>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</si>
  <si>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</si>
  <si>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</si>
  <si>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</si>
  <si>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</si>
  <si>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</si>
  <si>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</si>
  <si>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</si>
  <si>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</si>
  <si>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</si>
  <si>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</si>
  <si>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</si>
  <si>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</si>
  <si>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</si>
  <si>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</si>
  <si>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</si>
  <si>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</si>
  <si>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</si>
  <si>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</si>
  <si>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</si>
  <si>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</si>
  <si>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</si>
  <si>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</si>
  <si>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</si>
  <si>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</si>
  <si>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</si>
  <si>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</si>
  <si>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</si>
  <si>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</si>
  <si>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</si>
  <si>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</si>
  <si>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</si>
  <si>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</si>
  <si>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</si>
  <si>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</si>
  <si>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</si>
  <si>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</si>
  <si>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</si>
  <si>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</si>
  <si>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</si>
  <si>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</si>
  <si>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</si>
  <si>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</si>
  <si>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</si>
  <si>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</si>
  <si>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</si>
  <si>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</si>
  <si>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</si>
  <si>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</si>
  <si>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</si>
  <si>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</si>
  <si>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</si>
  <si>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</si>
  <si>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</si>
  <si>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</si>
  <si>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</si>
  <si>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</si>
  <si>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</si>
  <si>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</si>
  <si>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</si>
  <si>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</si>
  <si>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</si>
  <si>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</si>
  <si>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</si>
  <si>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</si>
  <si>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</si>
  <si>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</si>
  <si>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</si>
  <si>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</si>
  <si>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</si>
  <si>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</si>
  <si>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</si>
  <si>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</si>
  <si>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</si>
  <si>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</si>
  <si>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</si>
  <si>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</si>
  <si>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</si>
  <si>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</si>
  <si>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</si>
  <si>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</si>
  <si>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</si>
  <si>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</si>
  <si>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</si>
  <si>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</si>
  <si>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</si>
  <si>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</si>
  <si>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</si>
  <si>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</si>
  <si>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</si>
  <si>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</si>
  <si>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</si>
  <si>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</si>
  <si>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</si>
  <si>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</si>
  <si>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</si>
  <si>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</si>
  <si>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</si>
  <si>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</si>
  <si>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</si>
  <si>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</si>
  <si>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</si>
  <si>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</si>
  <si>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</si>
  <si>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</si>
  <si>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</si>
  <si>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</si>
  <si>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</si>
  <si>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</si>
  <si>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</si>
  <si>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</si>
  <si>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</si>
  <si>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</si>
  <si>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</si>
  <si>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</si>
  <si>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</si>
  <si>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</si>
  <si>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</si>
  <si>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</si>
  <si>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</si>
  <si>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</si>
  <si>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</si>
  <si>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</si>
  <si>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</si>
  <si>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</si>
  <si>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</si>
  <si>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</si>
  <si>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</si>
  <si>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</si>
  <si>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</si>
  <si>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</si>
  <si>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</si>
  <si>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</si>
  <si>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</si>
  <si>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</si>
  <si>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</si>
  <si>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</si>
  <si>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</si>
  <si>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</si>
  <si>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</si>
  <si>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</si>
  <si>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</si>
  <si>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</si>
  <si>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</si>
  <si>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</si>
  <si>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</si>
  <si>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</si>
  <si>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</si>
  <si>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</si>
  <si>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</si>
  <si>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</si>
  <si>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</si>
  <si>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</si>
  <si>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</si>
  <si>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</si>
  <si>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</si>
  <si>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</si>
  <si>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</si>
  <si>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</si>
  <si>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</si>
  <si>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</si>
  <si>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</si>
  <si>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</si>
  <si>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</si>
  <si>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</si>
  <si>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</si>
  <si>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</si>
  <si>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</si>
  <si>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</si>
  <si>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</si>
  <si>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</si>
  <si>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</si>
  <si>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</si>
  <si>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</si>
  <si>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</si>
  <si>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</si>
  <si>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</si>
  <si>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</si>
  <si>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</si>
  <si>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</si>
  <si>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</si>
  <si>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</si>
  <si>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</si>
  <si>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</si>
  <si>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</si>
  <si>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</si>
  <si>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</si>
  <si>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</si>
  <si>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</si>
  <si>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</si>
  <si>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</si>
  <si>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</si>
  <si>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</si>
  <si>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</si>
  <si>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</si>
  <si>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</si>
  <si>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</si>
  <si>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</si>
  <si>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</si>
  <si>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</si>
  <si>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</si>
  <si>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</si>
  <si>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</si>
  <si>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</si>
  <si>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</si>
  <si>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</si>
  <si>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</si>
  <si>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</si>
  <si>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</si>
  <si>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</si>
  <si>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</si>
  <si>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</si>
  <si>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</si>
  <si>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</si>
  <si>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</si>
  <si>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</si>
  <si>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</si>
  <si>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</si>
  <si>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</si>
  <si>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</si>
  <si>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</si>
  <si>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</si>
  <si>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</si>
  <si>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</si>
  <si>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</si>
  <si>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</si>
  <si>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</si>
  <si>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</si>
  <si>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</si>
  <si>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</si>
  <si>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</si>
  <si>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</si>
  <si>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</si>
  <si>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</si>
  <si>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</si>
  <si>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</si>
  <si>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</si>
  <si>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</si>
  <si>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</si>
  <si>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</si>
  <si>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</si>
  <si>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</si>
  <si>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</si>
  <si>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</si>
  <si>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</si>
  <si>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</si>
  <si>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</si>
  <si>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</si>
  <si>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</si>
  <si>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</si>
  <si>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</si>
  <si>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</si>
  <si>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</si>
  <si>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</si>
  <si>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</si>
  <si>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</si>
  <si>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</si>
  <si>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</si>
  <si>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</si>
  <si>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</si>
  <si>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</si>
  <si>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</si>
  <si>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</si>
  <si>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</si>
  <si>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</si>
  <si>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</si>
  <si>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</si>
  <si>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</si>
  <si>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</si>
  <si>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</si>
  <si>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</si>
  <si>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</si>
  <si>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</si>
  <si>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</si>
  <si>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</si>
  <si>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</si>
  <si>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</si>
  <si>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</si>
  <si>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</si>
  <si>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</si>
  <si>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</si>
  <si>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</si>
  <si>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</si>
  <si>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</si>
  <si>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</si>
  <si>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</si>
  <si>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</si>
  <si>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</si>
  <si>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</si>
  <si>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</si>
  <si>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</si>
  <si>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</si>
  <si>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</si>
  <si>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</si>
  <si>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</si>
  <si>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</si>
  <si>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</si>
  <si>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</si>
  <si>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</si>
  <si>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</si>
  <si>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</si>
  <si>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</si>
  <si>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</si>
  <si>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</si>
  <si>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</si>
  <si>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</si>
  <si>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</si>
  <si>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</si>
  <si>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</si>
  <si>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</si>
  <si>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</si>
  <si>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</si>
  <si>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</si>
  <si>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</si>
  <si>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</si>
  <si>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</si>
  <si>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</si>
  <si>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</si>
  <si>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</si>
  <si>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</si>
  <si>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</si>
  <si>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</si>
  <si>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</si>
  <si>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</si>
  <si>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</si>
  <si>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</si>
  <si>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</si>
  <si>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</si>
  <si>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</si>
  <si>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</si>
  <si>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</si>
  <si>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</si>
  <si>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</si>
  <si>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</si>
  <si>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</si>
  <si>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</si>
  <si>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</si>
  <si>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</si>
  <si>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</si>
  <si>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</si>
  <si>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</si>
  <si>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</si>
  <si>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</si>
  <si>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</si>
  <si>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</si>
  <si>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</si>
  <si>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</si>
  <si>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</si>
  <si>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</si>
  <si>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</si>
  <si>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</si>
  <si>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</si>
  <si>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</si>
  <si>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</si>
  <si>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</si>
  <si>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</si>
  <si>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</si>
  <si>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</si>
  <si>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</si>
  <si>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</si>
  <si>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</si>
  <si>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</si>
  <si>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</si>
  <si>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</si>
  <si>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</si>
  <si>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</si>
  <si>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</si>
  <si>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</si>
  <si>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</si>
  <si>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</si>
  <si>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</si>
  <si>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</si>
  <si>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</si>
  <si>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</si>
  <si>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</si>
  <si>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</si>
  <si>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</si>
  <si>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</si>
  <si>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</si>
  <si>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</si>
  <si>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</si>
  <si>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</si>
  <si>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</si>
  <si>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</si>
  <si>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</si>
  <si>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</si>
  <si>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</si>
  <si>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</si>
  <si>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</si>
  <si>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</si>
  <si>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</si>
  <si>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</si>
  <si>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</si>
  <si>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</si>
  <si>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</si>
  <si>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</si>
  <si>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</si>
  <si>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</si>
  <si>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</si>
  <si>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</si>
  <si>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</si>
  <si>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</si>
  <si>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</si>
  <si>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</si>
  <si>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</si>
  <si>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</si>
  <si>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</si>
  <si>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</si>
  <si>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</si>
  <si>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</si>
  <si>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</si>
  <si>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</si>
  <si>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</si>
  <si>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</si>
  <si>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</si>
  <si>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</si>
  <si>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</si>
  <si>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</si>
  <si>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</si>
  <si>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</si>
  <si>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</si>
  <si>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</si>
  <si>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</si>
  <si>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</si>
  <si>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</si>
  <si>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</si>
  <si>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</si>
  <si>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</si>
  <si>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</si>
  <si>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</si>
  <si>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</si>
  <si>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</si>
  <si>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</si>
  <si>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</si>
  <si>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</si>
  <si>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</si>
  <si>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</si>
  <si>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</si>
  <si>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</si>
  <si>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</si>
  <si>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</si>
  <si>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</si>
  <si>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</si>
  <si>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</si>
  <si>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</si>
  <si>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</si>
  <si>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</si>
  <si>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</si>
  <si>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</si>
  <si>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</si>
  <si>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</si>
  <si>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</si>
  <si>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</si>
  <si>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</si>
  <si>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</si>
  <si>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</si>
  <si>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</si>
  <si>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</si>
  <si>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</si>
  <si>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</si>
  <si>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</si>
  <si>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</si>
  <si>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</si>
  <si>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</si>
  <si>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</si>
  <si>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</si>
  <si>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</si>
  <si>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</si>
  <si>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</si>
  <si>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</si>
  <si>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</si>
  <si>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</si>
  <si>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</si>
  <si>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</si>
  <si>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</si>
  <si>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</si>
  <si>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</si>
  <si>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</si>
  <si>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</si>
  <si>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</si>
  <si>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</si>
  <si>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</si>
  <si>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</si>
  <si>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</si>
  <si>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</si>
  <si>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</si>
  <si>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</si>
  <si>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</si>
  <si>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</si>
  <si>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</si>
  <si>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</si>
  <si>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</si>
  <si>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</si>
  <si>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</si>
  <si>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</si>
  <si>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</si>
  <si>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</si>
  <si>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</si>
  <si>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</si>
  <si>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</si>
  <si>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</si>
  <si>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</si>
  <si>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</si>
  <si>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</si>
  <si>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</si>
  <si>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</si>
  <si>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</si>
  <si>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</si>
  <si>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</si>
  <si>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</si>
  <si>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</si>
  <si>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</si>
  <si>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</si>
  <si>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</si>
  <si>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</si>
  <si>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</si>
  <si>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</si>
  <si>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</si>
  <si>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</si>
  <si>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</si>
  <si>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</si>
  <si>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</si>
  <si>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</si>
  <si>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</si>
  <si>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</si>
  <si>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</si>
  <si>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</si>
  <si>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</si>
  <si>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</si>
  <si>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</si>
  <si>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</si>
  <si>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</si>
  <si>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</si>
  <si>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</si>
  <si>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</si>
  <si>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</si>
  <si>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</si>
  <si>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</si>
  <si>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</si>
  <si>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</si>
  <si>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</si>
  <si>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</si>
  <si>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</si>
  <si>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</si>
  <si>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</si>
  <si>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</si>
  <si>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</si>
  <si>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</si>
  <si>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</si>
  <si>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</si>
  <si>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</si>
  <si>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</si>
  <si>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</si>
  <si>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</si>
  <si>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</si>
  <si>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</si>
  <si>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</si>
  <si>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</si>
  <si>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</si>
  <si>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</si>
  <si>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</si>
  <si>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</si>
  <si>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</si>
  <si>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</si>
  <si>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</si>
  <si>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</si>
  <si>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</si>
  <si>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</si>
  <si>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</si>
  <si>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</si>
  <si>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</si>
  <si>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</si>
  <si>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</si>
  <si>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</si>
  <si>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</si>
  <si>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</si>
  <si>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</si>
  <si>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</si>
  <si>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</si>
  <si>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</si>
  <si>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</si>
  <si>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</si>
  <si>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</si>
  <si>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</si>
  <si>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</si>
  <si>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</si>
  <si>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</si>
  <si>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</si>
  <si>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</si>
  <si>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</si>
  <si>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</si>
  <si>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</si>
  <si>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</si>
  <si>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</si>
  <si>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</si>
  <si>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</si>
  <si>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</si>
  <si>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</si>
  <si>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</si>
  <si>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</si>
  <si>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</si>
  <si>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</si>
  <si>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</si>
  <si>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</si>
  <si>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</si>
  <si>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</si>
  <si>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</si>
  <si>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</si>
  <si>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</si>
  <si>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</si>
  <si>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</si>
  <si>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</si>
  <si>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</si>
  <si>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</si>
  <si>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</si>
  <si>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</si>
  <si>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</si>
  <si>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</si>
  <si>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</si>
  <si>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</si>
  <si>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</si>
  <si>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</si>
  <si>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</si>
  <si>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</si>
  <si>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</si>
  <si>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</si>
  <si>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</si>
  <si>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</si>
  <si>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</si>
  <si>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</si>
  <si>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</si>
  <si>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</si>
  <si>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</si>
  <si>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</si>
  <si>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</si>
  <si>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</si>
  <si>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</si>
  <si>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</si>
  <si>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</si>
  <si>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</si>
  <si>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</si>
  <si>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</si>
  <si>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</si>
  <si>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</si>
  <si>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</si>
  <si>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</si>
  <si>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</si>
  <si>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</si>
  <si>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</si>
  <si>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</si>
  <si>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</si>
  <si>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</si>
  <si>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</si>
  <si>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</si>
  <si>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</si>
  <si>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</si>
  <si>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</si>
  <si>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</si>
  <si>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</si>
  <si>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</si>
  <si>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</si>
  <si>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</si>
  <si>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</si>
  <si>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</si>
  <si>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</si>
  <si>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</si>
  <si>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</si>
  <si>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</si>
  <si>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</si>
  <si>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</si>
  <si>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</si>
  <si>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</si>
  <si>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</si>
  <si>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</si>
  <si>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</si>
  <si>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</si>
  <si>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</si>
  <si>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</si>
  <si>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</si>
  <si>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</si>
  <si>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</si>
  <si>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</si>
  <si>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</si>
  <si>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</si>
  <si>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</si>
  <si>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</si>
  <si>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</si>
  <si>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</si>
  <si>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</si>
  <si>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</si>
  <si>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</si>
  <si>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</si>
  <si>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</si>
  <si>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</si>
  <si>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</si>
  <si>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</si>
  <si>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</si>
  <si>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</si>
  <si>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</si>
  <si>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</si>
  <si>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</si>
  <si>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</si>
  <si>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</si>
  <si>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</si>
  <si>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</si>
  <si>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</si>
  <si>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</si>
  <si>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</si>
  <si>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</si>
  <si>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</si>
  <si>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</si>
  <si>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</si>
  <si>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</si>
  <si>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</si>
  <si>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</si>
  <si>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</si>
  <si>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</si>
  <si>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</si>
  <si>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</si>
  <si>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</si>
  <si>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</si>
  <si>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</si>
  <si>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</si>
  <si>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</si>
  <si>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</si>
  <si>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</si>
  <si>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</si>
  <si>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</si>
  <si>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</si>
  <si>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</si>
  <si>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</si>
  <si>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</si>
  <si>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</si>
  <si>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</si>
  <si>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</si>
  <si>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</si>
  <si>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</si>
  <si>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</si>
  <si>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</si>
  <si>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</si>
  <si>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</si>
  <si>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</si>
  <si>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</si>
  <si>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</si>
  <si>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</si>
  <si>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</si>
  <si>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</si>
  <si>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</si>
  <si>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</si>
  <si>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</si>
  <si>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</si>
  <si>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</si>
  <si>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</si>
  <si>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</si>
  <si>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</si>
  <si>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</si>
  <si>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</si>
  <si>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</si>
  <si>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</si>
  <si>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</si>
  <si>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</si>
  <si>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</si>
  <si>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</si>
  <si>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</si>
  <si>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</si>
  <si>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</si>
  <si>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</si>
  <si>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</si>
  <si>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</si>
  <si>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</si>
  <si>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</si>
  <si>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</si>
  <si>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</si>
  <si>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</si>
  <si>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</si>
  <si>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</si>
  <si>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</si>
  <si>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</si>
  <si>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</si>
  <si>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</si>
  <si>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</si>
  <si>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</si>
  <si>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</si>
  <si>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</si>
  <si>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</si>
  <si>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</si>
  <si>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</si>
  <si>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</si>
  <si>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</si>
  <si>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</si>
  <si>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</si>
  <si>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</si>
  <si>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</si>
  <si>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</si>
  <si>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</si>
  <si>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</si>
  <si>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</si>
  <si>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</si>
  <si>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</si>
  <si>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</si>
  <si>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</si>
  <si>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</si>
  <si>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</si>
  <si>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</si>
  <si>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</si>
  <si>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</si>
  <si>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</si>
  <si>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</si>
  <si>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</si>
  <si>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</si>
  <si>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</si>
  <si>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</si>
  <si>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</si>
  <si>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</si>
  <si>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</si>
  <si>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</si>
  <si>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</si>
  <si>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</si>
  <si>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</si>
  <si>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</si>
  <si>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</si>
  <si>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</si>
  <si>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</si>
  <si>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</si>
  <si>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</si>
  <si>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</si>
  <si>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</si>
  <si>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</si>
  <si>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</si>
  <si>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</si>
  <si>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</si>
  <si>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</si>
  <si>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</si>
  <si>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</si>
  <si>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</si>
  <si>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</si>
  <si>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</si>
  <si>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</si>
  <si>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</si>
  <si>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</si>
  <si>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</si>
  <si>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</si>
  <si>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</si>
  <si>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</si>
  <si>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</si>
  <si>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</si>
  <si>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</si>
  <si>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</si>
  <si>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</si>
  <si>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</si>
  <si>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</si>
  <si>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</si>
  <si>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</si>
  <si>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</si>
  <si>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</si>
  <si>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</si>
  <si>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</si>
  <si>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</si>
  <si>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</si>
  <si>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</si>
  <si>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</si>
  <si>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</si>
  <si>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</si>
  <si>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</si>
  <si>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</si>
  <si>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</si>
  <si>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</si>
  <si>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</si>
  <si>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</si>
  <si>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</si>
  <si>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</si>
  <si>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</si>
  <si>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</si>
  <si>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</si>
  <si>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</si>
  <si>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</si>
  <si>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</si>
  <si>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</si>
  <si>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</si>
  <si>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</si>
  <si>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</si>
  <si>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</si>
  <si>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</si>
  <si>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</si>
  <si>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</si>
  <si>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</si>
  <si>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</si>
  <si>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</si>
  <si>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</si>
  <si>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</si>
  <si>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</si>
  <si>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</si>
  <si>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</si>
  <si>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</si>
  <si>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</si>
  <si>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</si>
  <si>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</si>
  <si>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</si>
  <si>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</si>
  <si>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</si>
  <si>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</si>
  <si>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</si>
  <si>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</si>
  <si>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</si>
  <si>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</si>
  <si>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</si>
  <si>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</si>
  <si>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</si>
  <si>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</si>
  <si>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</si>
  <si>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</si>
  <si>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</si>
  <si>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</si>
  <si>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</si>
  <si>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</si>
  <si>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</si>
  <si>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</si>
  <si>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</si>
  <si>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</si>
  <si>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</si>
  <si>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</si>
  <si>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</si>
  <si>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</si>
  <si>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</si>
  <si>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</si>
  <si>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</si>
  <si>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</si>
  <si>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</si>
  <si>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</si>
  <si>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</si>
  <si>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</si>
  <si>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</si>
  <si>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</si>
  <si>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</si>
  <si>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</si>
  <si>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</si>
  <si>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</si>
  <si>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</si>
  <si>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</si>
  <si>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</si>
  <si>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</si>
  <si>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</si>
  <si>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</si>
  <si>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</si>
  <si>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</si>
  <si>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</si>
  <si>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</si>
  <si>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</si>
  <si>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</si>
  <si>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</si>
  <si>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</si>
  <si>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</si>
  <si>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</si>
  <si>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</si>
  <si>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</si>
  <si>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</si>
  <si>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</si>
  <si>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</si>
  <si>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</si>
  <si>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</si>
  <si>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</si>
  <si>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</si>
  <si>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</si>
  <si>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</si>
  <si>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</si>
  <si>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</si>
  <si>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</si>
  <si>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</si>
  <si>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</si>
  <si>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</si>
  <si>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</si>
  <si>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</si>
  <si>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</si>
  <si>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</si>
  <si>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</si>
  <si>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</si>
  <si>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</si>
  <si>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</si>
  <si>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</si>
  <si>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</si>
  <si>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</si>
  <si>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</si>
  <si>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</si>
  <si>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</si>
  <si>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</si>
  <si>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</si>
  <si>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</si>
  <si>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</si>
  <si>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</si>
  <si>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</si>
  <si>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</si>
  <si>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</si>
  <si>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</si>
  <si>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</si>
  <si>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</si>
  <si>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</si>
  <si>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</si>
  <si>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</si>
  <si>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</si>
  <si>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</si>
  <si>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</si>
  <si>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</si>
  <si>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</si>
  <si>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</si>
  <si>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</si>
  <si>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</si>
  <si>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</si>
  <si>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</si>
  <si>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</si>
  <si>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</si>
  <si>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</si>
  <si>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</si>
  <si>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</si>
  <si>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</si>
  <si>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</si>
  <si>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</si>
  <si>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</si>
  <si>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</si>
  <si>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</si>
  <si>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</si>
  <si>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</si>
  <si>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</si>
  <si>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</si>
  <si>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</si>
  <si>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</si>
  <si>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</si>
  <si>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</si>
  <si>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</si>
  <si>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</si>
  <si>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</si>
  <si>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</si>
  <si>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</si>
  <si>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</si>
  <si>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</si>
  <si>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</si>
  <si>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</si>
  <si>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</si>
  <si>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</si>
  <si>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</si>
  <si>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</si>
  <si>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</si>
  <si>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</si>
  <si>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</si>
  <si>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</si>
  <si>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</si>
  <si>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</si>
  <si>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</si>
  <si>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</si>
  <si>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</si>
  <si>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</si>
  <si>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</si>
  <si>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</si>
  <si>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</si>
  <si>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</si>
  <si>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</si>
  <si>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</si>
  <si>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</si>
  <si>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</si>
  <si>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</si>
  <si>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</si>
  <si>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</si>
  <si>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</si>
  <si>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</si>
  <si>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</si>
  <si>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</si>
  <si>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</si>
  <si>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</si>
  <si>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</si>
  <si>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</si>
  <si>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</si>
  <si>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</si>
  <si>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</si>
  <si>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</si>
  <si>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</si>
  <si>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</si>
  <si>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</si>
  <si>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</si>
  <si>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</si>
  <si>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</si>
  <si>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</si>
  <si>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</si>
  <si>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</si>
  <si>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</si>
  <si>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</si>
  <si>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</si>
  <si>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</si>
  <si>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</si>
  <si>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</si>
  <si>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</si>
  <si>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</si>
  <si>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</si>
  <si>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</si>
  <si>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</si>
  <si>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</si>
  <si>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</si>
  <si>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</si>
  <si>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</si>
  <si>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</si>
  <si>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</si>
  <si>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</si>
  <si>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</si>
  <si>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</si>
  <si>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</si>
  <si>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</si>
  <si>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</si>
  <si>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</si>
  <si>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</si>
  <si>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</si>
  <si>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</si>
  <si>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</si>
  <si>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</si>
  <si>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</si>
  <si>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</si>
  <si>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</si>
  <si>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</si>
  <si>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</si>
  <si>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</si>
  <si>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</si>
  <si>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</si>
  <si>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</si>
  <si>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</si>
  <si>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</si>
  <si>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</si>
  <si>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</si>
  <si>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</si>
  <si>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</si>
  <si>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</si>
  <si>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</si>
  <si>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</si>
  <si>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</si>
  <si>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</si>
  <si>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</si>
  <si>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</si>
  <si>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</si>
  <si>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</si>
  <si>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</si>
  <si>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</si>
  <si>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</si>
  <si>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</si>
  <si>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</si>
  <si>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</si>
  <si>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</si>
  <si>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</si>
  <si>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</si>
  <si>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</si>
  <si>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</si>
  <si>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</si>
  <si>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</si>
  <si>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</si>
  <si>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</si>
  <si>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</si>
  <si>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</si>
  <si>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</si>
  <si>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</si>
  <si>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</si>
  <si>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</si>
  <si>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</si>
  <si>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</si>
  <si>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</si>
  <si>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</si>
  <si>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</si>
  <si>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</si>
  <si>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</si>
  <si>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</si>
  <si>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</si>
  <si>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</si>
  <si>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</si>
  <si>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</si>
  <si>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</si>
  <si>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</si>
  <si>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</si>
  <si>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SIN ACTIVIDAD DE RETIRO</t>
  </si>
  <si>
    <t>LECTOR REINICIO FALLIDO</t>
  </si>
  <si>
    <t>CARGA FALLIDA</t>
  </si>
  <si>
    <t>REINICIO FALLIDO</t>
  </si>
  <si>
    <t>LECTOR</t>
  </si>
  <si>
    <t>FUERA DE SERVICIO</t>
  </si>
  <si>
    <t>Closed</t>
  </si>
  <si>
    <t>Cuevas Peralta, Ivan Hanell</t>
  </si>
  <si>
    <t>Doñe Ramirez, Luis Manuel</t>
  </si>
  <si>
    <t>ENVIO DE CARGA</t>
  </si>
  <si>
    <t>CARGA EXITOSA</t>
  </si>
  <si>
    <t>REINICIO EXITOSO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</si>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</sst>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theme="9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2"/>
      <tableStyleElement type="headerRow" dxfId="351"/>
      <tableStyleElement type="totalRow" dxfId="350"/>
      <tableStyleElement type="firstColumn" dxfId="349"/>
      <tableStyleElement type="lastColumn" dxfId="348"/>
      <tableStyleElement type="firstRowStripe" dxfId="347"/>
      <tableStyleElement type="firstColumnStripe" dxfId="3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6" priority="99335"/>
  </conditionalFormatting>
  <conditionalFormatting sqref="E3">
    <cfRule type="duplicateValues" dxfId="95" priority="121698"/>
  </conditionalFormatting>
  <conditionalFormatting sqref="E3">
    <cfRule type="duplicateValues" dxfId="94" priority="121699"/>
    <cfRule type="duplicateValues" dxfId="93" priority="121700"/>
  </conditionalFormatting>
  <conditionalFormatting sqref="E3">
    <cfRule type="duplicateValues" dxfId="92" priority="121701"/>
    <cfRule type="duplicateValues" dxfId="91" priority="121702"/>
    <cfRule type="duplicateValues" dxfId="90" priority="121703"/>
    <cfRule type="duplicateValues" dxfId="89" priority="121704"/>
  </conditionalFormatting>
  <conditionalFormatting sqref="B3">
    <cfRule type="duplicateValues" dxfId="88" priority="121705"/>
  </conditionalFormatting>
  <conditionalFormatting sqref="E4">
    <cfRule type="duplicateValues" dxfId="87" priority="60"/>
  </conditionalFormatting>
  <conditionalFormatting sqref="E4">
    <cfRule type="duplicateValues" dxfId="86" priority="57"/>
    <cfRule type="duplicateValues" dxfId="85" priority="58"/>
    <cfRule type="duplicateValues" dxfId="84" priority="59"/>
  </conditionalFormatting>
  <conditionalFormatting sqref="E4">
    <cfRule type="duplicateValues" dxfId="83" priority="56"/>
  </conditionalFormatting>
  <conditionalFormatting sqref="E4">
    <cfRule type="duplicateValues" dxfId="82" priority="53"/>
    <cfRule type="duplicateValues" dxfId="81" priority="54"/>
    <cfRule type="duplicateValues" dxfId="80" priority="55"/>
  </conditionalFormatting>
  <conditionalFormatting sqref="B4">
    <cfRule type="duplicateValues" dxfId="79" priority="52"/>
  </conditionalFormatting>
  <conditionalFormatting sqref="E4">
    <cfRule type="duplicateValues" dxfId="78" priority="51"/>
  </conditionalFormatting>
  <conditionalFormatting sqref="E5">
    <cfRule type="duplicateValues" dxfId="77" priority="50"/>
  </conditionalFormatting>
  <conditionalFormatting sqref="E5">
    <cfRule type="duplicateValues" dxfId="76" priority="47"/>
    <cfRule type="duplicateValues" dxfId="75" priority="48"/>
    <cfRule type="duplicateValues" dxfId="74" priority="49"/>
  </conditionalFormatting>
  <conditionalFormatting sqref="E5">
    <cfRule type="duplicateValues" dxfId="73" priority="46"/>
  </conditionalFormatting>
  <conditionalFormatting sqref="E5">
    <cfRule type="duplicateValues" dxfId="72" priority="43"/>
    <cfRule type="duplicateValues" dxfId="71" priority="44"/>
    <cfRule type="duplicateValues" dxfId="70" priority="45"/>
  </conditionalFormatting>
  <conditionalFormatting sqref="B5">
    <cfRule type="duplicateValues" dxfId="69" priority="42"/>
  </conditionalFormatting>
  <conditionalFormatting sqref="E5">
    <cfRule type="duplicateValues" dxfId="68" priority="41"/>
  </conditionalFormatting>
  <conditionalFormatting sqref="E7:E11">
    <cfRule type="duplicateValues" dxfId="67" priority="40"/>
  </conditionalFormatting>
  <conditionalFormatting sqref="B7:B11">
    <cfRule type="duplicateValues" dxfId="66" priority="39"/>
  </conditionalFormatting>
  <conditionalFormatting sqref="B7:B11">
    <cfRule type="duplicateValues" dxfId="65" priority="36"/>
    <cfRule type="duplicateValues" dxfId="64" priority="37"/>
    <cfRule type="duplicateValues" dxfId="63" priority="38"/>
  </conditionalFormatting>
  <conditionalFormatting sqref="E7:E11">
    <cfRule type="duplicateValues" dxfId="62" priority="35"/>
  </conditionalFormatting>
  <conditionalFormatting sqref="E7:E11">
    <cfRule type="duplicateValues" dxfId="61" priority="33"/>
    <cfRule type="duplicateValues" dxfId="60" priority="34"/>
  </conditionalFormatting>
  <conditionalFormatting sqref="E7:E11">
    <cfRule type="duplicateValues" dxfId="59" priority="30"/>
    <cfRule type="duplicateValues" dxfId="58" priority="31"/>
    <cfRule type="duplicateValues" dxfId="57" priority="32"/>
  </conditionalFormatting>
  <conditionalFormatting sqref="E7:E11">
    <cfRule type="duplicateValues" dxfId="56" priority="26"/>
    <cfRule type="duplicateValues" dxfId="55" priority="27"/>
    <cfRule type="duplicateValues" dxfId="54" priority="28"/>
    <cfRule type="duplicateValues" dxfId="53" priority="29"/>
  </conditionalFormatting>
  <conditionalFormatting sqref="B6">
    <cfRule type="duplicateValues" dxfId="52" priority="25"/>
  </conditionalFormatting>
  <conditionalFormatting sqref="E6">
    <cfRule type="duplicateValues" dxfId="51" priority="24"/>
  </conditionalFormatting>
  <conditionalFormatting sqref="E6">
    <cfRule type="duplicateValues" dxfId="50" priority="21"/>
    <cfRule type="duplicateValues" dxfId="49" priority="22"/>
    <cfRule type="duplicateValues" dxfId="48" priority="23"/>
  </conditionalFormatting>
  <conditionalFormatting sqref="E6">
    <cfRule type="duplicateValues" dxfId="47" priority="20"/>
  </conditionalFormatting>
  <conditionalFormatting sqref="E6">
    <cfRule type="duplicateValues" dxfId="46" priority="17"/>
    <cfRule type="duplicateValues" dxfId="45" priority="18"/>
    <cfRule type="duplicateValues" dxfId="44" priority="19"/>
  </conditionalFormatting>
  <conditionalFormatting sqref="E6">
    <cfRule type="duplicateValues" dxfId="43" priority="16"/>
  </conditionalFormatting>
  <conditionalFormatting sqref="E12">
    <cfRule type="duplicateValues" dxfId="42" priority="15"/>
  </conditionalFormatting>
  <conditionalFormatting sqref="B12">
    <cfRule type="duplicateValues" dxfId="41" priority="14"/>
  </conditionalFormatting>
  <conditionalFormatting sqref="B12">
    <cfRule type="duplicateValues" dxfId="40" priority="11"/>
    <cfRule type="duplicateValues" dxfId="39" priority="12"/>
    <cfRule type="duplicateValues" dxfId="38" priority="13"/>
  </conditionalFormatting>
  <conditionalFormatting sqref="E12">
    <cfRule type="duplicateValues" dxfId="37" priority="10"/>
  </conditionalFormatting>
  <conditionalFormatting sqref="E12">
    <cfRule type="duplicateValues" dxfId="36" priority="8"/>
    <cfRule type="duplicateValues" dxfId="35" priority="9"/>
  </conditionalFormatting>
  <conditionalFormatting sqref="E12">
    <cfRule type="duplicateValues" dxfId="34" priority="5"/>
    <cfRule type="duplicateValues" dxfId="33" priority="6"/>
    <cfRule type="duplicateValues" dxfId="32" priority="7"/>
  </conditionalFormatting>
  <conditionalFormatting sqref="E12">
    <cfRule type="duplicateValues" dxfId="31" priority="1"/>
    <cfRule type="duplicateValues" dxfId="30" priority="2"/>
    <cfRule type="duplicateValues" dxfId="29" priority="3"/>
    <cfRule type="duplicateValues" dxfId="2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4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8"/>
  <sheetViews>
    <sheetView tabSelected="1" zoomScaleNormal="100" workbookViewId="0">
      <pane ySplit="4" topLeftCell="A5" activePane="bottomLeft" state="frozen"/>
      <selection pane="bottomLeft" activeCell="G83" sqref="G83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bestFit="1" customWidth="1"/>
    <col min="5" max="5" width="10.5703125" style="76" bestFit="1" customWidth="1"/>
    <col min="6" max="6" width="11.42578125" style="44" bestFit="1" customWidth="1"/>
    <col min="7" max="7" width="49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bestFit="1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8" x14ac:dyDescent="0.25">
      <c r="A5" s="138" t="str">
        <f>VLOOKUP(E5,'LISTADO ATM'!$A$2:$C$898,3,0)</f>
        <v>DISTRITO NACIONAL</v>
      </c>
      <c r="B5" s="134">
        <v>3335943399</v>
      </c>
      <c r="C5" s="101">
        <v>44382.739710648151</v>
      </c>
      <c r="D5" s="101" t="s">
        <v>2180</v>
      </c>
      <c r="E5" s="129">
        <v>935</v>
      </c>
      <c r="F5" s="138" t="str">
        <f>VLOOKUP(E5,VIP!$A$2:$O14057,2,0)</f>
        <v>DRBR16J</v>
      </c>
      <c r="G5" s="138" t="str">
        <f>VLOOKUP(E5,'LISTADO ATM'!$A$2:$B$897,2,0)</f>
        <v xml:space="preserve">ATM Oficina John F. Kennedy </v>
      </c>
      <c r="H5" s="138" t="str">
        <f>VLOOKUP(E5,VIP!$A$2:$O19018,7,FALSE)</f>
        <v>Si</v>
      </c>
      <c r="I5" s="138" t="str">
        <f>VLOOKUP(E5,VIP!$A$2:$O10983,8,FALSE)</f>
        <v>Si</v>
      </c>
      <c r="J5" s="138" t="str">
        <f>VLOOKUP(E5,VIP!$A$2:$O10933,8,FALSE)</f>
        <v>Si</v>
      </c>
      <c r="K5" s="138" t="str">
        <f>VLOOKUP(E5,VIP!$A$2:$O14507,6,0)</f>
        <v>SI</v>
      </c>
      <c r="L5" s="140" t="s">
        <v>2219</v>
      </c>
      <c r="M5" s="144" t="s">
        <v>2546</v>
      </c>
      <c r="N5" s="193" t="s">
        <v>2636</v>
      </c>
      <c r="O5" s="138" t="s">
        <v>2454</v>
      </c>
      <c r="P5" s="138"/>
      <c r="Q5" s="145">
        <v>44415.592361111114</v>
      </c>
    </row>
    <row r="6" spans="1:17" s="111" customFormat="1" ht="18" x14ac:dyDescent="0.25">
      <c r="A6" s="138" t="str">
        <f>VLOOKUP(E6,'LISTADO ATM'!$A$2:$C$898,3,0)</f>
        <v>DISTRITO NACIONAL</v>
      </c>
      <c r="B6" s="134">
        <v>3335945120</v>
      </c>
      <c r="C6" s="101">
        <v>44383.592939814815</v>
      </c>
      <c r="D6" s="101" t="s">
        <v>2180</v>
      </c>
      <c r="E6" s="129">
        <v>18</v>
      </c>
      <c r="F6" s="138" t="str">
        <f>VLOOKUP(E6,VIP!$A$2:$O14084,2,0)</f>
        <v>DRBR018</v>
      </c>
      <c r="G6" s="138" t="str">
        <f>VLOOKUP(E6,'LISTADO ATM'!$A$2:$B$897,2,0)</f>
        <v xml:space="preserve">ATM Oficina Haina Occidental I </v>
      </c>
      <c r="H6" s="138" t="str">
        <f>VLOOKUP(E6,VIP!$A$2:$O19045,7,FALSE)</f>
        <v>Si</v>
      </c>
      <c r="I6" s="138" t="str">
        <f>VLOOKUP(E6,VIP!$A$2:$O11010,8,FALSE)</f>
        <v>Si</v>
      </c>
      <c r="J6" s="138" t="str">
        <f>VLOOKUP(E6,VIP!$A$2:$O10960,8,FALSE)</f>
        <v>Si</v>
      </c>
      <c r="K6" s="138" t="str">
        <f>VLOOKUP(E6,VIP!$A$2:$O14534,6,0)</f>
        <v>SI</v>
      </c>
      <c r="L6" s="140" t="s">
        <v>2219</v>
      </c>
      <c r="M6" s="144" t="s">
        <v>2546</v>
      </c>
      <c r="N6" s="193" t="s">
        <v>2636</v>
      </c>
      <c r="O6" s="138" t="s">
        <v>2454</v>
      </c>
      <c r="P6" s="138"/>
      <c r="Q6" s="145">
        <v>44415.586111111108</v>
      </c>
    </row>
    <row r="7" spans="1:17" s="111" customFormat="1" ht="18" x14ac:dyDescent="0.25">
      <c r="A7" s="138" t="str">
        <f>VLOOKUP(E7,'LISTADO ATM'!$A$2:$C$898,3,0)</f>
        <v>NORTE</v>
      </c>
      <c r="B7" s="134">
        <v>3335945888</v>
      </c>
      <c r="C7" s="101">
        <v>44384.394895833335</v>
      </c>
      <c r="D7" s="101" t="s">
        <v>2181</v>
      </c>
      <c r="E7" s="129">
        <v>105</v>
      </c>
      <c r="F7" s="138" t="str">
        <f>VLOOKUP(E7,VIP!$A$2:$O14127,2,0)</f>
        <v>DRBR105</v>
      </c>
      <c r="G7" s="138" t="str">
        <f>VLOOKUP(E7,'LISTADO ATM'!$A$2:$B$897,2,0)</f>
        <v xml:space="preserve">ATM Autobanco Estancia Nueva (Moca) </v>
      </c>
      <c r="H7" s="138" t="str">
        <f>VLOOKUP(E7,VIP!$A$2:$O19088,7,FALSE)</f>
        <v>Si</v>
      </c>
      <c r="I7" s="138" t="str">
        <f>VLOOKUP(E7,VIP!$A$2:$O11053,8,FALSE)</f>
        <v>Si</v>
      </c>
      <c r="J7" s="138" t="str">
        <f>VLOOKUP(E7,VIP!$A$2:$O11003,8,FALSE)</f>
        <v>Si</v>
      </c>
      <c r="K7" s="138" t="str">
        <f>VLOOKUP(E7,VIP!$A$2:$O14577,6,0)</f>
        <v>NO</v>
      </c>
      <c r="L7" s="140" t="s">
        <v>2219</v>
      </c>
      <c r="M7" s="144" t="s">
        <v>2546</v>
      </c>
      <c r="N7" s="100" t="s">
        <v>2452</v>
      </c>
      <c r="O7" s="138" t="s">
        <v>2563</v>
      </c>
      <c r="P7" s="138"/>
      <c r="Q7" s="194">
        <v>44415.71875</v>
      </c>
    </row>
    <row r="8" spans="1:17" s="111" customFormat="1" ht="18" x14ac:dyDescent="0.25">
      <c r="A8" s="138" t="str">
        <f>VLOOKUP(E8,'LISTADO ATM'!$A$2:$C$898,3,0)</f>
        <v>DISTRITO NACIONAL</v>
      </c>
      <c r="B8" s="134">
        <v>3335945918</v>
      </c>
      <c r="C8" s="101">
        <v>44384.404942129629</v>
      </c>
      <c r="D8" s="101" t="s">
        <v>2180</v>
      </c>
      <c r="E8" s="129">
        <v>70</v>
      </c>
      <c r="F8" s="138" t="str">
        <f>VLOOKUP(E8,VIP!$A$2:$O14122,2,0)</f>
        <v>DRBR070</v>
      </c>
      <c r="G8" s="138" t="str">
        <f>VLOOKUP(E8,'LISTADO ATM'!$A$2:$B$897,2,0)</f>
        <v xml:space="preserve">ATM Autoservicio Plaza Lama Zona Oriental </v>
      </c>
      <c r="H8" s="138" t="str">
        <f>VLOOKUP(E8,VIP!$A$2:$O19083,7,FALSE)</f>
        <v>Si</v>
      </c>
      <c r="I8" s="138" t="str">
        <f>VLOOKUP(E8,VIP!$A$2:$O11048,8,FALSE)</f>
        <v>Si</v>
      </c>
      <c r="J8" s="138" t="str">
        <f>VLOOKUP(E8,VIP!$A$2:$O10998,8,FALSE)</f>
        <v>Si</v>
      </c>
      <c r="K8" s="138" t="str">
        <f>VLOOKUP(E8,VIP!$A$2:$O14572,6,0)</f>
        <v>NO</v>
      </c>
      <c r="L8" s="140" t="s">
        <v>2219</v>
      </c>
      <c r="M8" s="144" t="s">
        <v>2546</v>
      </c>
      <c r="N8" s="193" t="s">
        <v>2636</v>
      </c>
      <c r="O8" s="138" t="s">
        <v>2454</v>
      </c>
      <c r="P8" s="138"/>
      <c r="Q8" s="145">
        <v>44415.450694444444</v>
      </c>
    </row>
    <row r="9" spans="1:17" s="111" customFormat="1" ht="18" x14ac:dyDescent="0.25">
      <c r="A9" s="138" t="str">
        <f>VLOOKUP(E9,'LISTADO ATM'!$A$2:$C$898,3,0)</f>
        <v>NORTE</v>
      </c>
      <c r="B9" s="134">
        <v>3335946272</v>
      </c>
      <c r="C9" s="101">
        <v>44384.49359953704</v>
      </c>
      <c r="D9" s="101" t="s">
        <v>2181</v>
      </c>
      <c r="E9" s="129">
        <v>275</v>
      </c>
      <c r="F9" s="138" t="str">
        <f>VLOOKUP(E9,VIP!$A$2:$O14140,2,0)</f>
        <v>DRBR275</v>
      </c>
      <c r="G9" s="138" t="str">
        <f>VLOOKUP(E9,'LISTADO ATM'!$A$2:$B$897,2,0)</f>
        <v xml:space="preserve">ATM Autobanco Duarte Stgo. II </v>
      </c>
      <c r="H9" s="138" t="str">
        <f>VLOOKUP(E9,VIP!$A$2:$O19101,7,FALSE)</f>
        <v>Si</v>
      </c>
      <c r="I9" s="138" t="str">
        <f>VLOOKUP(E9,VIP!$A$2:$O11066,8,FALSE)</f>
        <v>Si</v>
      </c>
      <c r="J9" s="138" t="str">
        <f>VLOOKUP(E9,VIP!$A$2:$O11016,8,FALSE)</f>
        <v>Si</v>
      </c>
      <c r="K9" s="138" t="str">
        <f>VLOOKUP(E9,VIP!$A$2:$O14590,6,0)</f>
        <v>NO</v>
      </c>
      <c r="L9" s="140" t="s">
        <v>2219</v>
      </c>
      <c r="M9" s="144" t="s">
        <v>2546</v>
      </c>
      <c r="N9" s="193" t="s">
        <v>2636</v>
      </c>
      <c r="O9" s="138" t="s">
        <v>2563</v>
      </c>
      <c r="P9" s="138"/>
      <c r="Q9" s="145">
        <v>44415.581944444442</v>
      </c>
    </row>
    <row r="10" spans="1:17" s="111" customFormat="1" ht="18" x14ac:dyDescent="0.25">
      <c r="A10" s="138" t="str">
        <f>VLOOKUP(E10,'LISTADO ATM'!$A$2:$C$898,3,0)</f>
        <v>DISTRITO NACIONAL</v>
      </c>
      <c r="B10" s="134">
        <v>3335946657</v>
      </c>
      <c r="C10" s="101">
        <v>44384.652743055558</v>
      </c>
      <c r="D10" s="101" t="s">
        <v>2180</v>
      </c>
      <c r="E10" s="129">
        <v>917</v>
      </c>
      <c r="F10" s="138" t="str">
        <f>VLOOKUP(E10,VIP!$A$2:$O14146,2,0)</f>
        <v>DRBR01B</v>
      </c>
      <c r="G10" s="138" t="str">
        <f>VLOOKUP(E10,'LISTADO ATM'!$A$2:$B$897,2,0)</f>
        <v xml:space="preserve">ATM Oficina Los Mina </v>
      </c>
      <c r="H10" s="138" t="str">
        <f>VLOOKUP(E10,VIP!$A$2:$O19107,7,FALSE)</f>
        <v>Si</v>
      </c>
      <c r="I10" s="138" t="str">
        <f>VLOOKUP(E10,VIP!$A$2:$O11072,8,FALSE)</f>
        <v>Si</v>
      </c>
      <c r="J10" s="138" t="str">
        <f>VLOOKUP(E10,VIP!$A$2:$O11022,8,FALSE)</f>
        <v>Si</v>
      </c>
      <c r="K10" s="138" t="str">
        <f>VLOOKUP(E10,VIP!$A$2:$O14596,6,0)</f>
        <v>NO</v>
      </c>
      <c r="L10" s="140" t="s">
        <v>2219</v>
      </c>
      <c r="M10" s="144" t="s">
        <v>2546</v>
      </c>
      <c r="N10" s="193" t="s">
        <v>2636</v>
      </c>
      <c r="O10" s="138" t="s">
        <v>2454</v>
      </c>
      <c r="P10" s="138"/>
      <c r="Q10" s="194">
        <v>44415.676388888889</v>
      </c>
    </row>
    <row r="11" spans="1:17" s="111" customFormat="1" ht="18" x14ac:dyDescent="0.25">
      <c r="A11" s="138" t="str">
        <f>VLOOKUP(E11,'LISTADO ATM'!$A$2:$C$898,3,0)</f>
        <v>DISTRITO NACIONAL</v>
      </c>
      <c r="B11" s="134">
        <v>3335946666</v>
      </c>
      <c r="C11" s="101">
        <v>44384.654502314814</v>
      </c>
      <c r="D11" s="101" t="s">
        <v>2180</v>
      </c>
      <c r="E11" s="129">
        <v>522</v>
      </c>
      <c r="F11" s="138" t="str">
        <f>VLOOKUP(E11,VIP!$A$2:$O14144,2,0)</f>
        <v>DRBR522</v>
      </c>
      <c r="G11" s="138" t="str">
        <f>VLOOKUP(E11,'LISTADO ATM'!$A$2:$B$897,2,0)</f>
        <v xml:space="preserve">ATM Oficina Galería 360 </v>
      </c>
      <c r="H11" s="138" t="str">
        <f>VLOOKUP(E11,VIP!$A$2:$O19105,7,FALSE)</f>
        <v>Si</v>
      </c>
      <c r="I11" s="138" t="str">
        <f>VLOOKUP(E11,VIP!$A$2:$O11070,8,FALSE)</f>
        <v>Si</v>
      </c>
      <c r="J11" s="138" t="str">
        <f>VLOOKUP(E11,VIP!$A$2:$O11020,8,FALSE)</f>
        <v>Si</v>
      </c>
      <c r="K11" s="138" t="str">
        <f>VLOOKUP(E11,VIP!$A$2:$O14594,6,0)</f>
        <v>SI</v>
      </c>
      <c r="L11" s="140" t="s">
        <v>2219</v>
      </c>
      <c r="M11" s="144" t="s">
        <v>2546</v>
      </c>
      <c r="N11" s="193" t="s">
        <v>2636</v>
      </c>
      <c r="O11" s="138" t="s">
        <v>2454</v>
      </c>
      <c r="P11" s="138"/>
      <c r="Q11" s="147">
        <v>44415.652083333334</v>
      </c>
    </row>
    <row r="12" spans="1:17" s="111" customFormat="1" ht="18" x14ac:dyDescent="0.25">
      <c r="A12" s="138" t="str">
        <f>VLOOKUP(E12,'LISTADO ATM'!$A$2:$C$898,3,0)</f>
        <v>NORTE</v>
      </c>
      <c r="B12" s="134">
        <v>3335946689</v>
      </c>
      <c r="C12" s="101">
        <v>44384.660891203705</v>
      </c>
      <c r="D12" s="101" t="s">
        <v>2181</v>
      </c>
      <c r="E12" s="129">
        <v>261</v>
      </c>
      <c r="F12" s="138" t="str">
        <f>VLOOKUP(E12,VIP!$A$2:$O14140,2,0)</f>
        <v>DRBR261</v>
      </c>
      <c r="G12" s="138" t="str">
        <f>VLOOKUP(E12,'LISTADO ATM'!$A$2:$B$897,2,0)</f>
        <v xml:space="preserve">ATM UNP Aeropuerto Cibao (Santiago) </v>
      </c>
      <c r="H12" s="138" t="str">
        <f>VLOOKUP(E12,VIP!$A$2:$O19101,7,FALSE)</f>
        <v>Si</v>
      </c>
      <c r="I12" s="138" t="str">
        <f>VLOOKUP(E12,VIP!$A$2:$O11066,8,FALSE)</f>
        <v>Si</v>
      </c>
      <c r="J12" s="138" t="str">
        <f>VLOOKUP(E12,VIP!$A$2:$O11016,8,FALSE)</f>
        <v>Si</v>
      </c>
      <c r="K12" s="138" t="str">
        <f>VLOOKUP(E12,VIP!$A$2:$O14590,6,0)</f>
        <v>NO</v>
      </c>
      <c r="L12" s="140" t="s">
        <v>2219</v>
      </c>
      <c r="M12" s="144" t="s">
        <v>2546</v>
      </c>
      <c r="N12" s="193" t="s">
        <v>2636</v>
      </c>
      <c r="O12" s="138" t="s">
        <v>2563</v>
      </c>
      <c r="P12" s="138"/>
      <c r="Q12" s="147">
        <v>44415.649305555555</v>
      </c>
    </row>
    <row r="13" spans="1:17" s="111" customFormat="1" ht="18" x14ac:dyDescent="0.25">
      <c r="A13" s="138" t="str">
        <f>VLOOKUP(E13,'LISTADO ATM'!$A$2:$C$898,3,0)</f>
        <v>DISTRITO NACIONAL</v>
      </c>
      <c r="B13" s="134">
        <v>3335946818</v>
      </c>
      <c r="C13" s="101">
        <v>44384.707638888889</v>
      </c>
      <c r="D13" s="101" t="s">
        <v>2180</v>
      </c>
      <c r="E13" s="129">
        <v>685</v>
      </c>
      <c r="F13" s="138" t="str">
        <f>VLOOKUP(E13,VIP!$A$2:$O14153,2,0)</f>
        <v>DRBR685</v>
      </c>
      <c r="G13" s="138" t="str">
        <f>VLOOKUP(E13,'LISTADO ATM'!$A$2:$B$897,2,0)</f>
        <v>ATM Autoservicio UASD</v>
      </c>
      <c r="H13" s="138" t="str">
        <f>VLOOKUP(E13,VIP!$A$2:$O19114,7,FALSE)</f>
        <v>NO</v>
      </c>
      <c r="I13" s="138" t="str">
        <f>VLOOKUP(E13,VIP!$A$2:$O11079,8,FALSE)</f>
        <v>SI</v>
      </c>
      <c r="J13" s="138" t="str">
        <f>VLOOKUP(E13,VIP!$A$2:$O11029,8,FALSE)</f>
        <v>SI</v>
      </c>
      <c r="K13" s="138" t="str">
        <f>VLOOKUP(E13,VIP!$A$2:$O14603,6,0)</f>
        <v>NO</v>
      </c>
      <c r="L13" s="140" t="s">
        <v>2219</v>
      </c>
      <c r="M13" s="144" t="s">
        <v>2546</v>
      </c>
      <c r="N13" s="193" t="s">
        <v>2636</v>
      </c>
      <c r="O13" s="138" t="s">
        <v>2454</v>
      </c>
      <c r="P13" s="138"/>
      <c r="Q13" s="145">
        <v>44415.422222222223</v>
      </c>
    </row>
    <row r="14" spans="1:17" s="111" customFormat="1" ht="18" x14ac:dyDescent="0.25">
      <c r="A14" s="138" t="str">
        <f>VLOOKUP(E14,'LISTADO ATM'!$A$2:$C$898,3,0)</f>
        <v>NORTE</v>
      </c>
      <c r="B14" s="134">
        <v>3335946841</v>
      </c>
      <c r="C14" s="101">
        <v>44384.72246527778</v>
      </c>
      <c r="D14" s="101" t="s">
        <v>2180</v>
      </c>
      <c r="E14" s="129">
        <v>633</v>
      </c>
      <c r="F14" s="138" t="str">
        <f>VLOOKUP(E14,VIP!$A$2:$O14150,2,0)</f>
        <v>DRBR260</v>
      </c>
      <c r="G14" s="138" t="str">
        <f>VLOOKUP(E14,'LISTADO ATM'!$A$2:$B$897,2,0)</f>
        <v xml:space="preserve">ATM Autobanco Las Colinas </v>
      </c>
      <c r="H14" s="138" t="str">
        <f>VLOOKUP(E14,VIP!$A$2:$O19111,7,FALSE)</f>
        <v>Si</v>
      </c>
      <c r="I14" s="138" t="str">
        <f>VLOOKUP(E14,VIP!$A$2:$O11076,8,FALSE)</f>
        <v>Si</v>
      </c>
      <c r="J14" s="138" t="str">
        <f>VLOOKUP(E14,VIP!$A$2:$O11026,8,FALSE)</f>
        <v>Si</v>
      </c>
      <c r="K14" s="138" t="str">
        <f>VLOOKUP(E14,VIP!$A$2:$O14600,6,0)</f>
        <v>SI</v>
      </c>
      <c r="L14" s="140" t="s">
        <v>2219</v>
      </c>
      <c r="M14" s="144" t="s">
        <v>2546</v>
      </c>
      <c r="N14" s="193" t="s">
        <v>2636</v>
      </c>
      <c r="O14" s="138" t="s">
        <v>2454</v>
      </c>
      <c r="P14" s="138"/>
      <c r="Q14" s="194">
        <v>44415.6875</v>
      </c>
    </row>
    <row r="15" spans="1:17" s="111" customFormat="1" ht="18" x14ac:dyDescent="0.25">
      <c r="A15" s="138" t="str">
        <f>VLOOKUP(E15,'LISTADO ATM'!$A$2:$C$898,3,0)</f>
        <v>NORTE</v>
      </c>
      <c r="B15" s="134">
        <v>3335946858</v>
      </c>
      <c r="C15" s="101">
        <v>44384.741412037038</v>
      </c>
      <c r="D15" s="101" t="s">
        <v>2180</v>
      </c>
      <c r="E15" s="129">
        <v>754</v>
      </c>
      <c r="F15" s="138" t="str">
        <f>VLOOKUP(E15,VIP!$A$2:$O14149,2,0)</f>
        <v>DRBR754</v>
      </c>
      <c r="G15" s="138" t="str">
        <f>VLOOKUP(E15,'LISTADO ATM'!$A$2:$B$897,2,0)</f>
        <v xml:space="preserve">ATM Autobanco Oficina Licey al Medio </v>
      </c>
      <c r="H15" s="138" t="str">
        <f>VLOOKUP(E15,VIP!$A$2:$O19110,7,FALSE)</f>
        <v>Si</v>
      </c>
      <c r="I15" s="138" t="str">
        <f>VLOOKUP(E15,VIP!$A$2:$O11075,8,FALSE)</f>
        <v>Si</v>
      </c>
      <c r="J15" s="138" t="str">
        <f>VLOOKUP(E15,VIP!$A$2:$O11025,8,FALSE)</f>
        <v>Si</v>
      </c>
      <c r="K15" s="138" t="str">
        <f>VLOOKUP(E15,VIP!$A$2:$O14599,6,0)</f>
        <v>NO</v>
      </c>
      <c r="L15" s="140" t="s">
        <v>2219</v>
      </c>
      <c r="M15" s="144" t="s">
        <v>2546</v>
      </c>
      <c r="N15" s="193" t="s">
        <v>2636</v>
      </c>
      <c r="O15" s="138" t="s">
        <v>2454</v>
      </c>
      <c r="P15" s="138"/>
      <c r="Q15" s="145">
        <v>44415.585416666669</v>
      </c>
    </row>
    <row r="16" spans="1:17" s="111" customFormat="1" ht="18" x14ac:dyDescent="0.25">
      <c r="A16" s="138" t="str">
        <f>VLOOKUP(E16,'LISTADO ATM'!$A$2:$C$898,3,0)</f>
        <v>DISTRITO NACIONAL</v>
      </c>
      <c r="B16" s="134">
        <v>3335946860</v>
      </c>
      <c r="C16" s="101">
        <v>44384.746736111112</v>
      </c>
      <c r="D16" s="101" t="s">
        <v>2180</v>
      </c>
      <c r="E16" s="129">
        <v>160</v>
      </c>
      <c r="F16" s="138" t="str">
        <f>VLOOKUP(E16,VIP!$A$2:$O14148,2,0)</f>
        <v>DRBR160</v>
      </c>
      <c r="G16" s="138" t="str">
        <f>VLOOKUP(E16,'LISTADO ATM'!$A$2:$B$897,2,0)</f>
        <v xml:space="preserve">ATM Oficina Herrera </v>
      </c>
      <c r="H16" s="138" t="str">
        <f>VLOOKUP(E16,VIP!$A$2:$O19109,7,FALSE)</f>
        <v>Si</v>
      </c>
      <c r="I16" s="138" t="str">
        <f>VLOOKUP(E16,VIP!$A$2:$O11074,8,FALSE)</f>
        <v>Si</v>
      </c>
      <c r="J16" s="138" t="str">
        <f>VLOOKUP(E16,VIP!$A$2:$O11024,8,FALSE)</f>
        <v>Si</v>
      </c>
      <c r="K16" s="138" t="str">
        <f>VLOOKUP(E16,VIP!$A$2:$O14598,6,0)</f>
        <v>NO</v>
      </c>
      <c r="L16" s="140" t="s">
        <v>2219</v>
      </c>
      <c r="M16" s="144" t="s">
        <v>2546</v>
      </c>
      <c r="N16" s="193" t="s">
        <v>2636</v>
      </c>
      <c r="O16" s="138" t="s">
        <v>2454</v>
      </c>
      <c r="P16" s="138"/>
      <c r="Q16" s="145">
        <v>44415.587500000001</v>
      </c>
    </row>
    <row r="17" spans="1:17" s="111" customFormat="1" ht="18" x14ac:dyDescent="0.25">
      <c r="A17" s="138" t="str">
        <f>VLOOKUP(E17,'LISTADO ATM'!$A$2:$C$898,3,0)</f>
        <v>DISTRITO NACIONAL</v>
      </c>
      <c r="B17" s="134">
        <v>3335946870</v>
      </c>
      <c r="C17" s="101">
        <v>44384.752800925926</v>
      </c>
      <c r="D17" s="101" t="s">
        <v>2180</v>
      </c>
      <c r="E17" s="129">
        <v>382</v>
      </c>
      <c r="F17" s="138" t="str">
        <f>VLOOKUP(E17,VIP!$A$2:$O14147,2,0)</f>
        <v xml:space="preserve">DRBR382 </v>
      </c>
      <c r="G17" s="138" t="str">
        <f>VLOOKUP(E17,'LISTADO ATM'!$A$2:$B$897,2,0)</f>
        <v>ATM Estacion Del Metro Maria Montes</v>
      </c>
      <c r="H17" s="138" t="str">
        <f>VLOOKUP(E17,VIP!$A$2:$O19108,7,FALSE)</f>
        <v>N/A</v>
      </c>
      <c r="I17" s="138" t="str">
        <f>VLOOKUP(E17,VIP!$A$2:$O11073,8,FALSE)</f>
        <v>N/A</v>
      </c>
      <c r="J17" s="138" t="str">
        <f>VLOOKUP(E17,VIP!$A$2:$O11023,8,FALSE)</f>
        <v>N/A</v>
      </c>
      <c r="K17" s="138" t="str">
        <f>VLOOKUP(E17,VIP!$A$2:$O14597,6,0)</f>
        <v>N/A</v>
      </c>
      <c r="L17" s="140" t="s">
        <v>2219</v>
      </c>
      <c r="M17" s="144" t="s">
        <v>2546</v>
      </c>
      <c r="N17" s="193" t="s">
        <v>2636</v>
      </c>
      <c r="O17" s="138" t="s">
        <v>2454</v>
      </c>
      <c r="P17" s="138"/>
      <c r="Q17" s="194">
        <v>44415.671527777777</v>
      </c>
    </row>
    <row r="18" spans="1:17" s="111" customFormat="1" ht="18" x14ac:dyDescent="0.25">
      <c r="A18" s="138" t="str">
        <f>VLOOKUP(E18,'LISTADO ATM'!$A$2:$C$898,3,0)</f>
        <v>DISTRITO NACIONAL</v>
      </c>
      <c r="B18" s="134">
        <v>3335946916</v>
      </c>
      <c r="C18" s="101">
        <v>44384.832152777781</v>
      </c>
      <c r="D18" s="101" t="s">
        <v>2180</v>
      </c>
      <c r="E18" s="129">
        <v>149</v>
      </c>
      <c r="F18" s="138" t="str">
        <f>VLOOKUP(E18,VIP!$A$2:$O14149,2,0)</f>
        <v>DRBR149</v>
      </c>
      <c r="G18" s="138" t="str">
        <f>VLOOKUP(E18,'LISTADO ATM'!$A$2:$B$897,2,0)</f>
        <v>ATM Estación Metro Concepción</v>
      </c>
      <c r="H18" s="138" t="str">
        <f>VLOOKUP(E18,VIP!$A$2:$O19110,7,FALSE)</f>
        <v>N/A</v>
      </c>
      <c r="I18" s="138" t="str">
        <f>VLOOKUP(E18,VIP!$A$2:$O11075,8,FALSE)</f>
        <v>N/A</v>
      </c>
      <c r="J18" s="138" t="str">
        <f>VLOOKUP(E18,VIP!$A$2:$O11025,8,FALSE)</f>
        <v>N/A</v>
      </c>
      <c r="K18" s="138" t="str">
        <f>VLOOKUP(E18,VIP!$A$2:$O14599,6,0)</f>
        <v>N/A</v>
      </c>
      <c r="L18" s="140" t="s">
        <v>2219</v>
      </c>
      <c r="M18" s="144" t="s">
        <v>2546</v>
      </c>
      <c r="N18" s="193" t="s">
        <v>2636</v>
      </c>
      <c r="O18" s="138" t="s">
        <v>2454</v>
      </c>
      <c r="P18" s="138"/>
      <c r="Q18" s="194">
        <v>44415.495833333334</v>
      </c>
    </row>
    <row r="19" spans="1:17" s="111" customFormat="1" ht="18" x14ac:dyDescent="0.25">
      <c r="A19" s="138" t="str">
        <f>VLOOKUP(E19,'LISTADO ATM'!$A$2:$C$898,3,0)</f>
        <v>DISTRITO NACIONAL</v>
      </c>
      <c r="B19" s="134">
        <v>3335946923</v>
      </c>
      <c r="C19" s="101">
        <v>44384.864479166667</v>
      </c>
      <c r="D19" s="101" t="s">
        <v>2180</v>
      </c>
      <c r="E19" s="129">
        <v>490</v>
      </c>
      <c r="F19" s="138" t="str">
        <f>VLOOKUP(E19,VIP!$A$2:$O14147,2,0)</f>
        <v>DRBR490</v>
      </c>
      <c r="G19" s="138" t="str">
        <f>VLOOKUP(E19,'LISTADO ATM'!$A$2:$B$897,2,0)</f>
        <v xml:space="preserve">ATM Hospital Ney Arias Lora </v>
      </c>
      <c r="H19" s="138" t="str">
        <f>VLOOKUP(E19,VIP!$A$2:$O19108,7,FALSE)</f>
        <v>Si</v>
      </c>
      <c r="I19" s="138" t="str">
        <f>VLOOKUP(E19,VIP!$A$2:$O11073,8,FALSE)</f>
        <v>Si</v>
      </c>
      <c r="J19" s="138" t="str">
        <f>VLOOKUP(E19,VIP!$A$2:$O11023,8,FALSE)</f>
        <v>Si</v>
      </c>
      <c r="K19" s="138" t="str">
        <f>VLOOKUP(E19,VIP!$A$2:$O14597,6,0)</f>
        <v>NO</v>
      </c>
      <c r="L19" s="140" t="s">
        <v>2219</v>
      </c>
      <c r="M19" s="144" t="s">
        <v>2546</v>
      </c>
      <c r="N19" s="193" t="s">
        <v>2636</v>
      </c>
      <c r="O19" s="138" t="s">
        <v>2454</v>
      </c>
      <c r="P19" s="138"/>
      <c r="Q19" s="145">
        <v>44415.784722222219</v>
      </c>
    </row>
    <row r="20" spans="1:17" s="111" customFormat="1" ht="18" x14ac:dyDescent="0.25">
      <c r="A20" s="138" t="str">
        <f>VLOOKUP(E20,'LISTADO ATM'!$A$2:$C$898,3,0)</f>
        <v>SUR</v>
      </c>
      <c r="B20" s="134">
        <v>3335946945</v>
      </c>
      <c r="C20" s="101">
        <v>44385.312280092592</v>
      </c>
      <c r="D20" s="101" t="s">
        <v>2180</v>
      </c>
      <c r="E20" s="129">
        <v>783</v>
      </c>
      <c r="F20" s="138" t="str">
        <f>VLOOKUP(E20,VIP!$A$2:$O14170,2,0)</f>
        <v>DRBR303</v>
      </c>
      <c r="G20" s="138" t="str">
        <f>VLOOKUP(E20,'LISTADO ATM'!$A$2:$B$897,2,0)</f>
        <v xml:space="preserve">ATM Autobanco Alfa y Omega (Barahona) </v>
      </c>
      <c r="H20" s="138" t="str">
        <f>VLOOKUP(E20,VIP!$A$2:$O19131,7,FALSE)</f>
        <v>Si</v>
      </c>
      <c r="I20" s="138" t="str">
        <f>VLOOKUP(E20,VIP!$A$2:$O11096,8,FALSE)</f>
        <v>Si</v>
      </c>
      <c r="J20" s="138" t="str">
        <f>VLOOKUP(E20,VIP!$A$2:$O11046,8,FALSE)</f>
        <v>Si</v>
      </c>
      <c r="K20" s="138" t="str">
        <f>VLOOKUP(E20,VIP!$A$2:$O14620,6,0)</f>
        <v>NO</v>
      </c>
      <c r="L20" s="140" t="s">
        <v>2219</v>
      </c>
      <c r="M20" s="144" t="s">
        <v>2546</v>
      </c>
      <c r="N20" s="193" t="s">
        <v>2636</v>
      </c>
      <c r="O20" s="138" t="s">
        <v>2454</v>
      </c>
      <c r="P20" s="138"/>
      <c r="Q20" s="145">
        <v>44415.590277777781</v>
      </c>
    </row>
    <row r="21" spans="1:17" s="111" customFormat="1" ht="18" x14ac:dyDescent="0.25">
      <c r="A21" s="138" t="str">
        <f>VLOOKUP(E21,'LISTADO ATM'!$A$2:$C$898,3,0)</f>
        <v>DISTRITO NACIONAL</v>
      </c>
      <c r="B21" s="134">
        <v>3335947466</v>
      </c>
      <c r="C21" s="101">
        <v>44385.449444444443</v>
      </c>
      <c r="D21" s="101" t="s">
        <v>2180</v>
      </c>
      <c r="E21" s="129">
        <v>248</v>
      </c>
      <c r="F21" s="138" t="str">
        <f>VLOOKUP(E21,VIP!$A$2:$O14150,2,0)</f>
        <v>DRBR248</v>
      </c>
      <c r="G21" s="138" t="str">
        <f>VLOOKUP(E21,'LISTADO ATM'!$A$2:$B$897,2,0)</f>
        <v xml:space="preserve">ATM Shell Paraiso </v>
      </c>
      <c r="H21" s="138" t="str">
        <f>VLOOKUP(E21,VIP!$A$2:$O19111,7,FALSE)</f>
        <v>Si</v>
      </c>
      <c r="I21" s="138" t="str">
        <f>VLOOKUP(E21,VIP!$A$2:$O11076,8,FALSE)</f>
        <v>Si</v>
      </c>
      <c r="J21" s="138" t="str">
        <f>VLOOKUP(E21,VIP!$A$2:$O11026,8,FALSE)</f>
        <v>Si</v>
      </c>
      <c r="K21" s="138" t="str">
        <f>VLOOKUP(E21,VIP!$A$2:$O14600,6,0)</f>
        <v>NO</v>
      </c>
      <c r="L21" s="140" t="s">
        <v>2219</v>
      </c>
      <c r="M21" s="144" t="s">
        <v>2546</v>
      </c>
      <c r="N21" s="193" t="s">
        <v>2636</v>
      </c>
      <c r="O21" s="138" t="s">
        <v>2454</v>
      </c>
      <c r="P21" s="138"/>
      <c r="Q21" s="147">
        <v>44415.647222222222</v>
      </c>
    </row>
    <row r="22" spans="1:17" s="111" customFormat="1" ht="18" x14ac:dyDescent="0.25">
      <c r="A22" s="138" t="str">
        <f>VLOOKUP(E22,'LISTADO ATM'!$A$2:$C$898,3,0)</f>
        <v>SUR</v>
      </c>
      <c r="B22" s="134">
        <v>3335947492</v>
      </c>
      <c r="C22" s="101">
        <v>44385.454930555556</v>
      </c>
      <c r="D22" s="101" t="s">
        <v>2180</v>
      </c>
      <c r="E22" s="129">
        <v>576</v>
      </c>
      <c r="F22" s="138" t="str">
        <f>VLOOKUP(E22,VIP!$A$2:$O14148,2,0)</f>
        <v>DRBR576</v>
      </c>
      <c r="G22" s="138" t="str">
        <f>VLOOKUP(E22,'LISTADO ATM'!$A$2:$B$897,2,0)</f>
        <v>ATM Nizao</v>
      </c>
      <c r="H22" s="138">
        <f>VLOOKUP(E22,VIP!$A$2:$O19109,7,FALSE)</f>
        <v>0</v>
      </c>
      <c r="I22" s="138">
        <f>VLOOKUP(E22,VIP!$A$2:$O11074,8,FALSE)</f>
        <v>0</v>
      </c>
      <c r="J22" s="138">
        <f>VLOOKUP(E22,VIP!$A$2:$O11024,8,FALSE)</f>
        <v>0</v>
      </c>
      <c r="K22" s="138">
        <f>VLOOKUP(E22,VIP!$A$2:$O14598,6,0)</f>
        <v>0</v>
      </c>
      <c r="L22" s="140" t="s">
        <v>2219</v>
      </c>
      <c r="M22" s="144" t="s">
        <v>2546</v>
      </c>
      <c r="N22" s="193" t="s">
        <v>2636</v>
      </c>
      <c r="O22" s="138" t="s">
        <v>2454</v>
      </c>
      <c r="P22" s="100" t="s">
        <v>2632</v>
      </c>
      <c r="Q22" s="145">
        <v>44415.575694444444</v>
      </c>
    </row>
    <row r="23" spans="1:17" s="111" customFormat="1" ht="18" x14ac:dyDescent="0.25">
      <c r="A23" s="138" t="str">
        <f>VLOOKUP(E23,'LISTADO ATM'!$A$2:$C$898,3,0)</f>
        <v>DISTRITO NACIONAL</v>
      </c>
      <c r="B23" s="134">
        <v>3335944399</v>
      </c>
      <c r="C23" s="101">
        <v>44383.450983796298</v>
      </c>
      <c r="D23" s="101" t="s">
        <v>2180</v>
      </c>
      <c r="E23" s="129">
        <v>314</v>
      </c>
      <c r="F23" s="138" t="str">
        <f>VLOOKUP(E23,VIP!$A$2:$O14080,2,0)</f>
        <v>DRBR314</v>
      </c>
      <c r="G23" s="138" t="str">
        <f>VLOOKUP(E23,'LISTADO ATM'!$A$2:$B$897,2,0)</f>
        <v xml:space="preserve">ATM UNP Cambita Garabito (San Cristóbal) </v>
      </c>
      <c r="H23" s="138" t="str">
        <f>VLOOKUP(E23,VIP!$A$2:$O19041,7,FALSE)</f>
        <v>Si</v>
      </c>
      <c r="I23" s="138" t="str">
        <f>VLOOKUP(E23,VIP!$A$2:$O11006,8,FALSE)</f>
        <v>Si</v>
      </c>
      <c r="J23" s="138" t="str">
        <f>VLOOKUP(E23,VIP!$A$2:$O10956,8,FALSE)</f>
        <v>Si</v>
      </c>
      <c r="K23" s="138" t="str">
        <f>VLOOKUP(E23,VIP!$A$2:$O14530,6,0)</f>
        <v>NO</v>
      </c>
      <c r="L23" s="140" t="s">
        <v>2219</v>
      </c>
      <c r="M23" s="100" t="s">
        <v>2445</v>
      </c>
      <c r="N23" s="100" t="s">
        <v>2452</v>
      </c>
      <c r="O23" s="138" t="s">
        <v>2454</v>
      </c>
      <c r="P23" s="138"/>
      <c r="Q23" s="100" t="s">
        <v>2219</v>
      </c>
    </row>
    <row r="24" spans="1:17" s="111" customFormat="1" ht="18" x14ac:dyDescent="0.25">
      <c r="A24" s="138" t="str">
        <f>VLOOKUP(E24,'LISTADO ATM'!$A$2:$C$898,3,0)</f>
        <v>DISTRITO NACIONAL</v>
      </c>
      <c r="B24" s="134">
        <v>3335945153</v>
      </c>
      <c r="C24" s="101">
        <v>44383.601168981484</v>
      </c>
      <c r="D24" s="101" t="s">
        <v>2180</v>
      </c>
      <c r="E24" s="129">
        <v>425</v>
      </c>
      <c r="F24" s="138" t="str">
        <f>VLOOKUP(E24,VIP!$A$2:$O14079,2,0)</f>
        <v>DRBR425</v>
      </c>
      <c r="G24" s="138" t="str">
        <f>VLOOKUP(E24,'LISTADO ATM'!$A$2:$B$897,2,0)</f>
        <v xml:space="preserve">ATM UNP Jumbo Luperón II </v>
      </c>
      <c r="H24" s="138" t="str">
        <f>VLOOKUP(E24,VIP!$A$2:$O19040,7,FALSE)</f>
        <v>Si</v>
      </c>
      <c r="I24" s="138" t="str">
        <f>VLOOKUP(E24,VIP!$A$2:$O11005,8,FALSE)</f>
        <v>Si</v>
      </c>
      <c r="J24" s="138" t="str">
        <f>VLOOKUP(E24,VIP!$A$2:$O10955,8,FALSE)</f>
        <v>Si</v>
      </c>
      <c r="K24" s="138" t="str">
        <f>VLOOKUP(E24,VIP!$A$2:$O14529,6,0)</f>
        <v>NO</v>
      </c>
      <c r="L24" s="140" t="s">
        <v>2219</v>
      </c>
      <c r="M24" s="100" t="s">
        <v>2445</v>
      </c>
      <c r="N24" s="100" t="s">
        <v>2452</v>
      </c>
      <c r="O24" s="138" t="s">
        <v>2454</v>
      </c>
      <c r="P24" s="138"/>
      <c r="Q24" s="100" t="s">
        <v>2219</v>
      </c>
    </row>
    <row r="25" spans="1:17" s="111" customFormat="1" ht="18" x14ac:dyDescent="0.25">
      <c r="A25" s="138" t="str">
        <f>VLOOKUP(E25,'LISTADO ATM'!$A$2:$C$898,3,0)</f>
        <v>DISTRITO NACIONAL</v>
      </c>
      <c r="B25" s="134">
        <v>3335945574</v>
      </c>
      <c r="C25" s="101">
        <v>44383.896944444445</v>
      </c>
      <c r="D25" s="101" t="s">
        <v>2180</v>
      </c>
      <c r="E25" s="129">
        <v>87</v>
      </c>
      <c r="F25" s="138" t="str">
        <f>VLOOKUP(E25,VIP!$A$2:$O14111,2,0)</f>
        <v>DRBR087</v>
      </c>
      <c r="G25" s="138" t="str">
        <f>VLOOKUP(E25,'LISTADO ATM'!$A$2:$B$897,2,0)</f>
        <v xml:space="preserve">ATM Autoservicio Sarasota </v>
      </c>
      <c r="H25" s="138" t="str">
        <f>VLOOKUP(E25,VIP!$A$2:$O19072,7,FALSE)</f>
        <v>Si</v>
      </c>
      <c r="I25" s="138" t="str">
        <f>VLOOKUP(E25,VIP!$A$2:$O11037,8,FALSE)</f>
        <v>Si</v>
      </c>
      <c r="J25" s="138" t="str">
        <f>VLOOKUP(E25,VIP!$A$2:$O10987,8,FALSE)</f>
        <v>Si</v>
      </c>
      <c r="K25" s="138" t="str">
        <f>VLOOKUP(E25,VIP!$A$2:$O14561,6,0)</f>
        <v>NO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s="111" customFormat="1" ht="18" x14ac:dyDescent="0.25">
      <c r="A26" s="138" t="str">
        <f>VLOOKUP(E26,'LISTADO ATM'!$A$2:$C$898,3,0)</f>
        <v>NORTE</v>
      </c>
      <c r="B26" s="134">
        <v>3335946664</v>
      </c>
      <c r="C26" s="101">
        <v>44384.65425925926</v>
      </c>
      <c r="D26" s="101" t="s">
        <v>2180</v>
      </c>
      <c r="E26" s="129">
        <v>266</v>
      </c>
      <c r="F26" s="138" t="str">
        <f>VLOOKUP(E26,VIP!$A$2:$O14145,2,0)</f>
        <v>DRBR266</v>
      </c>
      <c r="G26" s="138" t="str">
        <f>VLOOKUP(E26,'LISTADO ATM'!$A$2:$B$897,2,0)</f>
        <v xml:space="preserve">ATM Oficina Villa Francisca </v>
      </c>
      <c r="H26" s="138" t="str">
        <f>VLOOKUP(E26,VIP!$A$2:$O19106,7,FALSE)</f>
        <v>Si</v>
      </c>
      <c r="I26" s="138" t="str">
        <f>VLOOKUP(E26,VIP!$A$2:$O11071,8,FALSE)</f>
        <v>Si</v>
      </c>
      <c r="J26" s="138" t="str">
        <f>VLOOKUP(E26,VIP!$A$2:$O11021,8,FALSE)</f>
        <v>Si</v>
      </c>
      <c r="K26" s="138" t="str">
        <f>VLOOKUP(E26,VIP!$A$2:$O14595,6,0)</f>
        <v>NO</v>
      </c>
      <c r="L26" s="140" t="s">
        <v>2219</v>
      </c>
      <c r="M26" s="100" t="s">
        <v>2445</v>
      </c>
      <c r="N26" s="100" t="s">
        <v>2452</v>
      </c>
      <c r="O26" s="138" t="s">
        <v>2454</v>
      </c>
      <c r="P26" s="138"/>
      <c r="Q26" s="100" t="s">
        <v>2219</v>
      </c>
    </row>
    <row r="27" spans="1:17" s="111" customFormat="1" ht="18" x14ac:dyDescent="0.25">
      <c r="A27" s="138" t="str">
        <f>VLOOKUP(E27,'LISTADO ATM'!$A$2:$C$898,3,0)</f>
        <v>DISTRITO NACIONAL</v>
      </c>
      <c r="B27" s="134">
        <v>3335947341</v>
      </c>
      <c r="C27" s="101">
        <v>44385.415277777778</v>
      </c>
      <c r="D27" s="101" t="s">
        <v>2180</v>
      </c>
      <c r="E27" s="129">
        <v>623</v>
      </c>
      <c r="F27" s="138" t="str">
        <f>VLOOKUP(E27,VIP!$A$2:$O14173,2,0)</f>
        <v>DRBR623</v>
      </c>
      <c r="G27" s="138" t="str">
        <f>VLOOKUP(E27,'LISTADO ATM'!$A$2:$B$897,2,0)</f>
        <v xml:space="preserve">ATM Operaciones Especiales (Manoguayabo) </v>
      </c>
      <c r="H27" s="138" t="str">
        <f>VLOOKUP(E27,VIP!$A$2:$O19134,7,FALSE)</f>
        <v>Si</v>
      </c>
      <c r="I27" s="138" t="str">
        <f>VLOOKUP(E27,VIP!$A$2:$O11099,8,FALSE)</f>
        <v>Si</v>
      </c>
      <c r="J27" s="138" t="str">
        <f>VLOOKUP(E27,VIP!$A$2:$O11049,8,FALSE)</f>
        <v>Si</v>
      </c>
      <c r="K27" s="138" t="str">
        <f>VLOOKUP(E27,VIP!$A$2:$O14623,6,0)</f>
        <v>No</v>
      </c>
      <c r="L27" s="140" t="s">
        <v>2219</v>
      </c>
      <c r="M27" s="100" t="s">
        <v>2445</v>
      </c>
      <c r="N27" s="100" t="s">
        <v>2452</v>
      </c>
      <c r="O27" s="138" t="s">
        <v>2454</v>
      </c>
      <c r="P27" s="138"/>
      <c r="Q27" s="100" t="s">
        <v>2642</v>
      </c>
    </row>
    <row r="28" spans="1:17" s="111" customFormat="1" ht="18" x14ac:dyDescent="0.25">
      <c r="A28" s="138" t="str">
        <f>VLOOKUP(E28,'LISTADO ATM'!$A$2:$C$898,3,0)</f>
        <v>ESTE</v>
      </c>
      <c r="B28" s="134">
        <v>3335947442</v>
      </c>
      <c r="C28" s="101">
        <v>44385.446539351855</v>
      </c>
      <c r="D28" s="101" t="s">
        <v>2180</v>
      </c>
      <c r="E28" s="129">
        <v>631</v>
      </c>
      <c r="F28" s="138" t="str">
        <f>VLOOKUP(E28,VIP!$A$2:$O14153,2,0)</f>
        <v>DRBR417</v>
      </c>
      <c r="G28" s="138" t="str">
        <f>VLOOKUP(E28,'LISTADO ATM'!$A$2:$B$897,2,0)</f>
        <v xml:space="preserve">ATM ASOCODEQUI (San Pedro) </v>
      </c>
      <c r="H28" s="138" t="str">
        <f>VLOOKUP(E28,VIP!$A$2:$O19114,7,FALSE)</f>
        <v>Si</v>
      </c>
      <c r="I28" s="138" t="str">
        <f>VLOOKUP(E28,VIP!$A$2:$O11079,8,FALSE)</f>
        <v>Si</v>
      </c>
      <c r="J28" s="138" t="str">
        <f>VLOOKUP(E28,VIP!$A$2:$O11029,8,FALSE)</f>
        <v>Si</v>
      </c>
      <c r="K28" s="138" t="str">
        <f>VLOOKUP(E28,VIP!$A$2:$O14603,6,0)</f>
        <v>NO</v>
      </c>
      <c r="L28" s="140" t="s">
        <v>2219</v>
      </c>
      <c r="M28" s="100" t="s">
        <v>2445</v>
      </c>
      <c r="N28" s="100" t="s">
        <v>2452</v>
      </c>
      <c r="O28" s="138" t="s">
        <v>2454</v>
      </c>
      <c r="P28" s="138"/>
      <c r="Q28" s="100" t="s">
        <v>2219</v>
      </c>
    </row>
    <row r="29" spans="1:17" s="111" customFormat="1" ht="18" x14ac:dyDescent="0.25">
      <c r="A29" s="138" t="str">
        <f>VLOOKUP(E29,'LISTADO ATM'!$A$2:$C$898,3,0)</f>
        <v>DISTRITO NACIONAL</v>
      </c>
      <c r="B29" s="134">
        <v>3335947445</v>
      </c>
      <c r="C29" s="101">
        <v>44385.447106481479</v>
      </c>
      <c r="D29" s="101" t="s">
        <v>2180</v>
      </c>
      <c r="E29" s="129">
        <v>281</v>
      </c>
      <c r="F29" s="138" t="str">
        <f>VLOOKUP(E29,VIP!$A$2:$O14152,2,0)</f>
        <v>DRBR737</v>
      </c>
      <c r="G29" s="138" t="str">
        <f>VLOOKUP(E29,'LISTADO ATM'!$A$2:$B$897,2,0)</f>
        <v xml:space="preserve">ATM S/M Pola Independencia </v>
      </c>
      <c r="H29" s="138" t="str">
        <f>VLOOKUP(E29,VIP!$A$2:$O19113,7,FALSE)</f>
        <v>Si</v>
      </c>
      <c r="I29" s="138" t="str">
        <f>VLOOKUP(E29,VIP!$A$2:$O11078,8,FALSE)</f>
        <v>Si</v>
      </c>
      <c r="J29" s="138" t="str">
        <f>VLOOKUP(E29,VIP!$A$2:$O11028,8,FALSE)</f>
        <v>Si</v>
      </c>
      <c r="K29" s="138" t="str">
        <f>VLOOKUP(E29,VIP!$A$2:$O14602,6,0)</f>
        <v>NO</v>
      </c>
      <c r="L29" s="140" t="s">
        <v>2219</v>
      </c>
      <c r="M29" s="100" t="s">
        <v>2445</v>
      </c>
      <c r="N29" s="100" t="s">
        <v>2452</v>
      </c>
      <c r="O29" s="138" t="s">
        <v>2454</v>
      </c>
      <c r="P29" s="138"/>
      <c r="Q29" s="100" t="s">
        <v>2219</v>
      </c>
    </row>
    <row r="30" spans="1:17" s="111" customFormat="1" ht="18" x14ac:dyDescent="0.25">
      <c r="A30" s="138" t="str">
        <f>VLOOKUP(E30,'LISTADO ATM'!$A$2:$C$898,3,0)</f>
        <v>SUR</v>
      </c>
      <c r="B30" s="134">
        <v>3335948002</v>
      </c>
      <c r="C30" s="101">
        <v>44385.63690972222</v>
      </c>
      <c r="D30" s="101" t="s">
        <v>2180</v>
      </c>
      <c r="E30" s="129">
        <v>616</v>
      </c>
      <c r="F30" s="138" t="str">
        <f>VLOOKUP(E30,VIP!$A$2:$O14154,2,0)</f>
        <v>DRBR187</v>
      </c>
      <c r="G30" s="138" t="str">
        <f>VLOOKUP(E30,'LISTADO ATM'!$A$2:$B$897,2,0)</f>
        <v xml:space="preserve">ATM 5ta. Brigada Barahona </v>
      </c>
      <c r="H30" s="138" t="str">
        <f>VLOOKUP(E30,VIP!$A$2:$O19115,7,FALSE)</f>
        <v>Si</v>
      </c>
      <c r="I30" s="138" t="str">
        <f>VLOOKUP(E30,VIP!$A$2:$O11080,8,FALSE)</f>
        <v>Si</v>
      </c>
      <c r="J30" s="138" t="str">
        <f>VLOOKUP(E30,VIP!$A$2:$O11030,8,FALSE)</f>
        <v>Si</v>
      </c>
      <c r="K30" s="138" t="str">
        <f>VLOOKUP(E30,VIP!$A$2:$O14604,6,0)</f>
        <v>NO</v>
      </c>
      <c r="L30" s="140" t="s">
        <v>2219</v>
      </c>
      <c r="M30" s="100" t="s">
        <v>2445</v>
      </c>
      <c r="N30" s="100" t="s">
        <v>2452</v>
      </c>
      <c r="O30" s="138" t="s">
        <v>2454</v>
      </c>
      <c r="P30" s="138"/>
      <c r="Q30" s="100" t="s">
        <v>2219</v>
      </c>
    </row>
    <row r="31" spans="1:17" s="111" customFormat="1" ht="18" x14ac:dyDescent="0.25">
      <c r="A31" s="138" t="str">
        <f>VLOOKUP(E31,'LISTADO ATM'!$A$2:$C$898,3,0)</f>
        <v>DISTRITO NACIONAL</v>
      </c>
      <c r="B31" s="134">
        <v>3335948147</v>
      </c>
      <c r="C31" s="101">
        <v>44385.68310185185</v>
      </c>
      <c r="D31" s="101" t="s">
        <v>2180</v>
      </c>
      <c r="E31" s="129">
        <v>244</v>
      </c>
      <c r="F31" s="138" t="str">
        <f>VLOOKUP(E31,VIP!$A$2:$O14162,2,0)</f>
        <v>DRBR244</v>
      </c>
      <c r="G31" s="138" t="str">
        <f>VLOOKUP(E31,'LISTADO ATM'!$A$2:$B$897,2,0)</f>
        <v xml:space="preserve">ATM Ministerio de Hacienda (antiguo Finanzas) </v>
      </c>
      <c r="H31" s="138" t="str">
        <f>VLOOKUP(E31,VIP!$A$2:$O19123,7,FALSE)</f>
        <v>Si</v>
      </c>
      <c r="I31" s="138" t="str">
        <f>VLOOKUP(E31,VIP!$A$2:$O11088,8,FALSE)</f>
        <v>Si</v>
      </c>
      <c r="J31" s="138" t="str">
        <f>VLOOKUP(E31,VIP!$A$2:$O11038,8,FALSE)</f>
        <v>Si</v>
      </c>
      <c r="K31" s="138" t="str">
        <f>VLOOKUP(E31,VIP!$A$2:$O14612,6,0)</f>
        <v>NO</v>
      </c>
      <c r="L31" s="140" t="s">
        <v>2219</v>
      </c>
      <c r="M31" s="100" t="s">
        <v>2445</v>
      </c>
      <c r="N31" s="100" t="s">
        <v>2452</v>
      </c>
      <c r="O31" s="138" t="s">
        <v>2454</v>
      </c>
      <c r="P31" s="138"/>
      <c r="Q31" s="100" t="s">
        <v>2219</v>
      </c>
    </row>
    <row r="32" spans="1:17" s="111" customFormat="1" ht="18" x14ac:dyDescent="0.25">
      <c r="A32" s="138" t="str">
        <f>VLOOKUP(E32,'LISTADO ATM'!$A$2:$C$898,3,0)</f>
        <v>DISTRITO NACIONAL</v>
      </c>
      <c r="B32" s="134">
        <v>3335948150</v>
      </c>
      <c r="C32" s="101">
        <v>44385.683993055558</v>
      </c>
      <c r="D32" s="101" t="s">
        <v>2180</v>
      </c>
      <c r="E32" s="129">
        <v>37</v>
      </c>
      <c r="F32" s="138" t="str">
        <f>VLOOKUP(E32,VIP!$A$2:$O14161,2,0)</f>
        <v>DRBR037</v>
      </c>
      <c r="G32" s="138" t="str">
        <f>VLOOKUP(E32,'LISTADO ATM'!$A$2:$B$897,2,0)</f>
        <v xml:space="preserve">ATM Oficina Villa Mella </v>
      </c>
      <c r="H32" s="138" t="str">
        <f>VLOOKUP(E32,VIP!$A$2:$O19122,7,FALSE)</f>
        <v>Si</v>
      </c>
      <c r="I32" s="138" t="str">
        <f>VLOOKUP(E32,VIP!$A$2:$O11087,8,FALSE)</f>
        <v>Si</v>
      </c>
      <c r="J32" s="138" t="str">
        <f>VLOOKUP(E32,VIP!$A$2:$O11037,8,FALSE)</f>
        <v>Si</v>
      </c>
      <c r="K32" s="138" t="str">
        <f>VLOOKUP(E32,VIP!$A$2:$O14611,6,0)</f>
        <v>SI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8" x14ac:dyDescent="0.25">
      <c r="A33" s="138" t="str">
        <f>VLOOKUP(E33,'LISTADO ATM'!$A$2:$C$898,3,0)</f>
        <v>DISTRITO NACIONAL</v>
      </c>
      <c r="B33" s="134">
        <v>3335948157</v>
      </c>
      <c r="C33" s="101">
        <v>44385.686203703706</v>
      </c>
      <c r="D33" s="101" t="s">
        <v>2180</v>
      </c>
      <c r="E33" s="129">
        <v>149</v>
      </c>
      <c r="F33" s="138" t="str">
        <f>VLOOKUP(E33,VIP!$A$2:$O14160,2,0)</f>
        <v>DRBR149</v>
      </c>
      <c r="G33" s="138" t="str">
        <f>VLOOKUP(E33,'LISTADO ATM'!$A$2:$B$897,2,0)</f>
        <v>ATM Estación Metro Concepción</v>
      </c>
      <c r="H33" s="138" t="str">
        <f>VLOOKUP(E33,VIP!$A$2:$O19121,7,FALSE)</f>
        <v>N/A</v>
      </c>
      <c r="I33" s="138" t="str">
        <f>VLOOKUP(E33,VIP!$A$2:$O11086,8,FALSE)</f>
        <v>N/A</v>
      </c>
      <c r="J33" s="138" t="str">
        <f>VLOOKUP(E33,VIP!$A$2:$O11036,8,FALSE)</f>
        <v>N/A</v>
      </c>
      <c r="K33" s="138" t="str">
        <f>VLOOKUP(E33,VIP!$A$2:$O14610,6,0)</f>
        <v>N/A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s="111" customFormat="1" ht="18" x14ac:dyDescent="0.25">
      <c r="A34" s="138" t="str">
        <f>VLOOKUP(E34,'LISTADO ATM'!$A$2:$C$898,3,0)</f>
        <v>DISTRITO NACIONAL</v>
      </c>
      <c r="B34" s="134">
        <v>3335948249</v>
      </c>
      <c r="C34" s="101">
        <v>44385.729456018518</v>
      </c>
      <c r="D34" s="101" t="s">
        <v>2180</v>
      </c>
      <c r="E34" s="129">
        <v>755</v>
      </c>
      <c r="F34" s="138" t="str">
        <f>VLOOKUP(E34,VIP!$A$2:$O14155,2,0)</f>
        <v>DRBR755</v>
      </c>
      <c r="G34" s="138" t="str">
        <f>VLOOKUP(E34,'LISTADO ATM'!$A$2:$B$897,2,0)</f>
        <v xml:space="preserve">ATM Oficina Galería del Este (Plaza) </v>
      </c>
      <c r="H34" s="138" t="str">
        <f>VLOOKUP(E34,VIP!$A$2:$O19116,7,FALSE)</f>
        <v>Si</v>
      </c>
      <c r="I34" s="138" t="str">
        <f>VLOOKUP(E34,VIP!$A$2:$O11081,8,FALSE)</f>
        <v>Si</v>
      </c>
      <c r="J34" s="138" t="str">
        <f>VLOOKUP(E34,VIP!$A$2:$O11031,8,FALSE)</f>
        <v>Si</v>
      </c>
      <c r="K34" s="138" t="str">
        <f>VLOOKUP(E34,VIP!$A$2:$O14605,6,0)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8" x14ac:dyDescent="0.25">
      <c r="A35" s="138" t="str">
        <f>VLOOKUP(E35,'LISTADO ATM'!$A$2:$C$898,3,0)</f>
        <v>NORTE</v>
      </c>
      <c r="B35" s="134">
        <v>3335948264</v>
      </c>
      <c r="C35" s="101">
        <v>44385.733680555553</v>
      </c>
      <c r="D35" s="101" t="s">
        <v>2181</v>
      </c>
      <c r="E35" s="129">
        <v>633</v>
      </c>
      <c r="F35" s="138" t="str">
        <f>VLOOKUP(E35,VIP!$A$2:$O14162,2,0)</f>
        <v>DRBR260</v>
      </c>
      <c r="G35" s="138" t="str">
        <f>VLOOKUP(E35,'LISTADO ATM'!$A$2:$B$897,2,0)</f>
        <v xml:space="preserve">ATM Autobanco Las Colinas </v>
      </c>
      <c r="H35" s="138" t="str">
        <f>VLOOKUP(E35,VIP!$A$2:$O19123,7,FALSE)</f>
        <v>Si</v>
      </c>
      <c r="I35" s="138" t="str">
        <f>VLOOKUP(E35,VIP!$A$2:$O11088,8,FALSE)</f>
        <v>Si</v>
      </c>
      <c r="J35" s="138" t="str">
        <f>VLOOKUP(E35,VIP!$A$2:$O11038,8,FALSE)</f>
        <v>Si</v>
      </c>
      <c r="K35" s="138" t="str">
        <f>VLOOKUP(E35,VIP!$A$2:$O14612,6,0)</f>
        <v>SI</v>
      </c>
      <c r="L35" s="140" t="s">
        <v>2219</v>
      </c>
      <c r="M35" s="100" t="s">
        <v>2445</v>
      </c>
      <c r="N35" s="100" t="s">
        <v>2452</v>
      </c>
      <c r="O35" s="138" t="s">
        <v>2595</v>
      </c>
      <c r="P35" s="138"/>
      <c r="Q35" s="100" t="s">
        <v>2219</v>
      </c>
    </row>
    <row r="36" spans="1:17" ht="18" x14ac:dyDescent="0.25">
      <c r="A36" s="138" t="str">
        <f>VLOOKUP(E36,'LISTADO ATM'!$A$2:$C$898,3,0)</f>
        <v>DISTRITO NACIONAL</v>
      </c>
      <c r="B36" s="134">
        <v>3335948289</v>
      </c>
      <c r="C36" s="101">
        <v>44385.767314814817</v>
      </c>
      <c r="D36" s="101" t="s">
        <v>2180</v>
      </c>
      <c r="E36" s="129">
        <v>815</v>
      </c>
      <c r="F36" s="138" t="str">
        <f>VLOOKUP(E36,VIP!$A$2:$O14157,2,0)</f>
        <v>DRBR24A</v>
      </c>
      <c r="G36" s="138" t="str">
        <f>VLOOKUP(E36,'LISTADO ATM'!$A$2:$B$897,2,0)</f>
        <v xml:space="preserve">ATM Oficina Atalaya del Mar </v>
      </c>
      <c r="H36" s="138" t="str">
        <f>VLOOKUP(E36,VIP!$A$2:$O19118,7,FALSE)</f>
        <v>Si</v>
      </c>
      <c r="I36" s="138" t="str">
        <f>VLOOKUP(E36,VIP!$A$2:$O11083,8,FALSE)</f>
        <v>Si</v>
      </c>
      <c r="J36" s="138" t="str">
        <f>VLOOKUP(E36,VIP!$A$2:$O11033,8,FALSE)</f>
        <v>Si</v>
      </c>
      <c r="K36" s="138" t="str">
        <f>VLOOKUP(E36,VIP!$A$2:$O14607,6,0)</f>
        <v>SI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ht="18" x14ac:dyDescent="0.25">
      <c r="A37" s="138" t="str">
        <f>VLOOKUP(E37,'LISTADO ATM'!$A$2:$C$898,3,0)</f>
        <v>DISTRITO NACIONAL</v>
      </c>
      <c r="B37" s="134">
        <v>3335941364</v>
      </c>
      <c r="C37" s="101">
        <v>44380.617986111109</v>
      </c>
      <c r="D37" s="101" t="s">
        <v>2180</v>
      </c>
      <c r="E37" s="129">
        <v>113</v>
      </c>
      <c r="F37" s="138" t="str">
        <f>VLOOKUP(E37,VIP!$A$2:$O14017,2,0)</f>
        <v>DRBR113</v>
      </c>
      <c r="G37" s="138" t="str">
        <f>VLOOKUP(E37,'LISTADO ATM'!$A$2:$B$897,2,0)</f>
        <v xml:space="preserve">ATM Autoservicio Atalaya del Mar </v>
      </c>
      <c r="H37" s="138" t="str">
        <f>VLOOKUP(E37,VIP!$A$2:$O18978,7,FALSE)</f>
        <v>Si</v>
      </c>
      <c r="I37" s="138" t="str">
        <f>VLOOKUP(E37,VIP!$A$2:$O10943,8,FALSE)</f>
        <v>No</v>
      </c>
      <c r="J37" s="138" t="str">
        <f>VLOOKUP(E37,VIP!$A$2:$O10893,8,FALSE)</f>
        <v>No</v>
      </c>
      <c r="K37" s="138" t="str">
        <f>VLOOKUP(E37,VIP!$A$2:$O14467,6,0)</f>
        <v>NO</v>
      </c>
      <c r="L37" s="140" t="s">
        <v>2245</v>
      </c>
      <c r="M37" s="144" t="s">
        <v>2546</v>
      </c>
      <c r="N37" s="193" t="s">
        <v>2636</v>
      </c>
      <c r="O37" s="138" t="s">
        <v>2454</v>
      </c>
      <c r="P37" s="138"/>
      <c r="Q37" s="145">
        <v>44415.585416666669</v>
      </c>
    </row>
    <row r="38" spans="1:17" ht="18" x14ac:dyDescent="0.25">
      <c r="A38" s="138" t="str">
        <f>VLOOKUP(E38,'LISTADO ATM'!$A$2:$C$898,3,0)</f>
        <v>DISTRITO NACIONAL</v>
      </c>
      <c r="B38" s="134">
        <v>3335941365</v>
      </c>
      <c r="C38" s="101">
        <v>44380.618564814817</v>
      </c>
      <c r="D38" s="101" t="s">
        <v>2180</v>
      </c>
      <c r="E38" s="129">
        <v>815</v>
      </c>
      <c r="F38" s="138" t="str">
        <f>VLOOKUP(E38,VIP!$A$2:$O14016,2,0)</f>
        <v>DRBR24A</v>
      </c>
      <c r="G38" s="138" t="str">
        <f>VLOOKUP(E38,'LISTADO ATM'!$A$2:$B$897,2,0)</f>
        <v xml:space="preserve">ATM Oficina Atalaya del Mar </v>
      </c>
      <c r="H38" s="138" t="str">
        <f>VLOOKUP(E38,VIP!$A$2:$O18977,7,FALSE)</f>
        <v>Si</v>
      </c>
      <c r="I38" s="138" t="str">
        <f>VLOOKUP(E38,VIP!$A$2:$O10942,8,FALSE)</f>
        <v>Si</v>
      </c>
      <c r="J38" s="138" t="str">
        <f>VLOOKUP(E38,VIP!$A$2:$O10892,8,FALSE)</f>
        <v>Si</v>
      </c>
      <c r="K38" s="138" t="str">
        <f>VLOOKUP(E38,VIP!$A$2:$O14466,6,0)</f>
        <v>SI</v>
      </c>
      <c r="L38" s="140" t="s">
        <v>2245</v>
      </c>
      <c r="M38" s="144" t="s">
        <v>2546</v>
      </c>
      <c r="N38" s="193" t="s">
        <v>2636</v>
      </c>
      <c r="O38" s="138" t="s">
        <v>2454</v>
      </c>
      <c r="P38" s="138"/>
      <c r="Q38" s="145">
        <v>44415.572916666664</v>
      </c>
    </row>
    <row r="39" spans="1:17" ht="18" x14ac:dyDescent="0.25">
      <c r="A39" s="138" t="str">
        <f>VLOOKUP(E39,'LISTADO ATM'!$A$2:$C$898,3,0)</f>
        <v>SUR</v>
      </c>
      <c r="B39" s="134">
        <v>3335945592</v>
      </c>
      <c r="C39" s="101">
        <v>44384.049791666665</v>
      </c>
      <c r="D39" s="101" t="s">
        <v>2180</v>
      </c>
      <c r="E39" s="129">
        <v>619</v>
      </c>
      <c r="F39" s="138" t="str">
        <f>VLOOKUP(E39,VIP!$A$2:$O14121,2,0)</f>
        <v>DRBR619</v>
      </c>
      <c r="G39" s="138" t="str">
        <f>VLOOKUP(E39,'LISTADO ATM'!$A$2:$B$897,2,0)</f>
        <v xml:space="preserve">ATM Academia P.N. Hatillo (San Cristóbal) </v>
      </c>
      <c r="H39" s="138" t="str">
        <f>VLOOKUP(E39,VIP!$A$2:$O19082,7,FALSE)</f>
        <v>Si</v>
      </c>
      <c r="I39" s="138" t="str">
        <f>VLOOKUP(E39,VIP!$A$2:$O11047,8,FALSE)</f>
        <v>Si</v>
      </c>
      <c r="J39" s="138" t="str">
        <f>VLOOKUP(E39,VIP!$A$2:$O10997,8,FALSE)</f>
        <v>Si</v>
      </c>
      <c r="K39" s="138" t="str">
        <f>VLOOKUP(E39,VIP!$A$2:$O14571,6,0)</f>
        <v>NO</v>
      </c>
      <c r="L39" s="140" t="s">
        <v>2245</v>
      </c>
      <c r="M39" s="144" t="s">
        <v>2546</v>
      </c>
      <c r="N39" s="193" t="s">
        <v>2636</v>
      </c>
      <c r="O39" s="138" t="s">
        <v>2454</v>
      </c>
      <c r="P39" s="138"/>
      <c r="Q39" s="145">
        <v>44415.587500000001</v>
      </c>
    </row>
    <row r="40" spans="1:17" ht="18" x14ac:dyDescent="0.25">
      <c r="A40" s="138" t="str">
        <f>VLOOKUP(E40,'LISTADO ATM'!$A$2:$C$898,3,0)</f>
        <v>DISTRITO NACIONAL</v>
      </c>
      <c r="B40" s="134">
        <v>3335946887</v>
      </c>
      <c r="C40" s="101">
        <v>44384.762997685182</v>
      </c>
      <c r="D40" s="101" t="s">
        <v>2180</v>
      </c>
      <c r="E40" s="129">
        <v>617</v>
      </c>
      <c r="F40" s="138" t="str">
        <f>VLOOKUP(E40,VIP!$A$2:$O14143,2,0)</f>
        <v>DRBR617</v>
      </c>
      <c r="G40" s="138" t="str">
        <f>VLOOKUP(E40,'LISTADO ATM'!$A$2:$B$897,2,0)</f>
        <v xml:space="preserve">ATM Guardia Presidencial </v>
      </c>
      <c r="H40" s="138" t="str">
        <f>VLOOKUP(E40,VIP!$A$2:$O19104,7,FALSE)</f>
        <v>Si</v>
      </c>
      <c r="I40" s="138" t="str">
        <f>VLOOKUP(E40,VIP!$A$2:$O11069,8,FALSE)</f>
        <v>Si</v>
      </c>
      <c r="J40" s="138" t="str">
        <f>VLOOKUP(E40,VIP!$A$2:$O11019,8,FALSE)</f>
        <v>Si</v>
      </c>
      <c r="K40" s="138" t="str">
        <f>VLOOKUP(E40,VIP!$A$2:$O14593,6,0)</f>
        <v>NO</v>
      </c>
      <c r="L40" s="140" t="s">
        <v>2245</v>
      </c>
      <c r="M40" s="144" t="s">
        <v>2546</v>
      </c>
      <c r="N40" s="193" t="s">
        <v>2636</v>
      </c>
      <c r="O40" s="138" t="s">
        <v>2454</v>
      </c>
      <c r="P40" s="138"/>
      <c r="Q40" s="145">
        <v>44415.584027777775</v>
      </c>
    </row>
    <row r="41" spans="1:17" ht="18" x14ac:dyDescent="0.25">
      <c r="A41" s="138" t="str">
        <f>VLOOKUP(E41,'LISTADO ATM'!$A$2:$C$898,3,0)</f>
        <v>NORTE</v>
      </c>
      <c r="B41" s="134">
        <v>3335946939</v>
      </c>
      <c r="C41" s="101">
        <v>44385.156006944446</v>
      </c>
      <c r="D41" s="101" t="s">
        <v>2181</v>
      </c>
      <c r="E41" s="129">
        <v>198</v>
      </c>
      <c r="F41" s="138" t="str">
        <f>VLOOKUP(E41,VIP!$A$2:$O14146,2,0)</f>
        <v>DRBR198</v>
      </c>
      <c r="G41" s="138" t="str">
        <f>VLOOKUP(E41,'LISTADO ATM'!$A$2:$B$897,2,0)</f>
        <v xml:space="preserve">ATM Almacenes El Encanto  (Santiago) </v>
      </c>
      <c r="H41" s="138" t="str">
        <f>VLOOKUP(E41,VIP!$A$2:$O19107,7,FALSE)</f>
        <v>NO</v>
      </c>
      <c r="I41" s="138" t="str">
        <f>VLOOKUP(E41,VIP!$A$2:$O11072,8,FALSE)</f>
        <v>NO</v>
      </c>
      <c r="J41" s="138" t="str">
        <f>VLOOKUP(E41,VIP!$A$2:$O11022,8,FALSE)</f>
        <v>NO</v>
      </c>
      <c r="K41" s="138" t="str">
        <f>VLOOKUP(E41,VIP!$A$2:$O14596,6,0)</f>
        <v>NO</v>
      </c>
      <c r="L41" s="140" t="s">
        <v>2245</v>
      </c>
      <c r="M41" s="144" t="s">
        <v>2546</v>
      </c>
      <c r="N41" s="193" t="s">
        <v>2636</v>
      </c>
      <c r="O41" s="138" t="s">
        <v>2563</v>
      </c>
      <c r="P41" s="138"/>
      <c r="Q41" s="145">
        <v>44415.415972222225</v>
      </c>
    </row>
    <row r="42" spans="1:17" ht="18" x14ac:dyDescent="0.25">
      <c r="A42" s="138" t="str">
        <f>VLOOKUP(E42,'LISTADO ATM'!$A$2:$C$898,3,0)</f>
        <v>ESTE</v>
      </c>
      <c r="B42" s="134">
        <v>3335946940</v>
      </c>
      <c r="C42" s="101">
        <v>44385.158680555556</v>
      </c>
      <c r="D42" s="101" t="s">
        <v>2180</v>
      </c>
      <c r="E42" s="129">
        <v>822</v>
      </c>
      <c r="F42" s="138" t="str">
        <f>VLOOKUP(E42,VIP!$A$2:$O14171,2,0)</f>
        <v>DRBR822</v>
      </c>
      <c r="G42" s="138" t="str">
        <f>VLOOKUP(E42,'LISTADO ATM'!$A$2:$B$897,2,0)</f>
        <v xml:space="preserve">ATM INDUSPALMA </v>
      </c>
      <c r="H42" s="138" t="str">
        <f>VLOOKUP(E42,VIP!$A$2:$O19132,7,FALSE)</f>
        <v>Si</v>
      </c>
      <c r="I42" s="138" t="str">
        <f>VLOOKUP(E42,VIP!$A$2:$O11097,8,FALSE)</f>
        <v>Si</v>
      </c>
      <c r="J42" s="138" t="str">
        <f>VLOOKUP(E42,VIP!$A$2:$O11047,8,FALSE)</f>
        <v>Si</v>
      </c>
      <c r="K42" s="138" t="str">
        <f>VLOOKUP(E42,VIP!$A$2:$O14621,6,0)</f>
        <v>NO</v>
      </c>
      <c r="L42" s="140" t="s">
        <v>2245</v>
      </c>
      <c r="M42" s="144" t="s">
        <v>2546</v>
      </c>
      <c r="N42" s="193" t="s">
        <v>2636</v>
      </c>
      <c r="O42" s="138" t="s">
        <v>2454</v>
      </c>
      <c r="P42" s="138"/>
      <c r="Q42" s="145">
        <v>44415.578472222223</v>
      </c>
    </row>
    <row r="43" spans="1:17" ht="18" x14ac:dyDescent="0.25">
      <c r="A43" s="138" t="str">
        <f>VLOOKUP(E43,'LISTADO ATM'!$A$2:$C$898,3,0)</f>
        <v>NORTE</v>
      </c>
      <c r="B43" s="134">
        <v>3335947280</v>
      </c>
      <c r="C43" s="101">
        <v>44385.396585648145</v>
      </c>
      <c r="D43" s="101" t="s">
        <v>2181</v>
      </c>
      <c r="E43" s="129">
        <v>22</v>
      </c>
      <c r="F43" s="138" t="str">
        <f>VLOOKUP(E43,VIP!$A$2:$O14160,2,0)</f>
        <v>DRBR813</v>
      </c>
      <c r="G43" s="138" t="str">
        <f>VLOOKUP(E43,'LISTADO ATM'!$A$2:$B$897,2,0)</f>
        <v>ATM S/M Olimpico (Santiago)</v>
      </c>
      <c r="H43" s="138" t="str">
        <f>VLOOKUP(E43,VIP!$A$2:$O19121,7,FALSE)</f>
        <v>Si</v>
      </c>
      <c r="I43" s="138" t="str">
        <f>VLOOKUP(E43,VIP!$A$2:$O11086,8,FALSE)</f>
        <v>Si</v>
      </c>
      <c r="J43" s="138" t="str">
        <f>VLOOKUP(E43,VIP!$A$2:$O11036,8,FALSE)</f>
        <v>Si</v>
      </c>
      <c r="K43" s="138" t="str">
        <f>VLOOKUP(E43,VIP!$A$2:$O14610,6,0)</f>
        <v>NO</v>
      </c>
      <c r="L43" s="140" t="s">
        <v>2245</v>
      </c>
      <c r="M43" s="144" t="s">
        <v>2546</v>
      </c>
      <c r="N43" s="193" t="s">
        <v>2636</v>
      </c>
      <c r="O43" s="138" t="s">
        <v>2563</v>
      </c>
      <c r="P43" s="138"/>
      <c r="Q43" s="147">
        <v>44415.656944444447</v>
      </c>
    </row>
    <row r="44" spans="1:17" ht="18" x14ac:dyDescent="0.25">
      <c r="A44" s="138" t="str">
        <f>VLOOKUP(E44,'LISTADO ATM'!$A$2:$C$898,3,0)</f>
        <v>NORTE</v>
      </c>
      <c r="B44" s="134">
        <v>3335947666</v>
      </c>
      <c r="C44" s="101">
        <v>44385.50309027778</v>
      </c>
      <c r="D44" s="101" t="s">
        <v>2181</v>
      </c>
      <c r="E44" s="129">
        <v>633</v>
      </c>
      <c r="F44" s="138" t="str">
        <f>VLOOKUP(E44,VIP!$A$2:$O14163,2,0)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VLOOKUP(E44,VIP!$A$2:$O19124,7,FALSE)</f>
        <v>Si</v>
      </c>
      <c r="I44" s="138" t="str">
        <f>VLOOKUP(E44,VIP!$A$2:$O11089,8,FALSE)</f>
        <v>Si</v>
      </c>
      <c r="J44" s="138" t="str">
        <f>VLOOKUP(E44,VIP!$A$2:$O11039,8,FALSE)</f>
        <v>Si</v>
      </c>
      <c r="K44" s="138" t="str">
        <f>VLOOKUP(E44,VIP!$A$2:$O14613,6,0)</f>
        <v>SI</v>
      </c>
      <c r="L44" s="140" t="s">
        <v>2245</v>
      </c>
      <c r="M44" s="144" t="s">
        <v>2546</v>
      </c>
      <c r="N44" s="193" t="s">
        <v>2636</v>
      </c>
      <c r="O44" s="138" t="s">
        <v>2563</v>
      </c>
      <c r="P44" s="138"/>
      <c r="Q44" s="194">
        <v>44415.6875</v>
      </c>
    </row>
    <row r="45" spans="1:17" ht="18" x14ac:dyDescent="0.25">
      <c r="A45" s="138" t="str">
        <f>VLOOKUP(E45,'LISTADO ATM'!$A$2:$C$898,3,0)</f>
        <v>ESTE</v>
      </c>
      <c r="B45" s="134">
        <v>3335947851</v>
      </c>
      <c r="C45" s="101">
        <v>44385.577569444446</v>
      </c>
      <c r="D45" s="101" t="s">
        <v>2180</v>
      </c>
      <c r="E45" s="129">
        <v>776</v>
      </c>
      <c r="F45" s="138" t="str">
        <f>VLOOKUP(E45,VIP!$A$2:$O14159,2,0)</f>
        <v>DRBR03D</v>
      </c>
      <c r="G45" s="138" t="str">
        <f>VLOOKUP(E45,'LISTADO ATM'!$A$2:$B$897,2,0)</f>
        <v xml:space="preserve">ATM Oficina Monte Plata </v>
      </c>
      <c r="H45" s="138" t="str">
        <f>VLOOKUP(E45,VIP!$A$2:$O19120,7,FALSE)</f>
        <v>Si</v>
      </c>
      <c r="I45" s="138" t="str">
        <f>VLOOKUP(E45,VIP!$A$2:$O11085,8,FALSE)</f>
        <v>Si</v>
      </c>
      <c r="J45" s="138" t="str">
        <f>VLOOKUP(E45,VIP!$A$2:$O11035,8,FALSE)</f>
        <v>Si</v>
      </c>
      <c r="K45" s="138" t="str">
        <f>VLOOKUP(E45,VIP!$A$2:$O14609,6,0)</f>
        <v>SI</v>
      </c>
      <c r="L45" s="140" t="s">
        <v>2245</v>
      </c>
      <c r="M45" s="144" t="s">
        <v>2546</v>
      </c>
      <c r="N45" s="100" t="s">
        <v>2452</v>
      </c>
      <c r="O45" s="138" t="s">
        <v>2454</v>
      </c>
      <c r="P45" s="138"/>
      <c r="Q45" s="194">
        <v>44415.657638888886</v>
      </c>
    </row>
    <row r="46" spans="1:17" ht="18" x14ac:dyDescent="0.25">
      <c r="A46" s="138" t="str">
        <f>VLOOKUP(E46,'LISTADO ATM'!$A$2:$C$898,3,0)</f>
        <v>SUR</v>
      </c>
      <c r="B46" s="134">
        <v>3335947991</v>
      </c>
      <c r="C46" s="101">
        <v>44385.634317129632</v>
      </c>
      <c r="D46" s="101" t="s">
        <v>2180</v>
      </c>
      <c r="E46" s="129">
        <v>50</v>
      </c>
      <c r="F46" s="138" t="str">
        <f>VLOOKUP(E46,VIP!$A$2:$O14155,2,0)</f>
        <v>DRBR050</v>
      </c>
      <c r="G46" s="138" t="str">
        <f>VLOOKUP(E46,'LISTADO ATM'!$A$2:$B$897,2,0)</f>
        <v xml:space="preserve">ATM Oficina Padre Las Casas (Azua) </v>
      </c>
      <c r="H46" s="138" t="str">
        <f>VLOOKUP(E46,VIP!$A$2:$O19116,7,FALSE)</f>
        <v>Si</v>
      </c>
      <c r="I46" s="138" t="str">
        <f>VLOOKUP(E46,VIP!$A$2:$O11081,8,FALSE)</f>
        <v>Si</v>
      </c>
      <c r="J46" s="138" t="str">
        <f>VLOOKUP(E46,VIP!$A$2:$O11031,8,FALSE)</f>
        <v>Si</v>
      </c>
      <c r="K46" s="138" t="str">
        <f>VLOOKUP(E46,VIP!$A$2:$O14605,6,0)</f>
        <v>NO</v>
      </c>
      <c r="L46" s="140" t="s">
        <v>2245</v>
      </c>
      <c r="M46" s="144" t="s">
        <v>2546</v>
      </c>
      <c r="N46" s="100" t="s">
        <v>2452</v>
      </c>
      <c r="O46" s="138" t="s">
        <v>2454</v>
      </c>
      <c r="P46" s="138"/>
      <c r="Q46" s="147">
        <v>44415.659722222219</v>
      </c>
    </row>
    <row r="47" spans="1:17" ht="18" x14ac:dyDescent="0.25">
      <c r="A47" s="138" t="str">
        <f>VLOOKUP(E47,'LISTADO ATM'!$A$2:$C$898,3,0)</f>
        <v>NORTE</v>
      </c>
      <c r="B47" s="134">
        <v>3335946878</v>
      </c>
      <c r="C47" s="101">
        <v>44384.7580787037</v>
      </c>
      <c r="D47" s="101" t="s">
        <v>2181</v>
      </c>
      <c r="E47" s="129">
        <v>606</v>
      </c>
      <c r="F47" s="138" t="str">
        <f>VLOOKUP(E47,VIP!$A$2:$O14146,2,0)</f>
        <v>DRBR704</v>
      </c>
      <c r="G47" s="138" t="str">
        <f>VLOOKUP(E47,'LISTADO ATM'!$A$2:$B$897,2,0)</f>
        <v xml:space="preserve">ATM UNP Manolo Tavarez Justo </v>
      </c>
      <c r="H47" s="138" t="str">
        <f>VLOOKUP(E47,VIP!$A$2:$O19107,7,FALSE)</f>
        <v>Si</v>
      </c>
      <c r="I47" s="138" t="str">
        <f>VLOOKUP(E47,VIP!$A$2:$O11072,8,FALSE)</f>
        <v>Si</v>
      </c>
      <c r="J47" s="138" t="str">
        <f>VLOOKUP(E47,VIP!$A$2:$O11022,8,FALSE)</f>
        <v>Si</v>
      </c>
      <c r="K47" s="138" t="str">
        <f>VLOOKUP(E47,VIP!$A$2:$O14596,6,0)</f>
        <v>NO</v>
      </c>
      <c r="L47" s="140" t="s">
        <v>2245</v>
      </c>
      <c r="M47" s="100" t="s">
        <v>2445</v>
      </c>
      <c r="N47" s="100" t="s">
        <v>2452</v>
      </c>
      <c r="O47" s="138" t="s">
        <v>2595</v>
      </c>
      <c r="P47" s="138"/>
      <c r="Q47" s="100" t="s">
        <v>2245</v>
      </c>
    </row>
    <row r="48" spans="1:17" ht="18" x14ac:dyDescent="0.25">
      <c r="A48" s="138" t="str">
        <f>VLOOKUP(E48,'LISTADO ATM'!$A$2:$C$898,3,0)</f>
        <v>ESTE</v>
      </c>
      <c r="B48" s="134">
        <v>3335946884</v>
      </c>
      <c r="C48" s="101">
        <v>44384.762037037035</v>
      </c>
      <c r="D48" s="101" t="s">
        <v>2180</v>
      </c>
      <c r="E48" s="129">
        <v>368</v>
      </c>
      <c r="F48" s="138" t="str">
        <f>VLOOKUP(E48,VIP!$A$2:$O14144,2,0)</f>
        <v xml:space="preserve">DRBR368 </v>
      </c>
      <c r="G48" s="138" t="str">
        <f>VLOOKUP(E48,'LISTADO ATM'!$A$2:$B$897,2,0)</f>
        <v>ATM Ayuntamiento Peralvillo</v>
      </c>
      <c r="H48" s="138" t="str">
        <f>VLOOKUP(E48,VIP!$A$2:$O19105,7,FALSE)</f>
        <v>N/A</v>
      </c>
      <c r="I48" s="138" t="str">
        <f>VLOOKUP(E48,VIP!$A$2:$O11070,8,FALSE)</f>
        <v>N/A</v>
      </c>
      <c r="J48" s="138" t="str">
        <f>VLOOKUP(E48,VIP!$A$2:$O11020,8,FALSE)</f>
        <v>N/A</v>
      </c>
      <c r="K48" s="138" t="str">
        <f>VLOOKUP(E48,VIP!$A$2:$O14594,6,0)</f>
        <v>N/A</v>
      </c>
      <c r="L48" s="140" t="s">
        <v>2245</v>
      </c>
      <c r="M48" s="100" t="s">
        <v>2445</v>
      </c>
      <c r="N48" s="100" t="s">
        <v>2452</v>
      </c>
      <c r="O48" s="138" t="s">
        <v>2454</v>
      </c>
      <c r="P48" s="138"/>
      <c r="Q48" s="100" t="s">
        <v>2245</v>
      </c>
    </row>
    <row r="49" spans="1:17" ht="18" x14ac:dyDescent="0.25">
      <c r="A49" s="138" t="str">
        <f>VLOOKUP(E49,'LISTADO ATM'!$A$2:$C$898,3,0)</f>
        <v>DISTRITO NACIONAL</v>
      </c>
      <c r="B49" s="134">
        <v>3335947263</v>
      </c>
      <c r="C49" s="101">
        <v>44385.393310185187</v>
      </c>
      <c r="D49" s="101" t="s">
        <v>2180</v>
      </c>
      <c r="E49" s="129">
        <v>865</v>
      </c>
      <c r="F49" s="138" t="str">
        <f>VLOOKUP(E49,VIP!$A$2:$O14161,2,0)</f>
        <v>DRBR865</v>
      </c>
      <c r="G49" s="138" t="str">
        <f>VLOOKUP(E49,'LISTADO ATM'!$A$2:$B$897,2,0)</f>
        <v xml:space="preserve">ATM Club Naco </v>
      </c>
      <c r="H49" s="138" t="str">
        <f>VLOOKUP(E49,VIP!$A$2:$O19122,7,FALSE)</f>
        <v>Si</v>
      </c>
      <c r="I49" s="138" t="str">
        <f>VLOOKUP(E49,VIP!$A$2:$O11087,8,FALSE)</f>
        <v>Si</v>
      </c>
      <c r="J49" s="138" t="str">
        <f>VLOOKUP(E49,VIP!$A$2:$O11037,8,FALSE)</f>
        <v>Si</v>
      </c>
      <c r="K49" s="138" t="str">
        <f>VLOOKUP(E49,VIP!$A$2:$O14611,6,0)</f>
        <v>NO</v>
      </c>
      <c r="L49" s="140" t="s">
        <v>2245</v>
      </c>
      <c r="M49" s="100" t="s">
        <v>2445</v>
      </c>
      <c r="N49" s="100" t="s">
        <v>2554</v>
      </c>
      <c r="O49" s="138" t="s">
        <v>2454</v>
      </c>
      <c r="P49" s="138"/>
      <c r="Q49" s="100" t="s">
        <v>2245</v>
      </c>
    </row>
    <row r="50" spans="1:17" ht="18" x14ac:dyDescent="0.25">
      <c r="A50" s="138" t="str">
        <f>VLOOKUP(E50,'LISTADO ATM'!$A$2:$C$898,3,0)</f>
        <v>DISTRITO NACIONAL</v>
      </c>
      <c r="B50" s="134">
        <v>3335947407</v>
      </c>
      <c r="C50" s="101">
        <v>44385.433530092596</v>
      </c>
      <c r="D50" s="101" t="s">
        <v>2180</v>
      </c>
      <c r="E50" s="129">
        <v>629</v>
      </c>
      <c r="F50" s="138" t="str">
        <f>VLOOKUP(E50,VIP!$A$2:$O14155,2,0)</f>
        <v>DRBR24M</v>
      </c>
      <c r="G50" s="138" t="str">
        <f>VLOOKUP(E50,'LISTADO ATM'!$A$2:$B$897,2,0)</f>
        <v xml:space="preserve">ATM Oficina Americana Independencia I </v>
      </c>
      <c r="H50" s="138" t="str">
        <f>VLOOKUP(E50,VIP!$A$2:$O19116,7,FALSE)</f>
        <v>Si</v>
      </c>
      <c r="I50" s="138" t="str">
        <f>VLOOKUP(E50,VIP!$A$2:$O11081,8,FALSE)</f>
        <v>Si</v>
      </c>
      <c r="J50" s="138" t="str">
        <f>VLOOKUP(E50,VIP!$A$2:$O11031,8,FALSE)</f>
        <v>Si</v>
      </c>
      <c r="K50" s="138" t="str">
        <f>VLOOKUP(E50,VIP!$A$2:$O14605,6,0)</f>
        <v>SI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8" x14ac:dyDescent="0.25">
      <c r="A51" s="138" t="str">
        <f>VLOOKUP(E51,'LISTADO ATM'!$A$2:$C$898,3,0)</f>
        <v>DISTRITO NACIONAL</v>
      </c>
      <c r="B51" s="134">
        <v>3335947849</v>
      </c>
      <c r="C51" s="101">
        <v>44385.576701388891</v>
      </c>
      <c r="D51" s="101" t="s">
        <v>2180</v>
      </c>
      <c r="E51" s="129">
        <v>672</v>
      </c>
      <c r="F51" s="138" t="str">
        <f>VLOOKUP(E51,VIP!$A$2:$O14160,2,0)</f>
        <v>DRBR672</v>
      </c>
      <c r="G51" s="138" t="str">
        <f>VLOOKUP(E51,'LISTADO ATM'!$A$2:$B$897,2,0)</f>
        <v>ATM Destacamento Policía Nacional La Victoria</v>
      </c>
      <c r="H51" s="138" t="str">
        <f>VLOOKUP(E51,VIP!$A$2:$O19121,7,FALSE)</f>
        <v>Si</v>
      </c>
      <c r="I51" s="138" t="str">
        <f>VLOOKUP(E51,VIP!$A$2:$O11086,8,FALSE)</f>
        <v>Si</v>
      </c>
      <c r="J51" s="138" t="str">
        <f>VLOOKUP(E51,VIP!$A$2:$O11036,8,FALSE)</f>
        <v>Si</v>
      </c>
      <c r="K51" s="138" t="str">
        <f>VLOOKUP(E51,VIP!$A$2:$O14610,6,0)</f>
        <v>SI</v>
      </c>
      <c r="L51" s="140" t="s">
        <v>2245</v>
      </c>
      <c r="M51" s="100" t="s">
        <v>2445</v>
      </c>
      <c r="N51" s="100" t="s">
        <v>2452</v>
      </c>
      <c r="O51" s="138" t="s">
        <v>2454</v>
      </c>
      <c r="P51" s="138"/>
      <c r="Q51" s="100" t="s">
        <v>2245</v>
      </c>
    </row>
    <row r="52" spans="1:17" ht="18" x14ac:dyDescent="0.25">
      <c r="A52" s="138" t="str">
        <f>VLOOKUP(E52,'LISTADO ATM'!$A$2:$C$898,3,0)</f>
        <v>SUR</v>
      </c>
      <c r="B52" s="134">
        <v>3335947978</v>
      </c>
      <c r="C52" s="101">
        <v>44385.632349537038</v>
      </c>
      <c r="D52" s="101" t="s">
        <v>2180</v>
      </c>
      <c r="E52" s="129">
        <v>360</v>
      </c>
      <c r="F52" s="138" t="str">
        <f>VLOOKUP(E52,VIP!$A$2:$O14157,2,0)</f>
        <v>DRBR360</v>
      </c>
      <c r="G52" s="138" t="str">
        <f>VLOOKUP(E52,'LISTADO ATM'!$A$2:$B$897,2,0)</f>
        <v>ATM Ayuntamiento Guayabal</v>
      </c>
      <c r="H52" s="138" t="str">
        <f>VLOOKUP(E52,VIP!$A$2:$O19118,7,FALSE)</f>
        <v>si</v>
      </c>
      <c r="I52" s="138" t="str">
        <f>VLOOKUP(E52,VIP!$A$2:$O11083,8,FALSE)</f>
        <v>si</v>
      </c>
      <c r="J52" s="138" t="str">
        <f>VLOOKUP(E52,VIP!$A$2:$O11033,8,FALSE)</f>
        <v>si</v>
      </c>
      <c r="K52" s="138" t="str">
        <f>VLOOKUP(E52,VIP!$A$2:$O14607,6,0)</f>
        <v>NO</v>
      </c>
      <c r="L52" s="140" t="s">
        <v>2245</v>
      </c>
      <c r="M52" s="100" t="s">
        <v>2445</v>
      </c>
      <c r="N52" s="100" t="s">
        <v>2452</v>
      </c>
      <c r="O52" s="138" t="s">
        <v>2454</v>
      </c>
      <c r="P52" s="138"/>
      <c r="Q52" s="100" t="s">
        <v>2245</v>
      </c>
    </row>
    <row r="53" spans="1:17" ht="18" x14ac:dyDescent="0.25">
      <c r="A53" s="138" t="str">
        <f>VLOOKUP(E53,'LISTADO ATM'!$A$2:$C$898,3,0)</f>
        <v>SUR</v>
      </c>
      <c r="B53" s="134">
        <v>3335947990</v>
      </c>
      <c r="C53" s="101">
        <v>44385.633993055555</v>
      </c>
      <c r="D53" s="101" t="s">
        <v>2180</v>
      </c>
      <c r="E53" s="129">
        <v>615</v>
      </c>
      <c r="F53" s="138" t="str">
        <f>VLOOKUP(E53,VIP!$A$2:$O14156,2,0)</f>
        <v>DRBR418</v>
      </c>
      <c r="G53" s="138" t="str">
        <f>VLOOKUP(E53,'LISTADO ATM'!$A$2:$B$897,2,0)</f>
        <v xml:space="preserve">ATM Estación Sunix Cabral (Barahona) </v>
      </c>
      <c r="H53" s="138" t="str">
        <f>VLOOKUP(E53,VIP!$A$2:$O19117,7,FALSE)</f>
        <v>Si</v>
      </c>
      <c r="I53" s="138" t="str">
        <f>VLOOKUP(E53,VIP!$A$2:$O11082,8,FALSE)</f>
        <v>Si</v>
      </c>
      <c r="J53" s="138" t="str">
        <f>VLOOKUP(E53,VIP!$A$2:$O11032,8,FALSE)</f>
        <v>Si</v>
      </c>
      <c r="K53" s="138" t="str">
        <f>VLOOKUP(E53,VIP!$A$2:$O14606,6,0)</f>
        <v>NO</v>
      </c>
      <c r="L53" s="140" t="s">
        <v>2245</v>
      </c>
      <c r="M53" s="100" t="s">
        <v>2445</v>
      </c>
      <c r="N53" s="100" t="s">
        <v>2452</v>
      </c>
      <c r="O53" s="138" t="s">
        <v>2454</v>
      </c>
      <c r="P53" s="138"/>
      <c r="Q53" s="100" t="s">
        <v>2245</v>
      </c>
    </row>
    <row r="54" spans="1:17" ht="18" x14ac:dyDescent="0.25">
      <c r="A54" s="138" t="str">
        <f>VLOOKUP(E54,'LISTADO ATM'!$A$2:$C$898,3,0)</f>
        <v>DISTRITO NACIONAL</v>
      </c>
      <c r="B54" s="134">
        <v>3335948242</v>
      </c>
      <c r="C54" s="101">
        <v>44385.723043981481</v>
      </c>
      <c r="D54" s="101" t="s">
        <v>2180</v>
      </c>
      <c r="E54" s="129">
        <v>710</v>
      </c>
      <c r="F54" s="138" t="str">
        <f>VLOOKUP(E54,VIP!$A$2:$O14158,2,0)</f>
        <v>DRBR506</v>
      </c>
      <c r="G54" s="138" t="str">
        <f>VLOOKUP(E54,'LISTADO ATM'!$A$2:$B$897,2,0)</f>
        <v xml:space="preserve">ATM S/M Soberano </v>
      </c>
      <c r="H54" s="138" t="str">
        <f>VLOOKUP(E54,VIP!$A$2:$O19119,7,FALSE)</f>
        <v>Si</v>
      </c>
      <c r="I54" s="138" t="str">
        <f>VLOOKUP(E54,VIP!$A$2:$O11084,8,FALSE)</f>
        <v>Si</v>
      </c>
      <c r="J54" s="138" t="str">
        <f>VLOOKUP(E54,VIP!$A$2:$O11034,8,FALSE)</f>
        <v>Si</v>
      </c>
      <c r="K54" s="138" t="str">
        <f>VLOOKUP(E54,VIP!$A$2:$O14608,6,0)</f>
        <v>NO</v>
      </c>
      <c r="L54" s="140" t="s">
        <v>2245</v>
      </c>
      <c r="M54" s="100" t="s">
        <v>2445</v>
      </c>
      <c r="N54" s="100" t="s">
        <v>2452</v>
      </c>
      <c r="O54" s="138" t="s">
        <v>2454</v>
      </c>
      <c r="P54" s="138"/>
      <c r="Q54" s="100" t="s">
        <v>2245</v>
      </c>
    </row>
    <row r="55" spans="1:17" ht="18" x14ac:dyDescent="0.25">
      <c r="A55" s="138" t="str">
        <f>VLOOKUP(E55,'LISTADO ATM'!$A$2:$C$898,3,0)</f>
        <v>DISTRITO NACIONAL</v>
      </c>
      <c r="B55" s="134">
        <v>3335948283</v>
      </c>
      <c r="C55" s="101">
        <v>44385.759050925924</v>
      </c>
      <c r="D55" s="101" t="s">
        <v>2180</v>
      </c>
      <c r="E55" s="129">
        <v>678</v>
      </c>
      <c r="F55" s="138" t="str">
        <f>VLOOKUP(E55,VIP!$A$2:$O14159,2,0)</f>
        <v>DRBR678</v>
      </c>
      <c r="G55" s="138" t="str">
        <f>VLOOKUP(E55,'LISTADO ATM'!$A$2:$B$897,2,0)</f>
        <v>ATM Eco Petroleo San Isidro</v>
      </c>
      <c r="H55" s="138" t="str">
        <f>VLOOKUP(E55,VIP!$A$2:$O19120,7,FALSE)</f>
        <v>Si</v>
      </c>
      <c r="I55" s="138" t="str">
        <f>VLOOKUP(E55,VIP!$A$2:$O11085,8,FALSE)</f>
        <v>Si</v>
      </c>
      <c r="J55" s="138" t="str">
        <f>VLOOKUP(E55,VIP!$A$2:$O11035,8,FALSE)</f>
        <v>Si</v>
      </c>
      <c r="K55" s="138" t="str">
        <f>VLOOKUP(E55,VIP!$A$2:$O14609,6,0)</f>
        <v>NO</v>
      </c>
      <c r="L55" s="140" t="s">
        <v>2245</v>
      </c>
      <c r="M55" s="100" t="s">
        <v>2445</v>
      </c>
      <c r="N55" s="100" t="s">
        <v>2452</v>
      </c>
      <c r="O55" s="138" t="s">
        <v>2454</v>
      </c>
      <c r="P55" s="138"/>
      <c r="Q55" s="100" t="s">
        <v>2245</v>
      </c>
    </row>
    <row r="56" spans="1:17" ht="18" x14ac:dyDescent="0.25">
      <c r="A56" s="138" t="str">
        <f>VLOOKUP(E56,'LISTADO ATM'!$A$2:$C$898,3,0)</f>
        <v>ESTE</v>
      </c>
      <c r="B56" s="134">
        <v>3335948285</v>
      </c>
      <c r="C56" s="101">
        <v>44385.761319444442</v>
      </c>
      <c r="D56" s="101" t="s">
        <v>2180</v>
      </c>
      <c r="E56" s="129">
        <v>309</v>
      </c>
      <c r="F56" s="138" t="str">
        <f>VLOOKUP(E56,VIP!$A$2:$O14158,2,0)</f>
        <v>DRBR309</v>
      </c>
      <c r="G56" s="138" t="str">
        <f>VLOOKUP(E56,'LISTADO ATM'!$A$2:$B$897,2,0)</f>
        <v xml:space="preserve">ATM Secrets Cap Cana I </v>
      </c>
      <c r="H56" s="138" t="str">
        <f>VLOOKUP(E56,VIP!$A$2:$O19119,7,FALSE)</f>
        <v>Si</v>
      </c>
      <c r="I56" s="138" t="str">
        <f>VLOOKUP(E56,VIP!$A$2:$O11084,8,FALSE)</f>
        <v>Si</v>
      </c>
      <c r="J56" s="138" t="str">
        <f>VLOOKUP(E56,VIP!$A$2:$O11034,8,FALSE)</f>
        <v>Si</v>
      </c>
      <c r="K56" s="138" t="str">
        <f>VLOOKUP(E56,VIP!$A$2:$O14608,6,0)</f>
        <v>NO</v>
      </c>
      <c r="L56" s="140" t="s">
        <v>2245</v>
      </c>
      <c r="M56" s="100" t="s">
        <v>2445</v>
      </c>
      <c r="N56" s="100" t="s">
        <v>2452</v>
      </c>
      <c r="O56" s="138" t="s">
        <v>2454</v>
      </c>
      <c r="P56" s="138"/>
      <c r="Q56" s="100" t="s">
        <v>2245</v>
      </c>
    </row>
    <row r="57" spans="1:17" ht="18" x14ac:dyDescent="0.25">
      <c r="A57" s="138" t="str">
        <f>VLOOKUP(E57,'LISTADO ATM'!$A$2:$C$898,3,0)</f>
        <v>ESTE</v>
      </c>
      <c r="B57" s="134">
        <v>3335948310</v>
      </c>
      <c r="C57" s="101">
        <v>44385.862476851849</v>
      </c>
      <c r="D57" s="101" t="s">
        <v>2180</v>
      </c>
      <c r="E57" s="129">
        <v>345</v>
      </c>
      <c r="F57" s="138" t="str">
        <f>VLOOKUP(E57,VIP!$A$2:$O14162,2,0)</f>
        <v>DRBR345</v>
      </c>
      <c r="G57" s="138" t="str">
        <f>VLOOKUP(E57,'LISTADO ATM'!$A$2:$B$897,2,0)</f>
        <v>ATM Oficina Yamasá  II</v>
      </c>
      <c r="H57" s="138" t="str">
        <f>VLOOKUP(E57,VIP!$A$2:$O19123,7,FALSE)</f>
        <v>N/A</v>
      </c>
      <c r="I57" s="138" t="str">
        <f>VLOOKUP(E57,VIP!$A$2:$O11088,8,FALSE)</f>
        <v>N/A</v>
      </c>
      <c r="J57" s="138" t="str">
        <f>VLOOKUP(E57,VIP!$A$2:$O11038,8,FALSE)</f>
        <v>N/A</v>
      </c>
      <c r="K57" s="138" t="str">
        <f>VLOOKUP(E57,VIP!$A$2:$O14612,6,0)</f>
        <v>N/A</v>
      </c>
      <c r="L57" s="140" t="s">
        <v>2245</v>
      </c>
      <c r="M57" s="100" t="s">
        <v>2445</v>
      </c>
      <c r="N57" s="100" t="s">
        <v>2452</v>
      </c>
      <c r="O57" s="138" t="s">
        <v>2454</v>
      </c>
      <c r="P57" s="138"/>
      <c r="Q57" s="100" t="s">
        <v>2245</v>
      </c>
    </row>
    <row r="58" spans="1:17" ht="18" x14ac:dyDescent="0.25">
      <c r="A58" s="138" t="str">
        <f>VLOOKUP(E58,'LISTADO ATM'!$A$2:$C$898,3,0)</f>
        <v>NORTE</v>
      </c>
      <c r="B58" s="134">
        <v>3335948314</v>
      </c>
      <c r="C58" s="101">
        <v>44385.885370370372</v>
      </c>
      <c r="D58" s="101" t="s">
        <v>2181</v>
      </c>
      <c r="E58" s="129">
        <v>198</v>
      </c>
      <c r="F58" s="138" t="str">
        <f>VLOOKUP(E58,VIP!$A$2:$O14158,2,0)</f>
        <v>DRBR198</v>
      </c>
      <c r="G58" s="138" t="str">
        <f>VLOOKUP(E58,'LISTADO ATM'!$A$2:$B$897,2,0)</f>
        <v xml:space="preserve">ATM Almacenes El Encanto  (Santiago) </v>
      </c>
      <c r="H58" s="138" t="str">
        <f>VLOOKUP(E58,VIP!$A$2:$O19119,7,FALSE)</f>
        <v>NO</v>
      </c>
      <c r="I58" s="138" t="str">
        <f>VLOOKUP(E58,VIP!$A$2:$O11084,8,FALSE)</f>
        <v>NO</v>
      </c>
      <c r="J58" s="138" t="str">
        <f>VLOOKUP(E58,VIP!$A$2:$O11034,8,FALSE)</f>
        <v>NO</v>
      </c>
      <c r="K58" s="138" t="str">
        <f>VLOOKUP(E58,VIP!$A$2:$O14608,6,0)</f>
        <v>NO</v>
      </c>
      <c r="L58" s="140" t="s">
        <v>2245</v>
      </c>
      <c r="M58" s="100" t="s">
        <v>2445</v>
      </c>
      <c r="N58" s="100" t="s">
        <v>2452</v>
      </c>
      <c r="O58" s="138" t="s">
        <v>2595</v>
      </c>
      <c r="P58" s="138"/>
      <c r="Q58" s="100" t="s">
        <v>2245</v>
      </c>
    </row>
    <row r="59" spans="1:17" ht="18" x14ac:dyDescent="0.25">
      <c r="A59" s="138" t="str">
        <f>VLOOKUP(E59,'LISTADO ATM'!$A$2:$C$898,3,0)</f>
        <v>DISTRITO NACIONAL</v>
      </c>
      <c r="B59" s="134">
        <v>3335947295</v>
      </c>
      <c r="C59" s="101">
        <v>44385.400821759256</v>
      </c>
      <c r="D59" s="101" t="s">
        <v>2469</v>
      </c>
      <c r="E59" s="129">
        <v>414</v>
      </c>
      <c r="F59" s="138" t="str">
        <f>VLOOKUP(E59,VIP!$A$2:$O14185,2,0)</f>
        <v>DRBR414</v>
      </c>
      <c r="G59" s="138" t="str">
        <f>VLOOKUP(E59,'LISTADO ATM'!$A$2:$B$897,2,0)</f>
        <v>ATM Villa Francisca II</v>
      </c>
      <c r="H59" s="138" t="str">
        <f>VLOOKUP(E59,VIP!$A$2:$O19146,7,FALSE)</f>
        <v>Si</v>
      </c>
      <c r="I59" s="138" t="str">
        <f>VLOOKUP(E59,VIP!$A$2:$O11111,8,FALSE)</f>
        <v>Si</v>
      </c>
      <c r="J59" s="138" t="str">
        <f>VLOOKUP(E59,VIP!$A$2:$O11061,8,FALSE)</f>
        <v>Si</v>
      </c>
      <c r="K59" s="138" t="str">
        <f>VLOOKUP(E59,VIP!$A$2:$O14635,6,0)</f>
        <v>SI</v>
      </c>
      <c r="L59" s="140" t="s">
        <v>2635</v>
      </c>
      <c r="M59" s="144" t="s">
        <v>2546</v>
      </c>
      <c r="N59" s="193" t="s">
        <v>2636</v>
      </c>
      <c r="O59" s="138" t="s">
        <v>2638</v>
      </c>
      <c r="P59" s="193" t="s">
        <v>2640</v>
      </c>
      <c r="Q59" s="145" t="s">
        <v>2639</v>
      </c>
    </row>
    <row r="60" spans="1:17" ht="18" x14ac:dyDescent="0.25">
      <c r="A60" s="138" t="str">
        <f>VLOOKUP(E60,'LISTADO ATM'!$A$2:$C$898,3,0)</f>
        <v>SUR</v>
      </c>
      <c r="B60" s="134">
        <v>3335947300</v>
      </c>
      <c r="C60" s="101">
        <v>44385.402071759258</v>
      </c>
      <c r="D60" s="101" t="s">
        <v>2469</v>
      </c>
      <c r="E60" s="129">
        <v>677</v>
      </c>
      <c r="F60" s="138" t="str">
        <f>VLOOKUP(E60,VIP!$A$2:$O14184,2,0)</f>
        <v>DRBR677</v>
      </c>
      <c r="G60" s="138" t="str">
        <f>VLOOKUP(E60,'LISTADO ATM'!$A$2:$B$897,2,0)</f>
        <v>ATM PBG Villa Jaragua</v>
      </c>
      <c r="H60" s="138" t="str">
        <f>VLOOKUP(E60,VIP!$A$2:$O19145,7,FALSE)</f>
        <v>Si</v>
      </c>
      <c r="I60" s="138" t="str">
        <f>VLOOKUP(E60,VIP!$A$2:$O11110,8,FALSE)</f>
        <v>Si</v>
      </c>
      <c r="J60" s="138" t="str">
        <f>VLOOKUP(E60,VIP!$A$2:$O11060,8,FALSE)</f>
        <v>Si</v>
      </c>
      <c r="K60" s="138" t="str">
        <f>VLOOKUP(E60,VIP!$A$2:$O14634,6,0)</f>
        <v>SI</v>
      </c>
      <c r="L60" s="140" t="s">
        <v>2635</v>
      </c>
      <c r="M60" s="144" t="s">
        <v>2546</v>
      </c>
      <c r="N60" s="193" t="s">
        <v>2636</v>
      </c>
      <c r="O60" s="138" t="s">
        <v>2638</v>
      </c>
      <c r="P60" s="193" t="s">
        <v>2640</v>
      </c>
      <c r="Q60" s="145" t="s">
        <v>2639</v>
      </c>
    </row>
    <row r="61" spans="1:17" ht="18" x14ac:dyDescent="0.25">
      <c r="A61" s="138" t="str">
        <f>VLOOKUP(E61,'LISTADO ATM'!$A$2:$C$898,3,0)</f>
        <v>DISTRITO NACIONAL</v>
      </c>
      <c r="B61" s="134">
        <v>3335947478</v>
      </c>
      <c r="C61" s="101">
        <v>44385.453194444446</v>
      </c>
      <c r="D61" s="101" t="s">
        <v>2469</v>
      </c>
      <c r="E61" s="129">
        <v>930</v>
      </c>
      <c r="F61" s="138" t="str">
        <f>VLOOKUP(E61,VIP!$A$2:$O14182,2,0)</f>
        <v>DRBR930</v>
      </c>
      <c r="G61" s="138" t="str">
        <f>VLOOKUP(E61,'LISTADO ATM'!$A$2:$B$897,2,0)</f>
        <v>ATM Oficina Plaza Spring Center</v>
      </c>
      <c r="H61" s="138" t="str">
        <f>VLOOKUP(E61,VIP!$A$2:$O19143,7,FALSE)</f>
        <v>Si</v>
      </c>
      <c r="I61" s="138" t="str">
        <f>VLOOKUP(E61,VIP!$A$2:$O11108,8,FALSE)</f>
        <v>Si</v>
      </c>
      <c r="J61" s="138" t="str">
        <f>VLOOKUP(E61,VIP!$A$2:$O11058,8,FALSE)</f>
        <v>Si</v>
      </c>
      <c r="K61" s="138" t="str">
        <f>VLOOKUP(E61,VIP!$A$2:$O14632,6,0)</f>
        <v>NO</v>
      </c>
      <c r="L61" s="140" t="s">
        <v>2635</v>
      </c>
      <c r="M61" s="144" t="s">
        <v>2546</v>
      </c>
      <c r="N61" s="193" t="s">
        <v>2636</v>
      </c>
      <c r="O61" s="138" t="s">
        <v>2637</v>
      </c>
      <c r="P61" s="193" t="s">
        <v>2640</v>
      </c>
      <c r="Q61" s="145" t="s">
        <v>2639</v>
      </c>
    </row>
    <row r="62" spans="1:17" s="111" customFormat="1" ht="18" x14ac:dyDescent="0.25">
      <c r="A62" s="138" t="str">
        <f>VLOOKUP(E62,'LISTADO ATM'!$A$2:$C$898,3,0)</f>
        <v>NORTE</v>
      </c>
      <c r="B62" s="134">
        <v>3335947483</v>
      </c>
      <c r="C62" s="101">
        <v>44385.453819444447</v>
      </c>
      <c r="D62" s="101" t="s">
        <v>2469</v>
      </c>
      <c r="E62" s="129">
        <v>500</v>
      </c>
      <c r="F62" s="138" t="str">
        <f>VLOOKUP(E62,VIP!$A$2:$O14181,2,0)</f>
        <v>DRBR500</v>
      </c>
      <c r="G62" s="138" t="str">
        <f>VLOOKUP(E62,'LISTADO ATM'!$A$2:$B$897,2,0)</f>
        <v xml:space="preserve">ATM UNP Cutupú </v>
      </c>
      <c r="H62" s="138" t="str">
        <f>VLOOKUP(E62,VIP!$A$2:$O19142,7,FALSE)</f>
        <v>Si</v>
      </c>
      <c r="I62" s="138" t="str">
        <f>VLOOKUP(E62,VIP!$A$2:$O11107,8,FALSE)</f>
        <v>Si</v>
      </c>
      <c r="J62" s="138" t="str">
        <f>VLOOKUP(E62,VIP!$A$2:$O11057,8,FALSE)</f>
        <v>Si</v>
      </c>
      <c r="K62" s="138" t="str">
        <f>VLOOKUP(E62,VIP!$A$2:$O14631,6,0)</f>
        <v>NO</v>
      </c>
      <c r="L62" s="140" t="s">
        <v>2635</v>
      </c>
      <c r="M62" s="144" t="s">
        <v>2546</v>
      </c>
      <c r="N62" s="193" t="s">
        <v>2636</v>
      </c>
      <c r="O62" s="138" t="s">
        <v>2637</v>
      </c>
      <c r="P62" s="193" t="s">
        <v>2640</v>
      </c>
      <c r="Q62" s="145" t="s">
        <v>2639</v>
      </c>
    </row>
    <row r="63" spans="1:17" ht="18" x14ac:dyDescent="0.25">
      <c r="A63" s="138" t="str">
        <f>VLOOKUP(E63,'LISTADO ATM'!$A$2:$C$898,3,0)</f>
        <v>ESTE</v>
      </c>
      <c r="B63" s="134">
        <v>3335947487</v>
      </c>
      <c r="C63" s="101">
        <v>44385.454259259262</v>
      </c>
      <c r="D63" s="101" t="s">
        <v>2469</v>
      </c>
      <c r="E63" s="129">
        <v>213</v>
      </c>
      <c r="F63" s="138" t="str">
        <f>VLOOKUP(E63,VIP!$A$2:$O14180,2,0)</f>
        <v>DRBR213</v>
      </c>
      <c r="G63" s="138" t="str">
        <f>VLOOKUP(E63,'LISTADO ATM'!$A$2:$B$897,2,0)</f>
        <v xml:space="preserve">ATM Almacenes Iberia (La Romana) </v>
      </c>
      <c r="H63" s="138" t="str">
        <f>VLOOKUP(E63,VIP!$A$2:$O19141,7,FALSE)</f>
        <v>Si</v>
      </c>
      <c r="I63" s="138" t="str">
        <f>VLOOKUP(E63,VIP!$A$2:$O11106,8,FALSE)</f>
        <v>Si</v>
      </c>
      <c r="J63" s="138" t="str">
        <f>VLOOKUP(E63,VIP!$A$2:$O11056,8,FALSE)</f>
        <v>Si</v>
      </c>
      <c r="K63" s="138" t="str">
        <f>VLOOKUP(E63,VIP!$A$2:$O14630,6,0)</f>
        <v>NO</v>
      </c>
      <c r="L63" s="140" t="s">
        <v>2635</v>
      </c>
      <c r="M63" s="144" t="s">
        <v>2546</v>
      </c>
      <c r="N63" s="193" t="s">
        <v>2636</v>
      </c>
      <c r="O63" s="138" t="s">
        <v>2637</v>
      </c>
      <c r="P63" s="193" t="s">
        <v>2640</v>
      </c>
      <c r="Q63" s="145" t="s">
        <v>2639</v>
      </c>
    </row>
    <row r="64" spans="1:17" ht="18" x14ac:dyDescent="0.25">
      <c r="A64" s="138" t="str">
        <f>VLOOKUP(E64,'LISTADO ATM'!$A$2:$C$898,3,0)</f>
        <v>SUR</v>
      </c>
      <c r="B64" s="134">
        <v>3335947497</v>
      </c>
      <c r="C64" s="101">
        <v>44385.455833333333</v>
      </c>
      <c r="D64" s="101" t="s">
        <v>2469</v>
      </c>
      <c r="E64" s="129">
        <v>890</v>
      </c>
      <c r="F64" s="138" t="str">
        <f>VLOOKUP(E64,VIP!$A$2:$O14179,2,0)</f>
        <v>DRBR890</v>
      </c>
      <c r="G64" s="138" t="str">
        <f>VLOOKUP(E64,'LISTADO ATM'!$A$2:$B$897,2,0)</f>
        <v xml:space="preserve">ATM Escuela Penitenciaria (San Cristóbal) </v>
      </c>
      <c r="H64" s="138" t="str">
        <f>VLOOKUP(E64,VIP!$A$2:$O19140,7,FALSE)</f>
        <v>Si</v>
      </c>
      <c r="I64" s="138" t="str">
        <f>VLOOKUP(E64,VIP!$A$2:$O11105,8,FALSE)</f>
        <v>Si</v>
      </c>
      <c r="J64" s="138" t="str">
        <f>VLOOKUP(E64,VIP!$A$2:$O11055,8,FALSE)</f>
        <v>Si</v>
      </c>
      <c r="K64" s="138" t="str">
        <f>VLOOKUP(E64,VIP!$A$2:$O14629,6,0)</f>
        <v>NO</v>
      </c>
      <c r="L64" s="140" t="s">
        <v>2635</v>
      </c>
      <c r="M64" s="144" t="s">
        <v>2546</v>
      </c>
      <c r="N64" s="193" t="s">
        <v>2636</v>
      </c>
      <c r="O64" s="138" t="s">
        <v>2637</v>
      </c>
      <c r="P64" s="193" t="s">
        <v>2640</v>
      </c>
      <c r="Q64" s="145" t="s">
        <v>2639</v>
      </c>
    </row>
    <row r="65" spans="1:17" ht="18" x14ac:dyDescent="0.25">
      <c r="A65" s="138" t="str">
        <f>VLOOKUP(E65,'LISTADO ATM'!$A$2:$C$898,3,0)</f>
        <v>DISTRITO NACIONAL</v>
      </c>
      <c r="B65" s="134">
        <v>3335947508</v>
      </c>
      <c r="C65" s="101">
        <v>44385.457812499997</v>
      </c>
      <c r="D65" s="101" t="s">
        <v>2469</v>
      </c>
      <c r="E65" s="129">
        <v>929</v>
      </c>
      <c r="F65" s="138" t="str">
        <f>VLOOKUP(E65,VIP!$A$2:$O14178,2,0)</f>
        <v>DRBR929</v>
      </c>
      <c r="G65" s="138" t="str">
        <f>VLOOKUP(E65,'LISTADO ATM'!$A$2:$B$897,2,0)</f>
        <v>ATM Autoservicio Nacional El Conde</v>
      </c>
      <c r="H65" s="138" t="str">
        <f>VLOOKUP(E65,VIP!$A$2:$O19139,7,FALSE)</f>
        <v>Si</v>
      </c>
      <c r="I65" s="138" t="str">
        <f>VLOOKUP(E65,VIP!$A$2:$O11104,8,FALSE)</f>
        <v>Si</v>
      </c>
      <c r="J65" s="138" t="str">
        <f>VLOOKUP(E65,VIP!$A$2:$O11054,8,FALSE)</f>
        <v>Si</v>
      </c>
      <c r="K65" s="138" t="str">
        <f>VLOOKUP(E65,VIP!$A$2:$O14628,6,0)</f>
        <v>NO</v>
      </c>
      <c r="L65" s="140" t="s">
        <v>2635</v>
      </c>
      <c r="M65" s="144" t="s">
        <v>2546</v>
      </c>
      <c r="N65" s="193" t="s">
        <v>2636</v>
      </c>
      <c r="O65" s="138" t="s">
        <v>2637</v>
      </c>
      <c r="P65" s="193" t="s">
        <v>2640</v>
      </c>
      <c r="Q65" s="145" t="s">
        <v>2639</v>
      </c>
    </row>
    <row r="66" spans="1:17" ht="18" x14ac:dyDescent="0.25">
      <c r="A66" s="138" t="str">
        <f>VLOOKUP(E66,'LISTADO ATM'!$A$2:$C$898,3,0)</f>
        <v>NORTE</v>
      </c>
      <c r="B66" s="134">
        <v>3335947509</v>
      </c>
      <c r="C66" s="101">
        <v>44385.458391203705</v>
      </c>
      <c r="D66" s="101" t="s">
        <v>2469</v>
      </c>
      <c r="E66" s="129">
        <v>840</v>
      </c>
      <c r="F66" s="138" t="str">
        <f>VLOOKUP(E66,VIP!$A$2:$O14177,2,0)</f>
        <v>DRBR840</v>
      </c>
      <c r="G66" s="138" t="str">
        <f>VLOOKUP(E66,'LISTADO ATM'!$A$2:$B$897,2,0)</f>
        <v xml:space="preserve">ATM PUCMM (Santiago) </v>
      </c>
      <c r="H66" s="138" t="str">
        <f>VLOOKUP(E66,VIP!$A$2:$O19138,7,FALSE)</f>
        <v>Si</v>
      </c>
      <c r="I66" s="138" t="str">
        <f>VLOOKUP(E66,VIP!$A$2:$O11103,8,FALSE)</f>
        <v>Si</v>
      </c>
      <c r="J66" s="138" t="str">
        <f>VLOOKUP(E66,VIP!$A$2:$O11053,8,FALSE)</f>
        <v>Si</v>
      </c>
      <c r="K66" s="138" t="str">
        <f>VLOOKUP(E66,VIP!$A$2:$O14627,6,0)</f>
        <v>NO</v>
      </c>
      <c r="L66" s="140" t="s">
        <v>2635</v>
      </c>
      <c r="M66" s="144" t="s">
        <v>2546</v>
      </c>
      <c r="N66" s="193" t="s">
        <v>2636</v>
      </c>
      <c r="O66" s="138" t="s">
        <v>2637</v>
      </c>
      <c r="P66" s="193" t="s">
        <v>2640</v>
      </c>
      <c r="Q66" s="145" t="s">
        <v>2639</v>
      </c>
    </row>
    <row r="67" spans="1:17" ht="18" x14ac:dyDescent="0.25">
      <c r="A67" s="138" t="str">
        <f>VLOOKUP(E67,'LISTADO ATM'!$A$2:$C$898,3,0)</f>
        <v>DISTRITO NACIONAL</v>
      </c>
      <c r="B67" s="134">
        <v>3335947514</v>
      </c>
      <c r="C67" s="101">
        <v>44385.45894675926</v>
      </c>
      <c r="D67" s="101" t="s">
        <v>2469</v>
      </c>
      <c r="E67" s="129">
        <v>841</v>
      </c>
      <c r="F67" s="138" t="str">
        <f>VLOOKUP(E67,VIP!$A$2:$O14176,2,0)</f>
        <v>DRBR841</v>
      </c>
      <c r="G67" s="138" t="str">
        <f>VLOOKUP(E67,'LISTADO ATM'!$A$2:$B$897,2,0)</f>
        <v xml:space="preserve">ATM CEA </v>
      </c>
      <c r="H67" s="138" t="str">
        <f>VLOOKUP(E67,VIP!$A$2:$O19137,7,FALSE)</f>
        <v>Si</v>
      </c>
      <c r="I67" s="138" t="str">
        <f>VLOOKUP(E67,VIP!$A$2:$O11102,8,FALSE)</f>
        <v>No</v>
      </c>
      <c r="J67" s="138" t="str">
        <f>VLOOKUP(E67,VIP!$A$2:$O11052,8,FALSE)</f>
        <v>No</v>
      </c>
      <c r="K67" s="138" t="str">
        <f>VLOOKUP(E67,VIP!$A$2:$O14626,6,0)</f>
        <v>NO</v>
      </c>
      <c r="L67" s="140" t="s">
        <v>2635</v>
      </c>
      <c r="M67" s="144" t="s">
        <v>2546</v>
      </c>
      <c r="N67" s="193" t="s">
        <v>2636</v>
      </c>
      <c r="O67" s="138" t="s">
        <v>2637</v>
      </c>
      <c r="P67" s="193" t="s">
        <v>2640</v>
      </c>
      <c r="Q67" s="145" t="s">
        <v>2639</v>
      </c>
    </row>
    <row r="68" spans="1:17" ht="18" x14ac:dyDescent="0.25">
      <c r="A68" s="138" t="str">
        <f>VLOOKUP(E68,'LISTADO ATM'!$A$2:$C$898,3,0)</f>
        <v>DISTRITO NACIONAL</v>
      </c>
      <c r="B68" s="134">
        <v>3335947515</v>
      </c>
      <c r="C68" s="101">
        <v>44385.459467592591</v>
      </c>
      <c r="D68" s="101" t="s">
        <v>2469</v>
      </c>
      <c r="E68" s="129">
        <v>642</v>
      </c>
      <c r="F68" s="138" t="str">
        <f>VLOOKUP(E68,VIP!$A$2:$O14175,2,0)</f>
        <v>DRBR24O</v>
      </c>
      <c r="G68" s="138" t="str">
        <f>VLOOKUP(E68,'LISTADO ATM'!$A$2:$B$897,2,0)</f>
        <v xml:space="preserve">ATM OMSA Sto. Dgo. </v>
      </c>
      <c r="H68" s="138" t="str">
        <f>VLOOKUP(E68,VIP!$A$2:$O19136,7,FALSE)</f>
        <v>Si</v>
      </c>
      <c r="I68" s="138" t="str">
        <f>VLOOKUP(E68,VIP!$A$2:$O11101,8,FALSE)</f>
        <v>Si</v>
      </c>
      <c r="J68" s="138" t="str">
        <f>VLOOKUP(E68,VIP!$A$2:$O11051,8,FALSE)</f>
        <v>Si</v>
      </c>
      <c r="K68" s="138" t="str">
        <f>VLOOKUP(E68,VIP!$A$2:$O14625,6,0)</f>
        <v>NO</v>
      </c>
      <c r="L68" s="140" t="s">
        <v>2635</v>
      </c>
      <c r="M68" s="144" t="s">
        <v>2546</v>
      </c>
      <c r="N68" s="193" t="s">
        <v>2636</v>
      </c>
      <c r="O68" s="138" t="s">
        <v>2637</v>
      </c>
      <c r="P68" s="193" t="s">
        <v>2640</v>
      </c>
      <c r="Q68" s="145" t="s">
        <v>2639</v>
      </c>
    </row>
    <row r="69" spans="1:17" ht="18" x14ac:dyDescent="0.25">
      <c r="A69" s="138" t="str">
        <f>VLOOKUP(E69,'LISTADO ATM'!$A$2:$C$898,3,0)</f>
        <v>DISTRITO NACIONAL</v>
      </c>
      <c r="B69" s="134">
        <v>3335947518</v>
      </c>
      <c r="C69" s="101">
        <v>44385.460138888891</v>
      </c>
      <c r="D69" s="101" t="s">
        <v>2469</v>
      </c>
      <c r="E69" s="129">
        <v>43</v>
      </c>
      <c r="F69" s="138" t="str">
        <f>VLOOKUP(E69,VIP!$A$2:$O14174,2,0)</f>
        <v>DRBR043</v>
      </c>
      <c r="G69" s="138" t="str">
        <f>VLOOKUP(E69,'LISTADO ATM'!$A$2:$B$897,2,0)</f>
        <v xml:space="preserve">ATM Zona Franca San Isidro </v>
      </c>
      <c r="H69" s="138" t="str">
        <f>VLOOKUP(E69,VIP!$A$2:$O19135,7,FALSE)</f>
        <v>Si</v>
      </c>
      <c r="I69" s="138" t="str">
        <f>VLOOKUP(E69,VIP!$A$2:$O11100,8,FALSE)</f>
        <v>No</v>
      </c>
      <c r="J69" s="138" t="str">
        <f>VLOOKUP(E69,VIP!$A$2:$O11050,8,FALSE)</f>
        <v>No</v>
      </c>
      <c r="K69" s="138" t="str">
        <f>VLOOKUP(E69,VIP!$A$2:$O14624,6,0)</f>
        <v>NO</v>
      </c>
      <c r="L69" s="140" t="s">
        <v>2635</v>
      </c>
      <c r="M69" s="144" t="s">
        <v>2546</v>
      </c>
      <c r="N69" s="193" t="s">
        <v>2636</v>
      </c>
      <c r="O69" s="138" t="s">
        <v>2637</v>
      </c>
      <c r="P69" s="193" t="s">
        <v>2640</v>
      </c>
      <c r="Q69" s="145" t="s">
        <v>2639</v>
      </c>
    </row>
    <row r="70" spans="1:17" ht="18" x14ac:dyDescent="0.25">
      <c r="A70" s="138" t="str">
        <f>VLOOKUP(E70,'LISTADO ATM'!$A$2:$C$898,3,0)</f>
        <v>DISTRITO NACIONAL</v>
      </c>
      <c r="B70" s="134">
        <v>3335947520</v>
      </c>
      <c r="C70" s="101">
        <v>44385.460682870369</v>
      </c>
      <c r="D70" s="101" t="s">
        <v>2469</v>
      </c>
      <c r="E70" s="129">
        <v>835</v>
      </c>
      <c r="F70" s="138" t="str">
        <f>VLOOKUP(E70,VIP!$A$2:$O14173,2,0)</f>
        <v>DRBR835</v>
      </c>
      <c r="G70" s="138" t="str">
        <f>VLOOKUP(E70,'LISTADO ATM'!$A$2:$B$897,2,0)</f>
        <v xml:space="preserve">ATM UNP Megacentro </v>
      </c>
      <c r="H70" s="138" t="str">
        <f>VLOOKUP(E70,VIP!$A$2:$O19134,7,FALSE)</f>
        <v>Si</v>
      </c>
      <c r="I70" s="138" t="str">
        <f>VLOOKUP(E70,VIP!$A$2:$O11099,8,FALSE)</f>
        <v>Si</v>
      </c>
      <c r="J70" s="138" t="str">
        <f>VLOOKUP(E70,VIP!$A$2:$O11049,8,FALSE)</f>
        <v>Si</v>
      </c>
      <c r="K70" s="138" t="str">
        <f>VLOOKUP(E70,VIP!$A$2:$O14623,6,0)</f>
        <v>SI</v>
      </c>
      <c r="L70" s="140" t="s">
        <v>2635</v>
      </c>
      <c r="M70" s="144" t="s">
        <v>2546</v>
      </c>
      <c r="N70" s="193" t="s">
        <v>2636</v>
      </c>
      <c r="O70" s="138" t="s">
        <v>2637</v>
      </c>
      <c r="P70" s="193" t="s">
        <v>2640</v>
      </c>
      <c r="Q70" s="145" t="s">
        <v>2639</v>
      </c>
    </row>
    <row r="71" spans="1:17" ht="18" x14ac:dyDescent="0.25">
      <c r="A71" s="138" t="str">
        <f>VLOOKUP(E71,'LISTADO ATM'!$A$2:$C$898,3,0)</f>
        <v>DISTRITO NACIONAL</v>
      </c>
      <c r="B71" s="134">
        <v>3335947523</v>
      </c>
      <c r="C71" s="101">
        <v>44385.461122685185</v>
      </c>
      <c r="D71" s="101" t="s">
        <v>2469</v>
      </c>
      <c r="E71" s="129">
        <v>70</v>
      </c>
      <c r="F71" s="138" t="str">
        <f>VLOOKUP(E71,VIP!$A$2:$O14172,2,0)</f>
        <v>DRBR070</v>
      </c>
      <c r="G71" s="138" t="str">
        <f>VLOOKUP(E71,'LISTADO ATM'!$A$2:$B$897,2,0)</f>
        <v xml:space="preserve">ATM Autoservicio Plaza Lama Zona Oriental </v>
      </c>
      <c r="H71" s="138" t="str">
        <f>VLOOKUP(E71,VIP!$A$2:$O19133,7,FALSE)</f>
        <v>Si</v>
      </c>
      <c r="I71" s="138" t="str">
        <f>VLOOKUP(E71,VIP!$A$2:$O11098,8,FALSE)</f>
        <v>Si</v>
      </c>
      <c r="J71" s="138" t="str">
        <f>VLOOKUP(E71,VIP!$A$2:$O11048,8,FALSE)</f>
        <v>Si</v>
      </c>
      <c r="K71" s="138" t="str">
        <f>VLOOKUP(E71,VIP!$A$2:$O14622,6,0)</f>
        <v>NO</v>
      </c>
      <c r="L71" s="140" t="s">
        <v>2635</v>
      </c>
      <c r="M71" s="144" t="s">
        <v>2546</v>
      </c>
      <c r="N71" s="193" t="s">
        <v>2636</v>
      </c>
      <c r="O71" s="138" t="s">
        <v>2637</v>
      </c>
      <c r="P71" s="193" t="s">
        <v>2640</v>
      </c>
      <c r="Q71" s="145" t="s">
        <v>2639</v>
      </c>
    </row>
    <row r="72" spans="1:17" ht="18" x14ac:dyDescent="0.25">
      <c r="A72" s="138" t="str">
        <f>VLOOKUP(E72,'LISTADO ATM'!$A$2:$C$898,3,0)</f>
        <v>DISTRITO NACIONAL</v>
      </c>
      <c r="B72" s="134">
        <v>3335947859</v>
      </c>
      <c r="C72" s="101">
        <v>44385.582557870373</v>
      </c>
      <c r="D72" s="101" t="s">
        <v>2469</v>
      </c>
      <c r="E72" s="129">
        <v>958</v>
      </c>
      <c r="F72" s="138" t="str">
        <f>VLOOKUP(E72,VIP!$A$2:$O14153,2,0)</f>
        <v>DRBR958</v>
      </c>
      <c r="G72" s="138" t="str">
        <f>VLOOKUP(E72,'LISTADO ATM'!$A$2:$B$897,2,0)</f>
        <v xml:space="preserve">ATM Olé Aut. San Isidro </v>
      </c>
      <c r="H72" s="138" t="str">
        <f>VLOOKUP(E72,VIP!$A$2:$O19114,7,FALSE)</f>
        <v>Si</v>
      </c>
      <c r="I72" s="138" t="str">
        <f>VLOOKUP(E72,VIP!$A$2:$O11079,8,FALSE)</f>
        <v>Si</v>
      </c>
      <c r="J72" s="138" t="str">
        <f>VLOOKUP(E72,VIP!$A$2:$O11029,8,FALSE)</f>
        <v>Si</v>
      </c>
      <c r="K72" s="138" t="str">
        <f>VLOOKUP(E72,VIP!$A$2:$O14603,6,0)</f>
        <v>NO</v>
      </c>
      <c r="L72" s="140" t="s">
        <v>2635</v>
      </c>
      <c r="M72" s="144" t="s">
        <v>2546</v>
      </c>
      <c r="N72" s="193" t="s">
        <v>2636</v>
      </c>
      <c r="O72" s="138" t="s">
        <v>2637</v>
      </c>
      <c r="P72" s="193" t="s">
        <v>2640</v>
      </c>
      <c r="Q72" s="144" t="s">
        <v>2639</v>
      </c>
    </row>
    <row r="73" spans="1:17" ht="18" x14ac:dyDescent="0.25">
      <c r="A73" s="138" t="str">
        <f>VLOOKUP(E73,'LISTADO ATM'!$A$2:$C$898,3,0)</f>
        <v>NORTE</v>
      </c>
      <c r="B73" s="134">
        <v>3335947862</v>
      </c>
      <c r="C73" s="101">
        <v>44385.583969907406</v>
      </c>
      <c r="D73" s="101" t="s">
        <v>2469</v>
      </c>
      <c r="E73" s="129">
        <v>950</v>
      </c>
      <c r="F73" s="138" t="str">
        <f>VLOOKUP(E73,VIP!$A$2:$O14152,2,0)</f>
        <v>DRBR12G</v>
      </c>
      <c r="G73" s="138" t="str">
        <f>VLOOKUP(E73,'LISTADO ATM'!$A$2:$B$897,2,0)</f>
        <v xml:space="preserve">ATM Oficina Monterrico </v>
      </c>
      <c r="H73" s="138" t="str">
        <f>VLOOKUP(E73,VIP!$A$2:$O19113,7,FALSE)</f>
        <v>Si</v>
      </c>
      <c r="I73" s="138" t="str">
        <f>VLOOKUP(E73,VIP!$A$2:$O11078,8,FALSE)</f>
        <v>Si</v>
      </c>
      <c r="J73" s="138" t="str">
        <f>VLOOKUP(E73,VIP!$A$2:$O11028,8,FALSE)</f>
        <v>Si</v>
      </c>
      <c r="K73" s="138" t="str">
        <f>VLOOKUP(E73,VIP!$A$2:$O14602,6,0)</f>
        <v>SI</v>
      </c>
      <c r="L73" s="140" t="s">
        <v>2635</v>
      </c>
      <c r="M73" s="144" t="s">
        <v>2546</v>
      </c>
      <c r="N73" s="193" t="s">
        <v>2636</v>
      </c>
      <c r="O73" s="138" t="s">
        <v>2637</v>
      </c>
      <c r="P73" s="193" t="s">
        <v>2640</v>
      </c>
      <c r="Q73" s="144" t="s">
        <v>2639</v>
      </c>
    </row>
    <row r="74" spans="1:17" ht="18" x14ac:dyDescent="0.25">
      <c r="A74" s="138" t="str">
        <f>VLOOKUP(E74,'LISTADO ATM'!$A$2:$C$898,3,0)</f>
        <v>NORTE</v>
      </c>
      <c r="B74" s="134">
        <v>3335946904</v>
      </c>
      <c r="C74" s="101">
        <v>44384.806840277779</v>
      </c>
      <c r="D74" s="101" t="s">
        <v>2469</v>
      </c>
      <c r="E74" s="129">
        <v>8</v>
      </c>
      <c r="F74" s="138" t="str">
        <f>VLOOKUP(E74,VIP!$A$2:$O14153,2,0)</f>
        <v>DRBR008</v>
      </c>
      <c r="G74" s="138" t="str">
        <f>VLOOKUP(E74,'LISTADO ATM'!$A$2:$B$897,2,0)</f>
        <v>ATM Autoservicio Yaque</v>
      </c>
      <c r="H74" s="138" t="str">
        <f>VLOOKUP(E74,VIP!$A$2:$O19114,7,FALSE)</f>
        <v>Si</v>
      </c>
      <c r="I74" s="138" t="str">
        <f>VLOOKUP(E74,VIP!$A$2:$O11079,8,FALSE)</f>
        <v>Si</v>
      </c>
      <c r="J74" s="138" t="str">
        <f>VLOOKUP(E74,VIP!$A$2:$O11029,8,FALSE)</f>
        <v>Si</v>
      </c>
      <c r="K74" s="138" t="str">
        <f>VLOOKUP(E74,VIP!$A$2:$O14603,6,0)</f>
        <v>NO</v>
      </c>
      <c r="L74" s="140" t="s">
        <v>2564</v>
      </c>
      <c r="M74" s="144" t="s">
        <v>2546</v>
      </c>
      <c r="N74" s="193" t="s">
        <v>2636</v>
      </c>
      <c r="O74" s="138" t="s">
        <v>2470</v>
      </c>
      <c r="P74" s="138"/>
      <c r="Q74" s="145">
        <v>44415.414583333331</v>
      </c>
    </row>
    <row r="75" spans="1:17" ht="18" x14ac:dyDescent="0.25">
      <c r="A75" s="138" t="str">
        <f>VLOOKUP(E75,'LISTADO ATM'!$A$2:$C$898,3,0)</f>
        <v>ESTE</v>
      </c>
      <c r="B75" s="134">
        <v>3335946927</v>
      </c>
      <c r="C75" s="101">
        <v>44384.868784722225</v>
      </c>
      <c r="D75" s="101" t="s">
        <v>2469</v>
      </c>
      <c r="E75" s="129">
        <v>330</v>
      </c>
      <c r="F75" s="138" t="str">
        <f>VLOOKUP(E75,VIP!$A$2:$O14144,2,0)</f>
        <v>DRBR330</v>
      </c>
      <c r="G75" s="138" t="str">
        <f>VLOOKUP(E75,'LISTADO ATM'!$A$2:$B$897,2,0)</f>
        <v xml:space="preserve">ATM Oficina Boulevard (Higuey) </v>
      </c>
      <c r="H75" s="138" t="str">
        <f>VLOOKUP(E75,VIP!$A$2:$O19105,7,FALSE)</f>
        <v>Si</v>
      </c>
      <c r="I75" s="138" t="str">
        <f>VLOOKUP(E75,VIP!$A$2:$O11070,8,FALSE)</f>
        <v>Si</v>
      </c>
      <c r="J75" s="138" t="str">
        <f>VLOOKUP(E75,VIP!$A$2:$O11020,8,FALSE)</f>
        <v>Si</v>
      </c>
      <c r="K75" s="138" t="str">
        <f>VLOOKUP(E75,VIP!$A$2:$O14594,6,0)</f>
        <v>SI</v>
      </c>
      <c r="L75" s="140" t="s">
        <v>2564</v>
      </c>
      <c r="M75" s="144" t="s">
        <v>2546</v>
      </c>
      <c r="N75" s="193" t="s">
        <v>2636</v>
      </c>
      <c r="O75" s="138" t="s">
        <v>2470</v>
      </c>
      <c r="P75" s="138"/>
      <c r="Q75" s="145">
        <v>44415.601388888892</v>
      </c>
    </row>
    <row r="76" spans="1:17" ht="18" x14ac:dyDescent="0.25">
      <c r="A76" s="138" t="str">
        <f>VLOOKUP(E76,'LISTADO ATM'!$A$2:$C$898,3,0)</f>
        <v>SUR</v>
      </c>
      <c r="B76" s="134">
        <v>3335947128</v>
      </c>
      <c r="C76" s="101">
        <v>44385.370266203703</v>
      </c>
      <c r="D76" s="101" t="s">
        <v>2469</v>
      </c>
      <c r="E76" s="129">
        <v>342</v>
      </c>
      <c r="F76" s="138" t="str">
        <f>VLOOKUP(E76,VIP!$A$2:$O14165,2,0)</f>
        <v>DRBR342</v>
      </c>
      <c r="G76" s="138" t="str">
        <f>VLOOKUP(E76,'LISTADO ATM'!$A$2:$B$897,2,0)</f>
        <v>ATM Oficina Obras Públicas Azua</v>
      </c>
      <c r="H76" s="138" t="str">
        <f>VLOOKUP(E76,VIP!$A$2:$O19126,7,FALSE)</f>
        <v>Si</v>
      </c>
      <c r="I76" s="138" t="str">
        <f>VLOOKUP(E76,VIP!$A$2:$O11091,8,FALSE)</f>
        <v>Si</v>
      </c>
      <c r="J76" s="138" t="str">
        <f>VLOOKUP(E76,VIP!$A$2:$O11041,8,FALSE)</f>
        <v>Si</v>
      </c>
      <c r="K76" s="138" t="str">
        <f>VLOOKUP(E76,VIP!$A$2:$O14615,6,0)</f>
        <v>SI</v>
      </c>
      <c r="L76" s="140" t="s">
        <v>2564</v>
      </c>
      <c r="M76" s="144" t="s">
        <v>2546</v>
      </c>
      <c r="N76" s="193" t="s">
        <v>2636</v>
      </c>
      <c r="O76" s="138" t="s">
        <v>2470</v>
      </c>
      <c r="P76" s="138"/>
      <c r="Q76" s="147">
        <v>44415.601388888892</v>
      </c>
    </row>
    <row r="77" spans="1:17" ht="18" x14ac:dyDescent="0.25">
      <c r="A77" s="138" t="str">
        <f>VLOOKUP(E77,'LISTADO ATM'!$A$2:$C$898,3,0)</f>
        <v>DISTRITO NACIONAL</v>
      </c>
      <c r="B77" s="134">
        <v>3335946299</v>
      </c>
      <c r="C77" s="101">
        <v>44384.501932870371</v>
      </c>
      <c r="D77" s="101" t="s">
        <v>2448</v>
      </c>
      <c r="E77" s="129">
        <v>87</v>
      </c>
      <c r="F77" s="138" t="str">
        <f>VLOOKUP(E77,VIP!$A$2:$O14139,2,0)</f>
        <v>DRBR087</v>
      </c>
      <c r="G77" s="138" t="str">
        <f>VLOOKUP(E77,'LISTADO ATM'!$A$2:$B$897,2,0)</f>
        <v xml:space="preserve">ATM Autoservicio Sarasota </v>
      </c>
      <c r="H77" s="138" t="str">
        <f>VLOOKUP(E77,VIP!$A$2:$O19100,7,FALSE)</f>
        <v>Si</v>
      </c>
      <c r="I77" s="138" t="str">
        <f>VLOOKUP(E77,VIP!$A$2:$O11065,8,FALSE)</f>
        <v>Si</v>
      </c>
      <c r="J77" s="138" t="str">
        <f>VLOOKUP(E77,VIP!$A$2:$O11015,8,FALSE)</f>
        <v>Si</v>
      </c>
      <c r="K77" s="138" t="str">
        <f>VLOOKUP(E77,VIP!$A$2:$O14589,6,0)</f>
        <v>NO</v>
      </c>
      <c r="L77" s="140" t="s">
        <v>2564</v>
      </c>
      <c r="M77" s="100" t="s">
        <v>2445</v>
      </c>
      <c r="N77" s="100" t="s">
        <v>2452</v>
      </c>
      <c r="O77" s="138" t="s">
        <v>2453</v>
      </c>
      <c r="P77" s="138"/>
      <c r="Q77" s="100" t="s">
        <v>2564</v>
      </c>
    </row>
    <row r="78" spans="1:17" ht="18" x14ac:dyDescent="0.25">
      <c r="A78" s="138" t="str">
        <f>VLOOKUP(E78,'LISTADO ATM'!$A$2:$C$898,3,0)</f>
        <v>DISTRITO NACIONAL</v>
      </c>
      <c r="B78" s="134">
        <v>3335946770</v>
      </c>
      <c r="C78" s="101">
        <v>44384.68378472222</v>
      </c>
      <c r="D78" s="101" t="s">
        <v>2469</v>
      </c>
      <c r="E78" s="129">
        <v>755</v>
      </c>
      <c r="F78" s="138" t="str">
        <f>VLOOKUP(E78,VIP!$A$2:$O14142,2,0)</f>
        <v>DRBR755</v>
      </c>
      <c r="G78" s="138" t="str">
        <f>VLOOKUP(E78,'LISTADO ATM'!$A$2:$B$897,2,0)</f>
        <v xml:space="preserve">ATM Oficina Galería del Este (Plaza) </v>
      </c>
      <c r="H78" s="138" t="str">
        <f>VLOOKUP(E78,VIP!$A$2:$O19103,7,FALSE)</f>
        <v>Si</v>
      </c>
      <c r="I78" s="138" t="str">
        <f>VLOOKUP(E78,VIP!$A$2:$O11068,8,FALSE)</f>
        <v>Si</v>
      </c>
      <c r="J78" s="138" t="str">
        <f>VLOOKUP(E78,VIP!$A$2:$O11018,8,FALSE)</f>
        <v>Si</v>
      </c>
      <c r="K78" s="138" t="str">
        <f>VLOOKUP(E78,VIP!$A$2:$O14592,6,0)</f>
        <v>NO</v>
      </c>
      <c r="L78" s="140" t="s">
        <v>2564</v>
      </c>
      <c r="M78" s="100" t="s">
        <v>2445</v>
      </c>
      <c r="N78" s="100" t="s">
        <v>2452</v>
      </c>
      <c r="O78" s="138" t="s">
        <v>2470</v>
      </c>
      <c r="P78" s="138"/>
      <c r="Q78" s="100" t="s">
        <v>2627</v>
      </c>
    </row>
    <row r="79" spans="1:17" ht="18" x14ac:dyDescent="0.25">
      <c r="A79" s="138" t="str">
        <f>VLOOKUP(E79,'LISTADO ATM'!$A$2:$C$898,3,0)</f>
        <v>DISTRITO NACIONAL</v>
      </c>
      <c r="B79" s="134">
        <v>3335947094</v>
      </c>
      <c r="C79" s="101">
        <v>44385.361111111109</v>
      </c>
      <c r="D79" s="101" t="s">
        <v>2448</v>
      </c>
      <c r="E79" s="129">
        <v>980</v>
      </c>
      <c r="F79" s="138" t="str">
        <f>VLOOKUP(E79,VIP!$A$2:$O14167,2,0)</f>
        <v>DRBR980</v>
      </c>
      <c r="G79" s="138" t="str">
        <f>VLOOKUP(E79,'LISTADO ATM'!$A$2:$B$897,2,0)</f>
        <v xml:space="preserve">ATM Oficina Bella Vista Mall II </v>
      </c>
      <c r="H79" s="138" t="str">
        <f>VLOOKUP(E79,VIP!$A$2:$O19128,7,FALSE)</f>
        <v>Si</v>
      </c>
      <c r="I79" s="138" t="str">
        <f>VLOOKUP(E79,VIP!$A$2:$O11093,8,FALSE)</f>
        <v>Si</v>
      </c>
      <c r="J79" s="138" t="str">
        <f>VLOOKUP(E79,VIP!$A$2:$O11043,8,FALSE)</f>
        <v>Si</v>
      </c>
      <c r="K79" s="138" t="str">
        <f>VLOOKUP(E79,VIP!$A$2:$O14617,6,0)</f>
        <v>NO</v>
      </c>
      <c r="L79" s="140" t="s">
        <v>2564</v>
      </c>
      <c r="M79" s="100" t="s">
        <v>2445</v>
      </c>
      <c r="N79" s="100" t="s">
        <v>2452</v>
      </c>
      <c r="O79" s="138" t="s">
        <v>2453</v>
      </c>
      <c r="P79" s="138"/>
      <c r="Q79" s="100" t="s">
        <v>2564</v>
      </c>
    </row>
    <row r="80" spans="1:17" ht="18" x14ac:dyDescent="0.25">
      <c r="A80" s="138" t="str">
        <f>VLOOKUP(E80,'LISTADO ATM'!$A$2:$C$898,3,0)</f>
        <v>DISTRITO NACIONAL</v>
      </c>
      <c r="B80" s="134">
        <v>3335947111</v>
      </c>
      <c r="C80" s="101">
        <v>44385.364293981482</v>
      </c>
      <c r="D80" s="101" t="s">
        <v>2469</v>
      </c>
      <c r="E80" s="129">
        <v>946</v>
      </c>
      <c r="F80" s="138" t="str">
        <f>VLOOKUP(E80,VIP!$A$2:$O14166,2,0)</f>
        <v>DRBR24R</v>
      </c>
      <c r="G80" s="138" t="str">
        <f>VLOOKUP(E80,'LISTADO ATM'!$A$2:$B$897,2,0)</f>
        <v xml:space="preserve">ATM Oficina Núñez de Cáceres I </v>
      </c>
      <c r="H80" s="138" t="str">
        <f>VLOOKUP(E80,VIP!$A$2:$O19127,7,FALSE)</f>
        <v>Si</v>
      </c>
      <c r="I80" s="138" t="str">
        <f>VLOOKUP(E80,VIP!$A$2:$O11092,8,FALSE)</f>
        <v>Si</v>
      </c>
      <c r="J80" s="138" t="str">
        <f>VLOOKUP(E80,VIP!$A$2:$O11042,8,FALSE)</f>
        <v>Si</v>
      </c>
      <c r="K80" s="138" t="str">
        <f>VLOOKUP(E80,VIP!$A$2:$O14616,6,0)</f>
        <v>NO</v>
      </c>
      <c r="L80" s="140" t="s">
        <v>2564</v>
      </c>
      <c r="M80" s="100" t="s">
        <v>2445</v>
      </c>
      <c r="N80" s="100" t="s">
        <v>2452</v>
      </c>
      <c r="O80" s="138" t="s">
        <v>2470</v>
      </c>
      <c r="P80" s="138"/>
      <c r="Q80" s="100" t="s">
        <v>2564</v>
      </c>
    </row>
    <row r="81" spans="1:17" ht="18" x14ac:dyDescent="0.25">
      <c r="A81" s="138" t="str">
        <f>VLOOKUP(E81,'LISTADO ATM'!$A$2:$C$898,3,0)</f>
        <v>DISTRITO NACIONAL</v>
      </c>
      <c r="B81" s="134">
        <v>3335947198</v>
      </c>
      <c r="C81" s="101">
        <v>44385.380023148151</v>
      </c>
      <c r="D81" s="101" t="s">
        <v>2469</v>
      </c>
      <c r="E81" s="129">
        <v>743</v>
      </c>
      <c r="F81" s="138" t="str">
        <f>VLOOKUP(E81,VIP!$A$2:$O14163,2,0)</f>
        <v>DRBR287</v>
      </c>
      <c r="G81" s="138" t="str">
        <f>VLOOKUP(E81,'LISTADO ATM'!$A$2:$B$897,2,0)</f>
        <v xml:space="preserve">ATM Oficina Los Frailes </v>
      </c>
      <c r="H81" s="138" t="str">
        <f>VLOOKUP(E81,VIP!$A$2:$O19124,7,FALSE)</f>
        <v>Si</v>
      </c>
      <c r="I81" s="138" t="str">
        <f>VLOOKUP(E81,VIP!$A$2:$O11089,8,FALSE)</f>
        <v>Si</v>
      </c>
      <c r="J81" s="138" t="str">
        <f>VLOOKUP(E81,VIP!$A$2:$O11039,8,FALSE)</f>
        <v>Si</v>
      </c>
      <c r="K81" s="138" t="str">
        <f>VLOOKUP(E81,VIP!$A$2:$O14613,6,0)</f>
        <v>SI</v>
      </c>
      <c r="L81" s="140" t="s">
        <v>2564</v>
      </c>
      <c r="M81" s="100" t="s">
        <v>2445</v>
      </c>
      <c r="N81" s="100" t="s">
        <v>2452</v>
      </c>
      <c r="O81" s="138" t="s">
        <v>2470</v>
      </c>
      <c r="P81" s="138"/>
      <c r="Q81" s="100" t="s">
        <v>2564</v>
      </c>
    </row>
    <row r="82" spans="1:17" ht="18" x14ac:dyDescent="0.25">
      <c r="A82" s="138" t="str">
        <f>VLOOKUP(E82,'LISTADO ATM'!$A$2:$C$898,3,0)</f>
        <v>DISTRITO NACIONAL</v>
      </c>
      <c r="B82" s="134">
        <v>3335947313</v>
      </c>
      <c r="C82" s="101">
        <v>44385.408321759256</v>
      </c>
      <c r="D82" s="101" t="s">
        <v>2448</v>
      </c>
      <c r="E82" s="129">
        <v>169</v>
      </c>
      <c r="F82" s="138" t="str">
        <f>VLOOKUP(E82,VIP!$A$2:$O14158,2,0)</f>
        <v>DRBR169</v>
      </c>
      <c r="G82" s="138" t="str">
        <f>VLOOKUP(E82,'LISTADO ATM'!$A$2:$B$897,2,0)</f>
        <v xml:space="preserve">ATM Oficina Caonabo </v>
      </c>
      <c r="H82" s="138" t="str">
        <f>VLOOKUP(E82,VIP!$A$2:$O19119,7,FALSE)</f>
        <v>Si</v>
      </c>
      <c r="I82" s="138" t="str">
        <f>VLOOKUP(E82,VIP!$A$2:$O11084,8,FALSE)</f>
        <v>Si</v>
      </c>
      <c r="J82" s="138" t="str">
        <f>VLOOKUP(E82,VIP!$A$2:$O11034,8,FALSE)</f>
        <v>Si</v>
      </c>
      <c r="K82" s="138" t="str">
        <f>VLOOKUP(E82,VIP!$A$2:$O14608,6,0)</f>
        <v>NO</v>
      </c>
      <c r="L82" s="140" t="s">
        <v>2564</v>
      </c>
      <c r="M82" s="100" t="s">
        <v>2445</v>
      </c>
      <c r="N82" s="100" t="s">
        <v>2452</v>
      </c>
      <c r="O82" s="138" t="s">
        <v>2453</v>
      </c>
      <c r="P82" s="138"/>
      <c r="Q82" s="100" t="s">
        <v>2564</v>
      </c>
    </row>
    <row r="83" spans="1:17" ht="18" x14ac:dyDescent="0.25">
      <c r="A83" s="138" t="str">
        <f>VLOOKUP(E83,'LISTADO ATM'!$A$2:$C$898,3,0)</f>
        <v>SUR</v>
      </c>
      <c r="B83" s="134">
        <v>3335947792</v>
      </c>
      <c r="C83" s="101">
        <v>44385.551493055558</v>
      </c>
      <c r="D83" s="101" t="s">
        <v>2448</v>
      </c>
      <c r="E83" s="129">
        <v>880</v>
      </c>
      <c r="F83" s="138" t="str">
        <f>VLOOKUP(E83,VIP!$A$2:$O14162,2,0)</f>
        <v>DRBR880</v>
      </c>
      <c r="G83" s="138" t="str">
        <f>VLOOKUP(E83,'LISTADO ATM'!$A$2:$B$897,2,0)</f>
        <v xml:space="preserve">ATM Autoservicio Barahona II </v>
      </c>
      <c r="H83" s="138" t="str">
        <f>VLOOKUP(E83,VIP!$A$2:$O19123,7,FALSE)</f>
        <v>Si</v>
      </c>
      <c r="I83" s="138" t="str">
        <f>VLOOKUP(E83,VIP!$A$2:$O11088,8,FALSE)</f>
        <v>Si</v>
      </c>
      <c r="J83" s="138" t="str">
        <f>VLOOKUP(E83,VIP!$A$2:$O11038,8,FALSE)</f>
        <v>Si</v>
      </c>
      <c r="K83" s="138" t="str">
        <f>VLOOKUP(E83,VIP!$A$2:$O14612,6,0)</f>
        <v>SI</v>
      </c>
      <c r="L83" s="140" t="s">
        <v>2564</v>
      </c>
      <c r="M83" s="100" t="s">
        <v>2445</v>
      </c>
      <c r="N83" s="100" t="s">
        <v>2452</v>
      </c>
      <c r="O83" s="138" t="s">
        <v>2453</v>
      </c>
      <c r="P83" s="138"/>
      <c r="Q83" s="100" t="s">
        <v>2564</v>
      </c>
    </row>
    <row r="84" spans="1:17" ht="18" x14ac:dyDescent="0.25">
      <c r="A84" s="138" t="str">
        <f>VLOOKUP(E84,'LISTADO ATM'!$A$2:$C$898,3,0)</f>
        <v>NORTE</v>
      </c>
      <c r="B84" s="134">
        <v>3335946669</v>
      </c>
      <c r="C84" s="101">
        <v>44384.655393518522</v>
      </c>
      <c r="D84" s="101" t="s">
        <v>2469</v>
      </c>
      <c r="E84" s="129">
        <v>497</v>
      </c>
      <c r="F84" s="138" t="str">
        <f>VLOOKUP(E84,VIP!$A$2:$O14143,2,0)</f>
        <v>DRBR497</v>
      </c>
      <c r="G84" s="138" t="str">
        <f>VLOOKUP(E84,'LISTADO ATM'!$A$2:$B$897,2,0)</f>
        <v xml:space="preserve">ATM Oficina El Portal II (Santiago) </v>
      </c>
      <c r="H84" s="138" t="str">
        <f>VLOOKUP(E84,VIP!$A$2:$O19104,7,FALSE)</f>
        <v>Si</v>
      </c>
      <c r="I84" s="138" t="str">
        <f>VLOOKUP(E84,VIP!$A$2:$O11069,8,FALSE)</f>
        <v>Si</v>
      </c>
      <c r="J84" s="138" t="str">
        <f>VLOOKUP(E84,VIP!$A$2:$O11019,8,FALSE)</f>
        <v>Si</v>
      </c>
      <c r="K84" s="138" t="str">
        <f>VLOOKUP(E84,VIP!$A$2:$O14593,6,0)</f>
        <v>SI</v>
      </c>
      <c r="L84" s="140" t="s">
        <v>2562</v>
      </c>
      <c r="M84" s="144" t="s">
        <v>2546</v>
      </c>
      <c r="N84" s="193" t="s">
        <v>2636</v>
      </c>
      <c r="O84" s="138" t="s">
        <v>2470</v>
      </c>
      <c r="P84" s="138"/>
      <c r="Q84" s="145">
        <v>44415.424305555556</v>
      </c>
    </row>
    <row r="85" spans="1:17" ht="18" x14ac:dyDescent="0.25">
      <c r="A85" s="138" t="str">
        <f>VLOOKUP(E85,'LISTADO ATM'!$A$2:$C$898,3,0)</f>
        <v>NORTE</v>
      </c>
      <c r="B85" s="134">
        <v>3335946911</v>
      </c>
      <c r="C85" s="101">
        <v>44384.820462962962</v>
      </c>
      <c r="D85" s="101" t="s">
        <v>2469</v>
      </c>
      <c r="E85" s="129">
        <v>299</v>
      </c>
      <c r="F85" s="138" t="str">
        <f>VLOOKUP(E85,VIP!$A$2:$O14152,2,0)</f>
        <v>DRBR299</v>
      </c>
      <c r="G85" s="138" t="str">
        <f>VLOOKUP(E85,'LISTADO ATM'!$A$2:$B$897,2,0)</f>
        <v xml:space="preserve">ATM S/M Aprezio Cotui </v>
      </c>
      <c r="H85" s="138" t="str">
        <f>VLOOKUP(E85,VIP!$A$2:$O19113,7,FALSE)</f>
        <v>Si</v>
      </c>
      <c r="I85" s="138" t="str">
        <f>VLOOKUP(E85,VIP!$A$2:$O11078,8,FALSE)</f>
        <v>Si</v>
      </c>
      <c r="J85" s="138" t="str">
        <f>VLOOKUP(E85,VIP!$A$2:$O11028,8,FALSE)</f>
        <v>Si</v>
      </c>
      <c r="K85" s="138" t="str">
        <f>VLOOKUP(E85,VIP!$A$2:$O14602,6,0)</f>
        <v>NO</v>
      </c>
      <c r="L85" s="140" t="s">
        <v>2562</v>
      </c>
      <c r="M85" s="144" t="s">
        <v>2546</v>
      </c>
      <c r="N85" s="193" t="s">
        <v>2636</v>
      </c>
      <c r="O85" s="138" t="s">
        <v>2470</v>
      </c>
      <c r="P85" s="138"/>
      <c r="Q85" s="147">
        <v>44415.649305555555</v>
      </c>
    </row>
    <row r="86" spans="1:17" ht="18" x14ac:dyDescent="0.25">
      <c r="A86" s="138" t="str">
        <f>VLOOKUP(E86,'LISTADO ATM'!$A$2:$C$898,3,0)</f>
        <v>DISTRITO NACIONAL</v>
      </c>
      <c r="B86" s="134">
        <v>3335946913</v>
      </c>
      <c r="C86" s="101">
        <v>44384.82303240741</v>
      </c>
      <c r="D86" s="101" t="s">
        <v>2448</v>
      </c>
      <c r="E86" s="129">
        <v>540</v>
      </c>
      <c r="F86" s="138" t="str">
        <f>VLOOKUP(E86,VIP!$A$2:$O14151,2,0)</f>
        <v>DRBR540</v>
      </c>
      <c r="G86" s="138" t="str">
        <f>VLOOKUP(E86,'LISTADO ATM'!$A$2:$B$897,2,0)</f>
        <v xml:space="preserve">ATM Autoservicio Sambil I </v>
      </c>
      <c r="H86" s="138" t="str">
        <f>VLOOKUP(E86,VIP!$A$2:$O19112,7,FALSE)</f>
        <v>Si</v>
      </c>
      <c r="I86" s="138" t="str">
        <f>VLOOKUP(E86,VIP!$A$2:$O11077,8,FALSE)</f>
        <v>Si</v>
      </c>
      <c r="J86" s="138" t="str">
        <f>VLOOKUP(E86,VIP!$A$2:$O11027,8,FALSE)</f>
        <v>Si</v>
      </c>
      <c r="K86" s="138" t="str">
        <f>VLOOKUP(E86,VIP!$A$2:$O14601,6,0)</f>
        <v>NO</v>
      </c>
      <c r="L86" s="140" t="s">
        <v>2562</v>
      </c>
      <c r="M86" s="144" t="s">
        <v>2546</v>
      </c>
      <c r="N86" s="100" t="s">
        <v>2452</v>
      </c>
      <c r="O86" s="138" t="s">
        <v>2453</v>
      </c>
      <c r="P86" s="138"/>
      <c r="Q86" s="145">
        <v>44415.594444444447</v>
      </c>
    </row>
    <row r="87" spans="1:17" ht="18" x14ac:dyDescent="0.25">
      <c r="A87" s="138" t="str">
        <f>VLOOKUP(E87,'LISTADO ATM'!$A$2:$C$898,3,0)</f>
        <v>DISTRITO NACIONAL</v>
      </c>
      <c r="B87" s="134">
        <v>3335946926</v>
      </c>
      <c r="C87" s="101">
        <v>44384.866828703707</v>
      </c>
      <c r="D87" s="101" t="s">
        <v>2448</v>
      </c>
      <c r="E87" s="129">
        <v>238</v>
      </c>
      <c r="F87" s="138" t="str">
        <f>VLOOKUP(E87,VIP!$A$2:$O14145,2,0)</f>
        <v>DRBR238</v>
      </c>
      <c r="G87" s="138" t="str">
        <f>VLOOKUP(E87,'LISTADO ATM'!$A$2:$B$897,2,0)</f>
        <v xml:space="preserve">ATM Multicentro La Sirena Charles de Gaulle </v>
      </c>
      <c r="H87" s="138" t="str">
        <f>VLOOKUP(E87,VIP!$A$2:$O19106,7,FALSE)</f>
        <v>Si</v>
      </c>
      <c r="I87" s="138" t="str">
        <f>VLOOKUP(E87,VIP!$A$2:$O11071,8,FALSE)</f>
        <v>Si</v>
      </c>
      <c r="J87" s="138" t="str">
        <f>VLOOKUP(E87,VIP!$A$2:$O11021,8,FALSE)</f>
        <v>Si</v>
      </c>
      <c r="K87" s="138" t="str">
        <f>VLOOKUP(E87,VIP!$A$2:$O14595,6,0)</f>
        <v>No</v>
      </c>
      <c r="L87" s="140" t="s">
        <v>2562</v>
      </c>
      <c r="M87" s="100" t="s">
        <v>2445</v>
      </c>
      <c r="N87" s="100" t="s">
        <v>2452</v>
      </c>
      <c r="O87" s="138" t="s">
        <v>2453</v>
      </c>
      <c r="P87" s="138"/>
      <c r="Q87" s="100" t="s">
        <v>2562</v>
      </c>
    </row>
    <row r="88" spans="1:17" ht="18" x14ac:dyDescent="0.25">
      <c r="A88" s="138" t="str">
        <f>VLOOKUP(E88,'LISTADO ATM'!$A$2:$C$898,3,0)</f>
        <v>DISTRITO NACIONAL</v>
      </c>
      <c r="B88" s="134">
        <v>3335947029</v>
      </c>
      <c r="C88" s="101">
        <v>44385.348796296297</v>
      </c>
      <c r="D88" s="101" t="s">
        <v>2448</v>
      </c>
      <c r="E88" s="129">
        <v>336</v>
      </c>
      <c r="F88" s="138" t="str">
        <f>VLOOKUP(E88,VIP!$A$2:$O14168,2,0)</f>
        <v>DRBR336</v>
      </c>
      <c r="G88" s="138" t="str">
        <f>VLOOKUP(E88,'LISTADO ATM'!$A$2:$B$897,2,0)</f>
        <v>ATM Instituto Nacional de Cancer (incart)</v>
      </c>
      <c r="H88" s="138" t="str">
        <f>VLOOKUP(E88,VIP!$A$2:$O19129,7,FALSE)</f>
        <v>Si</v>
      </c>
      <c r="I88" s="138" t="str">
        <f>VLOOKUP(E88,VIP!$A$2:$O11094,8,FALSE)</f>
        <v>Si</v>
      </c>
      <c r="J88" s="138" t="str">
        <f>VLOOKUP(E88,VIP!$A$2:$O11044,8,FALSE)</f>
        <v>Si</v>
      </c>
      <c r="K88" s="138" t="str">
        <f>VLOOKUP(E88,VIP!$A$2:$O14618,6,0)</f>
        <v>NO</v>
      </c>
      <c r="L88" s="140" t="s">
        <v>2562</v>
      </c>
      <c r="M88" s="100" t="s">
        <v>2445</v>
      </c>
      <c r="N88" s="100" t="s">
        <v>2452</v>
      </c>
      <c r="O88" s="138" t="s">
        <v>2453</v>
      </c>
      <c r="P88" s="138"/>
      <c r="Q88" s="100" t="s">
        <v>2562</v>
      </c>
    </row>
    <row r="89" spans="1:17" ht="18" x14ac:dyDescent="0.25">
      <c r="A89" s="138" t="str">
        <f>VLOOKUP(E89,'LISTADO ATM'!$A$2:$C$898,3,0)</f>
        <v>NORTE</v>
      </c>
      <c r="B89" s="134">
        <v>3335948282</v>
      </c>
      <c r="C89" s="101">
        <v>44385.75886574074</v>
      </c>
      <c r="D89" s="101" t="s">
        <v>2469</v>
      </c>
      <c r="E89" s="129">
        <v>497</v>
      </c>
      <c r="F89" s="138" t="str">
        <f>VLOOKUP(E89,VIP!$A$2:$O14160,2,0)</f>
        <v>DRBR497</v>
      </c>
      <c r="G89" s="138" t="str">
        <f>VLOOKUP(E89,'LISTADO ATM'!$A$2:$B$897,2,0)</f>
        <v xml:space="preserve">ATM Oficina El Portal II (Santiago) </v>
      </c>
      <c r="H89" s="138" t="str">
        <f>VLOOKUP(E89,VIP!$A$2:$O19121,7,FALSE)</f>
        <v>Si</v>
      </c>
      <c r="I89" s="138" t="str">
        <f>VLOOKUP(E89,VIP!$A$2:$O11086,8,FALSE)</f>
        <v>Si</v>
      </c>
      <c r="J89" s="138" t="str">
        <f>VLOOKUP(E89,VIP!$A$2:$O11036,8,FALSE)</f>
        <v>Si</v>
      </c>
      <c r="K89" s="138" t="str">
        <f>VLOOKUP(E89,VIP!$A$2:$O14610,6,0)</f>
        <v>SI</v>
      </c>
      <c r="L89" s="140" t="s">
        <v>2562</v>
      </c>
      <c r="M89" s="100" t="s">
        <v>2445</v>
      </c>
      <c r="N89" s="100" t="s">
        <v>2452</v>
      </c>
      <c r="O89" s="138" t="s">
        <v>2470</v>
      </c>
      <c r="P89" s="138"/>
      <c r="Q89" s="100" t="s">
        <v>2562</v>
      </c>
    </row>
    <row r="90" spans="1:17" ht="18" x14ac:dyDescent="0.25">
      <c r="A90" s="138" t="str">
        <f>VLOOKUP(E90,'LISTADO ATM'!$A$2:$C$898,3,0)</f>
        <v>DISTRITO NACIONAL</v>
      </c>
      <c r="B90" s="134">
        <v>3335943444</v>
      </c>
      <c r="C90" s="101">
        <v>44382.793425925927</v>
      </c>
      <c r="D90" s="101" t="s">
        <v>2448</v>
      </c>
      <c r="E90" s="129">
        <v>914</v>
      </c>
      <c r="F90" s="138" t="str">
        <f>VLOOKUP(E90,VIP!$A$2:$O14051,2,0)</f>
        <v>DRBR914</v>
      </c>
      <c r="G90" s="138" t="str">
        <f>VLOOKUP(E90,'LISTADO ATM'!$A$2:$B$897,2,0)</f>
        <v xml:space="preserve">ATM Clínica Abreu </v>
      </c>
      <c r="H90" s="138" t="str">
        <f>VLOOKUP(E90,VIP!$A$2:$O19012,7,FALSE)</f>
        <v>Si</v>
      </c>
      <c r="I90" s="138" t="str">
        <f>VLOOKUP(E90,VIP!$A$2:$O10977,8,FALSE)</f>
        <v>No</v>
      </c>
      <c r="J90" s="138" t="str">
        <f>VLOOKUP(E90,VIP!$A$2:$O10927,8,FALSE)</f>
        <v>No</v>
      </c>
      <c r="K90" s="138" t="str">
        <f>VLOOKUP(E90,VIP!$A$2:$O14501,6,0)</f>
        <v>NO</v>
      </c>
      <c r="L90" s="140" t="s">
        <v>2441</v>
      </c>
      <c r="M90" s="144" t="s">
        <v>2546</v>
      </c>
      <c r="N90" s="100" t="s">
        <v>2452</v>
      </c>
      <c r="O90" s="138" t="s">
        <v>2453</v>
      </c>
      <c r="P90" s="138"/>
      <c r="Q90" s="145">
        <v>44415.429861111108</v>
      </c>
    </row>
    <row r="91" spans="1:17" ht="18" x14ac:dyDescent="0.25">
      <c r="A91" s="138" t="str">
        <f>VLOOKUP(E91,'LISTADO ATM'!$A$2:$C$898,3,0)</f>
        <v>SUR</v>
      </c>
      <c r="B91" s="134">
        <v>3335944828</v>
      </c>
      <c r="C91" s="101">
        <v>44383.515960648147</v>
      </c>
      <c r="D91" s="101" t="s">
        <v>2448</v>
      </c>
      <c r="E91" s="129">
        <v>311</v>
      </c>
      <c r="F91" s="138" t="str">
        <f>VLOOKUP(E91,VIP!$A$2:$O14105,2,0)</f>
        <v>DRBR381</v>
      </c>
      <c r="G91" s="138" t="str">
        <f>VLOOKUP(E91,'LISTADO ATM'!$A$2:$B$897,2,0)</f>
        <v>ATM Plaza Eroski</v>
      </c>
      <c r="H91" s="138" t="str">
        <f>VLOOKUP(E91,VIP!$A$2:$O19066,7,FALSE)</f>
        <v>Si</v>
      </c>
      <c r="I91" s="138" t="str">
        <f>VLOOKUP(E91,VIP!$A$2:$O11031,8,FALSE)</f>
        <v>Si</v>
      </c>
      <c r="J91" s="138" t="str">
        <f>VLOOKUP(E91,VIP!$A$2:$O10981,8,FALSE)</f>
        <v>Si</v>
      </c>
      <c r="K91" s="138" t="str">
        <f>VLOOKUP(E91,VIP!$A$2:$O14555,6,0)</f>
        <v>NO</v>
      </c>
      <c r="L91" s="140" t="s">
        <v>2441</v>
      </c>
      <c r="M91" s="144" t="s">
        <v>2546</v>
      </c>
      <c r="N91" s="100" t="s">
        <v>2452</v>
      </c>
      <c r="O91" s="138" t="s">
        <v>2453</v>
      </c>
      <c r="P91" s="138"/>
      <c r="Q91" s="145">
        <v>44415.40347222222</v>
      </c>
    </row>
    <row r="92" spans="1:17" ht="18" x14ac:dyDescent="0.25">
      <c r="A92" s="138" t="str">
        <f>VLOOKUP(E92,'LISTADO ATM'!$A$2:$C$898,3,0)</f>
        <v>DISTRITO NACIONAL</v>
      </c>
      <c r="B92" s="134">
        <v>3335945606</v>
      </c>
      <c r="C92" s="101">
        <v>44384.113252314812</v>
      </c>
      <c r="D92" s="101" t="s">
        <v>2448</v>
      </c>
      <c r="E92" s="129">
        <v>26</v>
      </c>
      <c r="F92" s="138" t="str">
        <f>VLOOKUP(E92,VIP!$A$2:$O14119,2,0)</f>
        <v>DRBR221</v>
      </c>
      <c r="G92" s="138" t="str">
        <f>VLOOKUP(E92,'LISTADO ATM'!$A$2:$B$897,2,0)</f>
        <v>ATM S/M Jumbo San Isidro</v>
      </c>
      <c r="H92" s="138" t="str">
        <f>VLOOKUP(E92,VIP!$A$2:$O19080,7,FALSE)</f>
        <v>Si</v>
      </c>
      <c r="I92" s="138" t="str">
        <f>VLOOKUP(E92,VIP!$A$2:$O11045,8,FALSE)</f>
        <v>Si</v>
      </c>
      <c r="J92" s="138" t="str">
        <f>VLOOKUP(E92,VIP!$A$2:$O10995,8,FALSE)</f>
        <v>Si</v>
      </c>
      <c r="K92" s="138" t="str">
        <f>VLOOKUP(E92,VIP!$A$2:$O14569,6,0)</f>
        <v>NO</v>
      </c>
      <c r="L92" s="140" t="s">
        <v>2441</v>
      </c>
      <c r="M92" s="144" t="s">
        <v>2546</v>
      </c>
      <c r="N92" s="100" t="s">
        <v>2452</v>
      </c>
      <c r="O92" s="138" t="s">
        <v>2453</v>
      </c>
      <c r="P92" s="138"/>
      <c r="Q92" s="145">
        <v>44415.597916666666</v>
      </c>
    </row>
    <row r="93" spans="1:17" ht="18" x14ac:dyDescent="0.25">
      <c r="A93" s="138" t="str">
        <f>VLOOKUP(E93,'LISTADO ATM'!$A$2:$C$898,3,0)</f>
        <v>DISTRITO NACIONAL</v>
      </c>
      <c r="B93" s="134">
        <v>3335946089</v>
      </c>
      <c r="C93" s="101">
        <v>44384.44972222222</v>
      </c>
      <c r="D93" s="101" t="s">
        <v>2469</v>
      </c>
      <c r="E93" s="129">
        <v>567</v>
      </c>
      <c r="F93" s="138" t="str">
        <f>VLOOKUP(E93,VIP!$A$2:$O14151,2,0)</f>
        <v>DRBR015</v>
      </c>
      <c r="G93" s="138" t="str">
        <f>VLOOKUP(E93,'LISTADO ATM'!$A$2:$B$897,2,0)</f>
        <v xml:space="preserve">ATM Oficina Máximo Gómez </v>
      </c>
      <c r="H93" s="138" t="str">
        <f>VLOOKUP(E93,VIP!$A$2:$O19112,7,FALSE)</f>
        <v>Si</v>
      </c>
      <c r="I93" s="138" t="str">
        <f>VLOOKUP(E93,VIP!$A$2:$O11077,8,FALSE)</f>
        <v>Si</v>
      </c>
      <c r="J93" s="138" t="str">
        <f>VLOOKUP(E93,VIP!$A$2:$O11027,8,FALSE)</f>
        <v>Si</v>
      </c>
      <c r="K93" s="138" t="str">
        <f>VLOOKUP(E93,VIP!$A$2:$O14601,6,0)</f>
        <v>NO</v>
      </c>
      <c r="L93" s="140" t="s">
        <v>2441</v>
      </c>
      <c r="M93" s="144" t="s">
        <v>2546</v>
      </c>
      <c r="N93" s="193" t="s">
        <v>2636</v>
      </c>
      <c r="O93" s="138" t="s">
        <v>2470</v>
      </c>
      <c r="P93" s="138"/>
      <c r="Q93" s="194">
        <v>44415.709027777775</v>
      </c>
    </row>
    <row r="94" spans="1:17" ht="18" x14ac:dyDescent="0.25">
      <c r="A94" s="138" t="str">
        <f>VLOOKUP(E94,'LISTADO ATM'!$A$2:$C$898,3,0)</f>
        <v>NORTE</v>
      </c>
      <c r="B94" s="134">
        <v>3335946243</v>
      </c>
      <c r="C94" s="101">
        <v>44384.485358796293</v>
      </c>
      <c r="D94" s="101" t="s">
        <v>2469</v>
      </c>
      <c r="E94" s="129">
        <v>413</v>
      </c>
      <c r="F94" s="138" t="str">
        <f>VLOOKUP(E94,VIP!$A$2:$O14141,2,0)</f>
        <v>DRBR413</v>
      </c>
      <c r="G94" s="138" t="str">
        <f>VLOOKUP(E94,'LISTADO ATM'!$A$2:$B$897,2,0)</f>
        <v xml:space="preserve">ATM UNP Las Galeras Samaná </v>
      </c>
      <c r="H94" s="138" t="str">
        <f>VLOOKUP(E94,VIP!$A$2:$O19102,7,FALSE)</f>
        <v>Si</v>
      </c>
      <c r="I94" s="138" t="str">
        <f>VLOOKUP(E94,VIP!$A$2:$O11067,8,FALSE)</f>
        <v>Si</v>
      </c>
      <c r="J94" s="138" t="str">
        <f>VLOOKUP(E94,VIP!$A$2:$O11017,8,FALSE)</f>
        <v>Si</v>
      </c>
      <c r="K94" s="138" t="str">
        <f>VLOOKUP(E94,VIP!$A$2:$O14591,6,0)</f>
        <v>NO</v>
      </c>
      <c r="L94" s="140" t="s">
        <v>2441</v>
      </c>
      <c r="M94" s="144" t="s">
        <v>2546</v>
      </c>
      <c r="N94" s="193" t="s">
        <v>2636</v>
      </c>
      <c r="O94" s="138" t="s">
        <v>2470</v>
      </c>
      <c r="P94" s="138"/>
      <c r="Q94" s="147">
        <v>44415.656944444447</v>
      </c>
    </row>
    <row r="95" spans="1:17" ht="18" x14ac:dyDescent="0.25">
      <c r="A95" s="138" t="str">
        <f>VLOOKUP(E95,'LISTADO ATM'!$A$2:$C$898,3,0)</f>
        <v>SUR</v>
      </c>
      <c r="B95" s="134">
        <v>3335946879</v>
      </c>
      <c r="C95" s="101">
        <v>44384.758252314816</v>
      </c>
      <c r="D95" s="101" t="s">
        <v>2448</v>
      </c>
      <c r="E95" s="129">
        <v>537</v>
      </c>
      <c r="F95" s="138" t="str">
        <f>VLOOKUP(E95,VIP!$A$2:$O14145,2,0)</f>
        <v>DRBR537</v>
      </c>
      <c r="G95" s="138" t="str">
        <f>VLOOKUP(E95,'LISTADO ATM'!$A$2:$B$897,2,0)</f>
        <v xml:space="preserve">ATM Estación Texaco Enriquillo (Barahona) </v>
      </c>
      <c r="H95" s="138" t="str">
        <f>VLOOKUP(E95,VIP!$A$2:$O19106,7,FALSE)</f>
        <v>Si</v>
      </c>
      <c r="I95" s="138" t="str">
        <f>VLOOKUP(E95,VIP!$A$2:$O11071,8,FALSE)</f>
        <v>Si</v>
      </c>
      <c r="J95" s="138" t="str">
        <f>VLOOKUP(E95,VIP!$A$2:$O11021,8,FALSE)</f>
        <v>Si</v>
      </c>
      <c r="K95" s="138" t="str">
        <f>VLOOKUP(E95,VIP!$A$2:$O14595,6,0)</f>
        <v>NO</v>
      </c>
      <c r="L95" s="140" t="s">
        <v>2441</v>
      </c>
      <c r="M95" s="144" t="s">
        <v>2546</v>
      </c>
      <c r="N95" s="100" t="s">
        <v>2452</v>
      </c>
      <c r="O95" s="138" t="s">
        <v>2453</v>
      </c>
      <c r="P95" s="138"/>
      <c r="Q95" s="145">
        <v>44415.432638888888</v>
      </c>
    </row>
    <row r="96" spans="1:17" ht="18" x14ac:dyDescent="0.25">
      <c r="A96" s="138" t="str">
        <f>VLOOKUP(E96,'LISTADO ATM'!$A$2:$C$898,3,0)</f>
        <v>DISTRITO NACIONAL</v>
      </c>
      <c r="B96" s="134">
        <v>3335947228</v>
      </c>
      <c r="C96" s="101">
        <v>44385.387164351851</v>
      </c>
      <c r="D96" s="101" t="s">
        <v>2448</v>
      </c>
      <c r="E96" s="129">
        <v>914</v>
      </c>
      <c r="F96" s="138" t="str">
        <f>VLOOKUP(E96,VIP!$A$2:$O14162,2,0)</f>
        <v>DRBR914</v>
      </c>
      <c r="G96" s="138" t="str">
        <f>VLOOKUP(E96,'LISTADO ATM'!$A$2:$B$897,2,0)</f>
        <v xml:space="preserve">ATM Clínica Abreu </v>
      </c>
      <c r="H96" s="138" t="str">
        <f>VLOOKUP(E96,VIP!$A$2:$O19123,7,FALSE)</f>
        <v>Si</v>
      </c>
      <c r="I96" s="138" t="str">
        <f>VLOOKUP(E96,VIP!$A$2:$O11088,8,FALSE)</f>
        <v>No</v>
      </c>
      <c r="J96" s="138" t="str">
        <f>VLOOKUP(E96,VIP!$A$2:$O11038,8,FALSE)</f>
        <v>No</v>
      </c>
      <c r="K96" s="138" t="str">
        <f>VLOOKUP(E96,VIP!$A$2:$O14612,6,0)</f>
        <v>NO</v>
      </c>
      <c r="L96" s="140" t="s">
        <v>2441</v>
      </c>
      <c r="M96" s="144" t="s">
        <v>2546</v>
      </c>
      <c r="N96" s="100" t="s">
        <v>2452</v>
      </c>
      <c r="O96" s="138" t="s">
        <v>2453</v>
      </c>
      <c r="P96" s="138"/>
      <c r="Q96" s="145">
        <v>44415.47152777778</v>
      </c>
    </row>
    <row r="97" spans="1:17" ht="18" x14ac:dyDescent="0.25">
      <c r="A97" s="138" t="str">
        <f>VLOOKUP(E97,'LISTADO ATM'!$A$2:$C$898,3,0)</f>
        <v>DISTRITO NACIONAL</v>
      </c>
      <c r="B97" s="134">
        <v>3335947618</v>
      </c>
      <c r="C97" s="101">
        <v>44385.490046296298</v>
      </c>
      <c r="D97" s="101" t="s">
        <v>2448</v>
      </c>
      <c r="E97" s="129">
        <v>938</v>
      </c>
      <c r="F97" s="138" t="str">
        <f>VLOOKUP(E97,VIP!$A$2:$O14166,2,0)</f>
        <v>DRBR938</v>
      </c>
      <c r="G97" s="138" t="str">
        <f>VLOOKUP(E97,'LISTADO ATM'!$A$2:$B$897,2,0)</f>
        <v xml:space="preserve">ATM Autobanco Oficina Filadelfia Plaza </v>
      </c>
      <c r="H97" s="138" t="str">
        <f>VLOOKUP(E97,VIP!$A$2:$O19127,7,FALSE)</f>
        <v>Si</v>
      </c>
      <c r="I97" s="138" t="str">
        <f>VLOOKUP(E97,VIP!$A$2:$O11092,8,FALSE)</f>
        <v>Si</v>
      </c>
      <c r="J97" s="138" t="str">
        <f>VLOOKUP(E97,VIP!$A$2:$O11042,8,FALSE)</f>
        <v>Si</v>
      </c>
      <c r="K97" s="138" t="str">
        <f>VLOOKUP(E97,VIP!$A$2:$O14616,6,0)</f>
        <v>NO</v>
      </c>
      <c r="L97" s="140" t="s">
        <v>2441</v>
      </c>
      <c r="M97" s="144" t="s">
        <v>2546</v>
      </c>
      <c r="N97" s="100" t="s">
        <v>2452</v>
      </c>
      <c r="O97" s="138" t="s">
        <v>2453</v>
      </c>
      <c r="P97" s="138"/>
      <c r="Q97" s="147">
        <v>44415.664583333331</v>
      </c>
    </row>
    <row r="98" spans="1:17" ht="18" x14ac:dyDescent="0.25">
      <c r="A98" s="138" t="str">
        <f>VLOOKUP(E98,'LISTADO ATM'!$A$2:$C$898,3,0)</f>
        <v>DISTRITO NACIONAL</v>
      </c>
      <c r="B98" s="134">
        <v>3335946577</v>
      </c>
      <c r="C98" s="101">
        <v>44384.618657407409</v>
      </c>
      <c r="D98" s="101" t="s">
        <v>2448</v>
      </c>
      <c r="E98" s="129">
        <v>563</v>
      </c>
      <c r="F98" s="138" t="str">
        <f>VLOOKUP(E98,VIP!$A$2:$O14147,2,0)</f>
        <v>DRBR233</v>
      </c>
      <c r="G98" s="138" t="str">
        <f>VLOOKUP(E98,'LISTADO ATM'!$A$2:$B$897,2,0)</f>
        <v xml:space="preserve">ATM Base Aérea San Isidro </v>
      </c>
      <c r="H98" s="138" t="str">
        <f>VLOOKUP(E98,VIP!$A$2:$O19108,7,FALSE)</f>
        <v>Si</v>
      </c>
      <c r="I98" s="138" t="str">
        <f>VLOOKUP(E98,VIP!$A$2:$O11073,8,FALSE)</f>
        <v>Si</v>
      </c>
      <c r="J98" s="138" t="str">
        <f>VLOOKUP(E98,VIP!$A$2:$O11023,8,FALSE)</f>
        <v>Si</v>
      </c>
      <c r="K98" s="138" t="str">
        <f>VLOOKUP(E98,VIP!$A$2:$O14597,6,0)</f>
        <v>NO</v>
      </c>
      <c r="L98" s="140" t="s">
        <v>2441</v>
      </c>
      <c r="M98" s="100" t="s">
        <v>2445</v>
      </c>
      <c r="N98" s="100" t="s">
        <v>2452</v>
      </c>
      <c r="O98" s="138" t="s">
        <v>2453</v>
      </c>
      <c r="P98" s="138"/>
      <c r="Q98" s="100" t="s">
        <v>2441</v>
      </c>
    </row>
    <row r="99" spans="1:17" ht="18" x14ac:dyDescent="0.25">
      <c r="A99" s="138" t="str">
        <f>VLOOKUP(E99,'LISTADO ATM'!$A$2:$C$898,3,0)</f>
        <v>DISTRITO NACIONAL</v>
      </c>
      <c r="B99" s="134">
        <v>3335947146</v>
      </c>
      <c r="C99" s="101">
        <v>44385.37226851852</v>
      </c>
      <c r="D99" s="101" t="s">
        <v>2448</v>
      </c>
      <c r="E99" s="129">
        <v>321</v>
      </c>
      <c r="F99" s="138" t="str">
        <f>VLOOKUP(E99,VIP!$A$2:$O14164,2,0)</f>
        <v>DRBR321</v>
      </c>
      <c r="G99" s="138" t="str">
        <f>VLOOKUP(E99,'LISTADO ATM'!$A$2:$B$897,2,0)</f>
        <v xml:space="preserve">ATM Oficina Jiménez Moya I </v>
      </c>
      <c r="H99" s="138" t="str">
        <f>VLOOKUP(E99,VIP!$A$2:$O19125,7,FALSE)</f>
        <v>Si</v>
      </c>
      <c r="I99" s="138" t="str">
        <f>VLOOKUP(E99,VIP!$A$2:$O11090,8,FALSE)</f>
        <v>Si</v>
      </c>
      <c r="J99" s="138" t="str">
        <f>VLOOKUP(E99,VIP!$A$2:$O11040,8,FALSE)</f>
        <v>Si</v>
      </c>
      <c r="K99" s="138" t="str">
        <f>VLOOKUP(E99,VIP!$A$2:$O14614,6,0)</f>
        <v>NO</v>
      </c>
      <c r="L99" s="140" t="s">
        <v>2441</v>
      </c>
      <c r="M99" s="100" t="s">
        <v>2445</v>
      </c>
      <c r="N99" s="100" t="s">
        <v>2452</v>
      </c>
      <c r="O99" s="138" t="s">
        <v>2453</v>
      </c>
      <c r="P99" s="138"/>
      <c r="Q99" s="100" t="s">
        <v>2441</v>
      </c>
    </row>
    <row r="100" spans="1:17" ht="18" x14ac:dyDescent="0.25">
      <c r="A100" s="138" t="str">
        <f>VLOOKUP(E100,'LISTADO ATM'!$A$2:$C$898,3,0)</f>
        <v>ESTE</v>
      </c>
      <c r="B100" s="134">
        <v>3335947630</v>
      </c>
      <c r="C100" s="101">
        <v>44385.494710648149</v>
      </c>
      <c r="D100" s="101" t="s">
        <v>2469</v>
      </c>
      <c r="E100" s="129">
        <v>219</v>
      </c>
      <c r="F100" s="138" t="str">
        <f>VLOOKUP(E100,VIP!$A$2:$O14164,2,0)</f>
        <v>DRBR219</v>
      </c>
      <c r="G100" s="138" t="str">
        <f>VLOOKUP(E100,'LISTADO ATM'!$A$2:$B$897,2,0)</f>
        <v xml:space="preserve">ATM Oficina La Altagracia (Higuey) </v>
      </c>
      <c r="H100" s="138" t="str">
        <f>VLOOKUP(E100,VIP!$A$2:$O19125,7,FALSE)</f>
        <v>Si</v>
      </c>
      <c r="I100" s="138" t="str">
        <f>VLOOKUP(E100,VIP!$A$2:$O11090,8,FALSE)</f>
        <v>Si</v>
      </c>
      <c r="J100" s="138" t="str">
        <f>VLOOKUP(E100,VIP!$A$2:$O11040,8,FALSE)</f>
        <v>Si</v>
      </c>
      <c r="K100" s="138" t="str">
        <f>VLOOKUP(E100,VIP!$A$2:$O14614,6,0)</f>
        <v>NO</v>
      </c>
      <c r="L100" s="140" t="s">
        <v>2441</v>
      </c>
      <c r="M100" s="100" t="s">
        <v>2445</v>
      </c>
      <c r="N100" s="100" t="s">
        <v>2452</v>
      </c>
      <c r="O100" s="138" t="s">
        <v>2470</v>
      </c>
      <c r="P100" s="138"/>
      <c r="Q100" s="100" t="s">
        <v>2441</v>
      </c>
    </row>
    <row r="101" spans="1:17" ht="18" x14ac:dyDescent="0.25">
      <c r="A101" s="138" t="str">
        <f>VLOOKUP(E101,'LISTADO ATM'!$A$2:$C$898,3,0)</f>
        <v>DISTRITO NACIONAL</v>
      </c>
      <c r="B101" s="134">
        <v>3335948168</v>
      </c>
      <c r="C101" s="101">
        <v>44385.69027777778</v>
      </c>
      <c r="D101" s="101" t="s">
        <v>2448</v>
      </c>
      <c r="E101" s="129">
        <v>578</v>
      </c>
      <c r="F101" s="138" t="str">
        <f>VLOOKUP(E101,VIP!$A$2:$O14154,2,0)</f>
        <v>DRBR324</v>
      </c>
      <c r="G101" s="138" t="str">
        <f>VLOOKUP(E101,'LISTADO ATM'!$A$2:$B$897,2,0)</f>
        <v xml:space="preserve">ATM Procuraduría General de la República </v>
      </c>
      <c r="H101" s="138" t="str">
        <f>VLOOKUP(E101,VIP!$A$2:$O19115,7,FALSE)</f>
        <v>Si</v>
      </c>
      <c r="I101" s="138" t="str">
        <f>VLOOKUP(E101,VIP!$A$2:$O11080,8,FALSE)</f>
        <v>No</v>
      </c>
      <c r="J101" s="138" t="str">
        <f>VLOOKUP(E101,VIP!$A$2:$O11030,8,FALSE)</f>
        <v>No</v>
      </c>
      <c r="K101" s="138" t="str">
        <f>VLOOKUP(E101,VIP!$A$2:$O14604,6,0)</f>
        <v>NO</v>
      </c>
      <c r="L101" s="140" t="s">
        <v>2441</v>
      </c>
      <c r="M101" s="100" t="s">
        <v>2445</v>
      </c>
      <c r="N101" s="100" t="s">
        <v>2452</v>
      </c>
      <c r="O101" s="138" t="s">
        <v>2453</v>
      </c>
      <c r="P101" s="138"/>
      <c r="Q101" s="100" t="s">
        <v>2441</v>
      </c>
    </row>
    <row r="102" spans="1:17" ht="18" x14ac:dyDescent="0.25">
      <c r="A102" s="138" t="str">
        <f>VLOOKUP(E102,'LISTADO ATM'!$A$2:$C$898,3,0)</f>
        <v>ESTE</v>
      </c>
      <c r="B102" s="134">
        <v>3335948297</v>
      </c>
      <c r="C102" s="101">
        <v>44385.785416666666</v>
      </c>
      <c r="D102" s="101" t="s">
        <v>2469</v>
      </c>
      <c r="E102" s="129">
        <v>912</v>
      </c>
      <c r="F102" s="138" t="str">
        <f>VLOOKUP(E102,VIP!$A$2:$O14157,2,0)</f>
        <v>DRBR973</v>
      </c>
      <c r="G102" s="138" t="str">
        <f>VLOOKUP(E102,'LISTADO ATM'!$A$2:$B$897,2,0)</f>
        <v xml:space="preserve">ATM Oficina San Pedro II </v>
      </c>
      <c r="H102" s="138" t="str">
        <f>VLOOKUP(E102,VIP!$A$2:$O19118,7,FALSE)</f>
        <v>Si</v>
      </c>
      <c r="I102" s="138" t="str">
        <f>VLOOKUP(E102,VIP!$A$2:$O11083,8,FALSE)</f>
        <v>Si</v>
      </c>
      <c r="J102" s="138" t="str">
        <f>VLOOKUP(E102,VIP!$A$2:$O11033,8,FALSE)</f>
        <v>Si</v>
      </c>
      <c r="K102" s="138" t="str">
        <f>VLOOKUP(E102,VIP!$A$2:$O14607,6,0)</f>
        <v>SI</v>
      </c>
      <c r="L102" s="140" t="s">
        <v>2441</v>
      </c>
      <c r="M102" s="100" t="s">
        <v>2445</v>
      </c>
      <c r="N102" s="100" t="s">
        <v>2452</v>
      </c>
      <c r="O102" s="138" t="s">
        <v>2470</v>
      </c>
      <c r="P102" s="138"/>
      <c r="Q102" s="100" t="s">
        <v>2441</v>
      </c>
    </row>
    <row r="103" spans="1:17" ht="18" x14ac:dyDescent="0.25">
      <c r="A103" s="138" t="str">
        <f>VLOOKUP(E103,'LISTADO ATM'!$A$2:$C$898,3,0)</f>
        <v>NORTE</v>
      </c>
      <c r="B103" s="134">
        <v>3335946506</v>
      </c>
      <c r="C103" s="101">
        <v>44384.600601851853</v>
      </c>
      <c r="D103" s="101" t="s">
        <v>2469</v>
      </c>
      <c r="E103" s="129">
        <v>98</v>
      </c>
      <c r="F103" s="138" t="str">
        <f>VLOOKUP(E103,VIP!$A$2:$O14137,2,0)</f>
        <v>DRBR098</v>
      </c>
      <c r="G103" s="138" t="str">
        <f>VLOOKUP(E103,'LISTADO ATM'!$A$2:$B$897,2,0)</f>
        <v xml:space="preserve">ATM UNP Pimentel </v>
      </c>
      <c r="H103" s="138" t="str">
        <f>VLOOKUP(E103,VIP!$A$2:$O19098,7,FALSE)</f>
        <v>Si</v>
      </c>
      <c r="I103" s="138" t="str">
        <f>VLOOKUP(E103,VIP!$A$2:$O11063,8,FALSE)</f>
        <v>Si</v>
      </c>
      <c r="J103" s="138" t="str">
        <f>VLOOKUP(E103,VIP!$A$2:$O11013,8,FALSE)</f>
        <v>Si</v>
      </c>
      <c r="K103" s="138" t="str">
        <f>VLOOKUP(E103,VIP!$A$2:$O14587,6,0)</f>
        <v>NO</v>
      </c>
      <c r="L103" s="140" t="s">
        <v>2617</v>
      </c>
      <c r="M103" s="144" t="s">
        <v>2546</v>
      </c>
      <c r="N103" s="193" t="s">
        <v>2636</v>
      </c>
      <c r="O103" s="138" t="s">
        <v>2607</v>
      </c>
      <c r="P103" s="138"/>
      <c r="Q103" s="145">
        <v>44415.591666666667</v>
      </c>
    </row>
    <row r="104" spans="1:17" ht="18" x14ac:dyDescent="0.25">
      <c r="A104" s="138" t="str">
        <f>VLOOKUP(E104,'LISTADO ATM'!$A$2:$C$898,3,0)</f>
        <v>NORTE</v>
      </c>
      <c r="B104" s="134">
        <v>3335946726</v>
      </c>
      <c r="C104" s="101">
        <v>44384.671319444446</v>
      </c>
      <c r="D104" s="101" t="s">
        <v>2181</v>
      </c>
      <c r="E104" s="129">
        <v>283</v>
      </c>
      <c r="F104" s="138" t="str">
        <f>VLOOKUP(E104,VIP!$A$2:$O14143,2,0)</f>
        <v>DRBR283</v>
      </c>
      <c r="G104" s="138" t="str">
        <f>VLOOKUP(E104,'LISTADO ATM'!$A$2:$B$897,2,0)</f>
        <v xml:space="preserve">ATM Oficina Nibaje </v>
      </c>
      <c r="H104" s="138" t="str">
        <f>VLOOKUP(E104,VIP!$A$2:$O19104,7,FALSE)</f>
        <v>Si</v>
      </c>
      <c r="I104" s="138" t="str">
        <f>VLOOKUP(E104,VIP!$A$2:$O11069,8,FALSE)</f>
        <v>Si</v>
      </c>
      <c r="J104" s="138" t="str">
        <f>VLOOKUP(E104,VIP!$A$2:$O11019,8,FALSE)</f>
        <v>Si</v>
      </c>
      <c r="K104" s="138" t="str">
        <f>VLOOKUP(E104,VIP!$A$2:$O14593,6,0)</f>
        <v>NO</v>
      </c>
      <c r="L104" s="140" t="s">
        <v>2617</v>
      </c>
      <c r="M104" s="144" t="s">
        <v>2546</v>
      </c>
      <c r="N104" s="193" t="s">
        <v>2636</v>
      </c>
      <c r="O104" s="138" t="s">
        <v>2563</v>
      </c>
      <c r="P104" s="138"/>
      <c r="Q104" s="145">
        <v>44415.422222222223</v>
      </c>
    </row>
    <row r="105" spans="1:17" ht="18" x14ac:dyDescent="0.25">
      <c r="A105" s="138" t="str">
        <f>VLOOKUP(E105,'LISTADO ATM'!$A$2:$C$898,3,0)</f>
        <v>DISTRITO NACIONAL</v>
      </c>
      <c r="B105" s="134">
        <v>3335946891</v>
      </c>
      <c r="C105" s="101">
        <v>44384.765810185185</v>
      </c>
      <c r="D105" s="101" t="s">
        <v>2180</v>
      </c>
      <c r="E105" s="129">
        <v>719</v>
      </c>
      <c r="F105" s="138" t="str">
        <f>VLOOKUP(E105,VIP!$A$2:$O14142,2,0)</f>
        <v>DRBR419</v>
      </c>
      <c r="G105" s="138" t="str">
        <f>VLOOKUP(E105,'LISTADO ATM'!$A$2:$B$897,2,0)</f>
        <v xml:space="preserve">ATM Ayuntamiento Municipal San Luís </v>
      </c>
      <c r="H105" s="138" t="str">
        <f>VLOOKUP(E105,VIP!$A$2:$O19103,7,FALSE)</f>
        <v>Si</v>
      </c>
      <c r="I105" s="138" t="str">
        <f>VLOOKUP(E105,VIP!$A$2:$O11068,8,FALSE)</f>
        <v>Si</v>
      </c>
      <c r="J105" s="138" t="str">
        <f>VLOOKUP(E105,VIP!$A$2:$O11018,8,FALSE)</f>
        <v>Si</v>
      </c>
      <c r="K105" s="138" t="str">
        <f>VLOOKUP(E105,VIP!$A$2:$O14592,6,0)</f>
        <v>NO</v>
      </c>
      <c r="L105" s="140" t="s">
        <v>2617</v>
      </c>
      <c r="M105" s="144" t="s">
        <v>2546</v>
      </c>
      <c r="N105" s="193" t="s">
        <v>2636</v>
      </c>
      <c r="O105" s="138" t="s">
        <v>2454</v>
      </c>
      <c r="P105" s="138"/>
      <c r="Q105" s="145">
        <v>44415.588888888888</v>
      </c>
    </row>
    <row r="106" spans="1:17" ht="18" x14ac:dyDescent="0.25">
      <c r="A106" s="138" t="str">
        <f>VLOOKUP(E106,'LISTADO ATM'!$A$2:$C$898,3,0)</f>
        <v>DISTRITO NACIONAL</v>
      </c>
      <c r="B106" s="134">
        <v>3335947429</v>
      </c>
      <c r="C106" s="101">
        <v>44385.442256944443</v>
      </c>
      <c r="D106" s="101" t="s">
        <v>2180</v>
      </c>
      <c r="E106" s="129">
        <v>149</v>
      </c>
      <c r="F106" s="138" t="str">
        <f>VLOOKUP(E106,VIP!$A$2:$O14154,2,0)</f>
        <v>DRBR149</v>
      </c>
      <c r="G106" s="138" t="str">
        <f>VLOOKUP(E106,'LISTADO ATM'!$A$2:$B$897,2,0)</f>
        <v>ATM Estación Metro Concepción</v>
      </c>
      <c r="H106" s="138" t="str">
        <f>VLOOKUP(E106,VIP!$A$2:$O19115,7,FALSE)</f>
        <v>N/A</v>
      </c>
      <c r="I106" s="138" t="str">
        <f>VLOOKUP(E106,VIP!$A$2:$O11080,8,FALSE)</f>
        <v>N/A</v>
      </c>
      <c r="J106" s="138" t="str">
        <f>VLOOKUP(E106,VIP!$A$2:$O11030,8,FALSE)</f>
        <v>N/A</v>
      </c>
      <c r="K106" s="138" t="str">
        <f>VLOOKUP(E106,VIP!$A$2:$O14604,6,0)</f>
        <v>N/A</v>
      </c>
      <c r="L106" s="140" t="s">
        <v>2617</v>
      </c>
      <c r="M106" s="144" t="s">
        <v>2546</v>
      </c>
      <c r="N106" s="193" t="s">
        <v>2636</v>
      </c>
      <c r="O106" s="138" t="s">
        <v>2454</v>
      </c>
      <c r="P106" s="138"/>
      <c r="Q106" s="194">
        <v>44415.495833333334</v>
      </c>
    </row>
    <row r="107" spans="1:17" ht="18" x14ac:dyDescent="0.25">
      <c r="A107" s="138" t="str">
        <f>VLOOKUP(E107,'LISTADO ATM'!$A$2:$C$898,3,0)</f>
        <v>DISTRITO NACIONAL</v>
      </c>
      <c r="B107" s="134">
        <v>3335947856</v>
      </c>
      <c r="C107" s="101">
        <v>44385.579502314817</v>
      </c>
      <c r="D107" s="101" t="s">
        <v>2469</v>
      </c>
      <c r="E107" s="129">
        <v>566</v>
      </c>
      <c r="F107" s="138" t="str">
        <f>VLOOKUP(E107,VIP!$A$2:$O14154,2,0)</f>
        <v>DRBR508</v>
      </c>
      <c r="G107" s="138" t="str">
        <f>VLOOKUP(E107,'LISTADO ATM'!$A$2:$B$897,2,0)</f>
        <v xml:space="preserve">ATM Hiper Olé Aut. Duarte </v>
      </c>
      <c r="H107" s="138" t="str">
        <f>VLOOKUP(E107,VIP!$A$2:$O19115,7,FALSE)</f>
        <v>Si</v>
      </c>
      <c r="I107" s="138" t="str">
        <f>VLOOKUP(E107,VIP!$A$2:$O11080,8,FALSE)</f>
        <v>Si</v>
      </c>
      <c r="J107" s="138" t="str">
        <f>VLOOKUP(E107,VIP!$A$2:$O11030,8,FALSE)</f>
        <v>Si</v>
      </c>
      <c r="K107" s="138" t="str">
        <f>VLOOKUP(E107,VIP!$A$2:$O14604,6,0)</f>
        <v>NO</v>
      </c>
      <c r="L107" s="140" t="s">
        <v>2617</v>
      </c>
      <c r="M107" s="144" t="s">
        <v>2546</v>
      </c>
      <c r="N107" s="193" t="s">
        <v>2636</v>
      </c>
      <c r="O107" s="138" t="s">
        <v>2607</v>
      </c>
      <c r="P107" s="193" t="s">
        <v>2640</v>
      </c>
      <c r="Q107" s="144" t="s">
        <v>2639</v>
      </c>
    </row>
    <row r="108" spans="1:17" ht="18" x14ac:dyDescent="0.25">
      <c r="A108" s="138" t="str">
        <f>VLOOKUP(E108,'LISTADO ATM'!$A$2:$C$898,3,0)</f>
        <v>DISTRITO NACIONAL</v>
      </c>
      <c r="B108" s="134">
        <v>3335947477</v>
      </c>
      <c r="C108" s="101">
        <v>44385.452592592592</v>
      </c>
      <c r="D108" s="101" t="s">
        <v>2469</v>
      </c>
      <c r="E108" s="129">
        <v>43</v>
      </c>
      <c r="F108" s="138" t="str">
        <f>VLOOKUP(E108,VIP!$A$2:$O14183,2,0)</f>
        <v>DRBR043</v>
      </c>
      <c r="G108" s="138" t="str">
        <f>VLOOKUP(E108,'LISTADO ATM'!$A$2:$B$897,2,0)</f>
        <v xml:space="preserve">ATM Zona Franca San Isidro </v>
      </c>
      <c r="H108" s="138" t="str">
        <f>VLOOKUP(E108,VIP!$A$2:$O19144,7,FALSE)</f>
        <v>Si</v>
      </c>
      <c r="I108" s="138" t="str">
        <f>VLOOKUP(E108,VIP!$A$2:$O11109,8,FALSE)</f>
        <v>No</v>
      </c>
      <c r="J108" s="138" t="str">
        <f>VLOOKUP(E108,VIP!$A$2:$O11059,8,FALSE)</f>
        <v>No</v>
      </c>
      <c r="K108" s="138" t="str">
        <f>VLOOKUP(E108,VIP!$A$2:$O14633,6,0)</f>
        <v>NO</v>
      </c>
      <c r="L108" s="140" t="s">
        <v>2634</v>
      </c>
      <c r="M108" s="144" t="s">
        <v>2546</v>
      </c>
      <c r="N108" s="193" t="s">
        <v>2636</v>
      </c>
      <c r="O108" s="138" t="s">
        <v>2637</v>
      </c>
      <c r="P108" s="193" t="s">
        <v>2641</v>
      </c>
      <c r="Q108" s="145" t="s">
        <v>2302</v>
      </c>
    </row>
    <row r="109" spans="1:17" ht="18" x14ac:dyDescent="0.25">
      <c r="A109" s="138" t="str">
        <f>VLOOKUP(E109,'LISTADO ATM'!$A$2:$C$898,3,0)</f>
        <v>DISTRITO NACIONAL</v>
      </c>
      <c r="B109" s="134">
        <v>3335947787</v>
      </c>
      <c r="C109" s="101">
        <v>44385.547326388885</v>
      </c>
      <c r="D109" s="101" t="s">
        <v>2469</v>
      </c>
      <c r="E109" s="129">
        <v>958</v>
      </c>
      <c r="F109" s="138" t="str">
        <f>VLOOKUP(E109,VIP!$A$2:$O14158,2,0)</f>
        <v>DRBR958</v>
      </c>
      <c r="G109" s="138" t="str">
        <f>VLOOKUP(E109,'LISTADO ATM'!$A$2:$B$897,2,0)</f>
        <v xml:space="preserve">ATM Olé Aut. San Isidro </v>
      </c>
      <c r="H109" s="138" t="str">
        <f>VLOOKUP(E109,VIP!$A$2:$O19119,7,FALSE)</f>
        <v>Si</v>
      </c>
      <c r="I109" s="138" t="str">
        <f>VLOOKUP(E109,VIP!$A$2:$O11084,8,FALSE)</f>
        <v>Si</v>
      </c>
      <c r="J109" s="138" t="str">
        <f>VLOOKUP(E109,VIP!$A$2:$O11034,8,FALSE)</f>
        <v>Si</v>
      </c>
      <c r="K109" s="138" t="str">
        <f>VLOOKUP(E109,VIP!$A$2:$O14608,6,0)</f>
        <v>NO</v>
      </c>
      <c r="L109" s="140" t="s">
        <v>2634</v>
      </c>
      <c r="M109" s="144" t="s">
        <v>2546</v>
      </c>
      <c r="N109" s="193" t="s">
        <v>2636</v>
      </c>
      <c r="O109" s="138" t="s">
        <v>2607</v>
      </c>
      <c r="P109" s="193" t="s">
        <v>2641</v>
      </c>
      <c r="Q109" s="144" t="s">
        <v>2302</v>
      </c>
    </row>
    <row r="110" spans="1:17" ht="18" x14ac:dyDescent="0.25">
      <c r="A110" s="138" t="str">
        <f>VLOOKUP(E110,'LISTADO ATM'!$A$2:$C$898,3,0)</f>
        <v>NORTE</v>
      </c>
      <c r="B110" s="134">
        <v>3335947842</v>
      </c>
      <c r="C110" s="101">
        <v>44385.570335648146</v>
      </c>
      <c r="D110" s="101" t="s">
        <v>2469</v>
      </c>
      <c r="E110" s="129">
        <v>502</v>
      </c>
      <c r="F110" s="138" t="str">
        <f>VLOOKUP(E110,VIP!$A$2:$O14157,2,0)</f>
        <v>DRBR502</v>
      </c>
      <c r="G110" s="138" t="str">
        <f>VLOOKUP(E110,'LISTADO ATM'!$A$2:$B$897,2,0)</f>
        <v xml:space="preserve">ATM Materno Infantil de (Santiago) </v>
      </c>
      <c r="H110" s="138" t="str">
        <f>VLOOKUP(E110,VIP!$A$2:$O19118,7,FALSE)</f>
        <v>Si</v>
      </c>
      <c r="I110" s="138" t="str">
        <f>VLOOKUP(E110,VIP!$A$2:$O11083,8,FALSE)</f>
        <v>Si</v>
      </c>
      <c r="J110" s="138" t="str">
        <f>VLOOKUP(E110,VIP!$A$2:$O11033,8,FALSE)</f>
        <v>Si</v>
      </c>
      <c r="K110" s="138" t="str">
        <f>VLOOKUP(E110,VIP!$A$2:$O14607,6,0)</f>
        <v>NO</v>
      </c>
      <c r="L110" s="140" t="s">
        <v>2634</v>
      </c>
      <c r="M110" s="144" t="s">
        <v>2546</v>
      </c>
      <c r="N110" s="193" t="s">
        <v>2636</v>
      </c>
      <c r="O110" s="138" t="s">
        <v>2637</v>
      </c>
      <c r="P110" s="193" t="s">
        <v>2641</v>
      </c>
      <c r="Q110" s="144" t="s">
        <v>2302</v>
      </c>
    </row>
    <row r="111" spans="1:17" ht="18" x14ac:dyDescent="0.25">
      <c r="A111" s="138" t="str">
        <f>VLOOKUP(E111,'LISTADO ATM'!$A$2:$C$898,3,0)</f>
        <v>DISTRITO NACIONAL</v>
      </c>
      <c r="B111" s="134">
        <v>3335947844</v>
      </c>
      <c r="C111" s="101">
        <v>44385.571493055555</v>
      </c>
      <c r="D111" s="101" t="s">
        <v>2469</v>
      </c>
      <c r="E111" s="129">
        <v>414</v>
      </c>
      <c r="F111" s="138" t="str">
        <f>VLOOKUP(E111,VIP!$A$2:$O14156,2,0)</f>
        <v>DRBR414</v>
      </c>
      <c r="G111" s="138" t="str">
        <f>VLOOKUP(E111,'LISTADO ATM'!$A$2:$B$897,2,0)</f>
        <v>ATM Villa Francisca II</v>
      </c>
      <c r="H111" s="138" t="str">
        <f>VLOOKUP(E111,VIP!$A$2:$O19117,7,FALSE)</f>
        <v>Si</v>
      </c>
      <c r="I111" s="138" t="str">
        <f>VLOOKUP(E111,VIP!$A$2:$O11082,8,FALSE)</f>
        <v>Si</v>
      </c>
      <c r="J111" s="138" t="str">
        <f>VLOOKUP(E111,VIP!$A$2:$O11032,8,FALSE)</f>
        <v>Si</v>
      </c>
      <c r="K111" s="138" t="str">
        <f>VLOOKUP(E111,VIP!$A$2:$O14606,6,0)</f>
        <v>SI</v>
      </c>
      <c r="L111" s="140" t="s">
        <v>2634</v>
      </c>
      <c r="M111" s="144" t="s">
        <v>2546</v>
      </c>
      <c r="N111" s="193" t="s">
        <v>2636</v>
      </c>
      <c r="O111" s="138" t="s">
        <v>2637</v>
      </c>
      <c r="P111" s="193" t="s">
        <v>2641</v>
      </c>
      <c r="Q111" s="144" t="s">
        <v>2302</v>
      </c>
    </row>
    <row r="112" spans="1:17" ht="18" x14ac:dyDescent="0.25">
      <c r="A112" s="138" t="str">
        <f>VLOOKUP(E112,'LISTADO ATM'!$A$2:$C$898,3,0)</f>
        <v>NORTE</v>
      </c>
      <c r="B112" s="134">
        <v>3335947847</v>
      </c>
      <c r="C112" s="101">
        <v>44385.573807870373</v>
      </c>
      <c r="D112" s="101" t="s">
        <v>2469</v>
      </c>
      <c r="E112" s="129">
        <v>372</v>
      </c>
      <c r="F112" s="138" t="str">
        <f>VLOOKUP(E112,VIP!$A$2:$O14155,2,0)</f>
        <v>DRBR372</v>
      </c>
      <c r="G112" s="138" t="str">
        <f>VLOOKUP(E112,'LISTADO ATM'!$A$2:$B$897,2,0)</f>
        <v>ATM Oficina Sánchez II</v>
      </c>
      <c r="H112" s="138" t="str">
        <f>VLOOKUP(E112,VIP!$A$2:$O19116,7,FALSE)</f>
        <v>N/A</v>
      </c>
      <c r="I112" s="138" t="str">
        <f>VLOOKUP(E112,VIP!$A$2:$O11081,8,FALSE)</f>
        <v>N/A</v>
      </c>
      <c r="J112" s="138" t="str">
        <f>VLOOKUP(E112,VIP!$A$2:$O11031,8,FALSE)</f>
        <v>N/A</v>
      </c>
      <c r="K112" s="138" t="str">
        <f>VLOOKUP(E112,VIP!$A$2:$O14605,6,0)</f>
        <v>N/A</v>
      </c>
      <c r="L112" s="140" t="s">
        <v>2634</v>
      </c>
      <c r="M112" s="144" t="s">
        <v>2546</v>
      </c>
      <c r="N112" s="193" t="s">
        <v>2636</v>
      </c>
      <c r="O112" s="138" t="s">
        <v>2637</v>
      </c>
      <c r="P112" s="193" t="s">
        <v>2641</v>
      </c>
      <c r="Q112" s="144" t="s">
        <v>2302</v>
      </c>
    </row>
    <row r="113" spans="1:17" ht="18" x14ac:dyDescent="0.25">
      <c r="A113" s="138" t="str">
        <f>VLOOKUP(E113,'LISTADO ATM'!$A$2:$C$898,3,0)</f>
        <v>DISTRITO NACIONAL</v>
      </c>
      <c r="B113" s="134">
        <v>3335947476</v>
      </c>
      <c r="C113" s="101">
        <v>44385.451608796298</v>
      </c>
      <c r="D113" s="101" t="s">
        <v>2180</v>
      </c>
      <c r="E113" s="129">
        <v>585</v>
      </c>
      <c r="F113" s="138" t="str">
        <f>VLOOKUP(E113,VIP!$A$2:$O14149,2,0)</f>
        <v>DRBR083</v>
      </c>
      <c r="G113" s="138" t="str">
        <f>VLOOKUP(E113,'LISTADO ATM'!$A$2:$B$897,2,0)</f>
        <v xml:space="preserve">ATM Oficina Haina Oriental </v>
      </c>
      <c r="H113" s="138" t="str">
        <f>VLOOKUP(E113,VIP!$A$2:$O19110,7,FALSE)</f>
        <v>Si</v>
      </c>
      <c r="I113" s="138" t="str">
        <f>VLOOKUP(E113,VIP!$A$2:$O11075,8,FALSE)</f>
        <v>Si</v>
      </c>
      <c r="J113" s="138" t="str">
        <f>VLOOKUP(E113,VIP!$A$2:$O11025,8,FALSE)</f>
        <v>Si</v>
      </c>
      <c r="K113" s="138" t="str">
        <f>VLOOKUP(E113,VIP!$A$2:$O14599,6,0)</f>
        <v>NO</v>
      </c>
      <c r="L113" s="140" t="s">
        <v>2634</v>
      </c>
      <c r="M113" s="100" t="s">
        <v>2445</v>
      </c>
      <c r="N113" s="100" t="s">
        <v>2452</v>
      </c>
      <c r="O113" s="138" t="s">
        <v>2454</v>
      </c>
      <c r="P113" s="100" t="s">
        <v>2633</v>
      </c>
      <c r="Q113" s="100" t="s">
        <v>2631</v>
      </c>
    </row>
    <row r="114" spans="1:17" ht="18" x14ac:dyDescent="0.25">
      <c r="A114" s="138" t="str">
        <f>VLOOKUP(E114,'LISTADO ATM'!$A$2:$C$898,3,0)</f>
        <v>DISTRITO NACIONAL</v>
      </c>
      <c r="B114" s="134">
        <v>3335947841</v>
      </c>
      <c r="C114" s="101">
        <v>44385.569456018522</v>
      </c>
      <c r="D114" s="101" t="s">
        <v>2180</v>
      </c>
      <c r="E114" s="129">
        <v>335</v>
      </c>
      <c r="F114" s="138" t="str">
        <f>VLOOKUP(E114,VIP!$A$2:$O14161,2,0)</f>
        <v>DRBR335</v>
      </c>
      <c r="G114" s="138" t="str">
        <f>VLOOKUP(E114,'LISTADO ATM'!$A$2:$B$897,2,0)</f>
        <v>ATM Edificio Aster</v>
      </c>
      <c r="H114" s="138" t="str">
        <f>VLOOKUP(E114,VIP!$A$2:$O19122,7,FALSE)</f>
        <v>Si</v>
      </c>
      <c r="I114" s="138" t="str">
        <f>VLOOKUP(E114,VIP!$A$2:$O11087,8,FALSE)</f>
        <v>Si</v>
      </c>
      <c r="J114" s="138" t="str">
        <f>VLOOKUP(E114,VIP!$A$2:$O11037,8,FALSE)</f>
        <v>Si</v>
      </c>
      <c r="K114" s="138" t="str">
        <f>VLOOKUP(E114,VIP!$A$2:$O14611,6,0)</f>
        <v>NO</v>
      </c>
      <c r="L114" s="140" t="s">
        <v>2634</v>
      </c>
      <c r="M114" s="100" t="s">
        <v>2445</v>
      </c>
      <c r="N114" s="100" t="s">
        <v>2554</v>
      </c>
      <c r="O114" s="138" t="s">
        <v>2454</v>
      </c>
      <c r="P114" s="138"/>
      <c r="Q114" s="100" t="s">
        <v>2634</v>
      </c>
    </row>
    <row r="115" spans="1:17" ht="18" x14ac:dyDescent="0.25">
      <c r="A115" s="138" t="str">
        <f>VLOOKUP(E115,'LISTADO ATM'!$A$2:$C$898,3,0)</f>
        <v>DISTRITO NACIONAL</v>
      </c>
      <c r="B115" s="134">
        <v>3335947506</v>
      </c>
      <c r="C115" s="101">
        <v>44385.457326388889</v>
      </c>
      <c r="D115" s="101" t="s">
        <v>2180</v>
      </c>
      <c r="E115" s="129">
        <v>566</v>
      </c>
      <c r="F115" s="138" t="str">
        <f>VLOOKUP(E115,VIP!$A$2:$O14147,2,0)</f>
        <v>DRBR508</v>
      </c>
      <c r="G115" s="138" t="str">
        <f>VLOOKUP(E115,'LISTADO ATM'!$A$2:$B$897,2,0)</f>
        <v xml:space="preserve">ATM Hiper Olé Aut. Duarte </v>
      </c>
      <c r="H115" s="138" t="str">
        <f>VLOOKUP(E115,VIP!$A$2:$O19108,7,FALSE)</f>
        <v>Si</v>
      </c>
      <c r="I115" s="138" t="str">
        <f>VLOOKUP(E115,VIP!$A$2:$O11073,8,FALSE)</f>
        <v>Si</v>
      </c>
      <c r="J115" s="138" t="str">
        <f>VLOOKUP(E115,VIP!$A$2:$O11023,8,FALSE)</f>
        <v>Si</v>
      </c>
      <c r="K115" s="138" t="str">
        <f>VLOOKUP(E115,VIP!$A$2:$O14597,6,0)</f>
        <v>NO</v>
      </c>
      <c r="L115" s="140" t="s">
        <v>2630</v>
      </c>
      <c r="M115" s="146" t="s">
        <v>2546</v>
      </c>
      <c r="N115" s="193" t="s">
        <v>2636</v>
      </c>
      <c r="O115" s="138" t="s">
        <v>2454</v>
      </c>
      <c r="P115" s="138"/>
      <c r="Q115" s="147">
        <v>44415.665277777778</v>
      </c>
    </row>
    <row r="116" spans="1:17" ht="18" x14ac:dyDescent="0.25">
      <c r="A116" s="138" t="str">
        <f>VLOOKUP(E116,'LISTADO ATM'!$A$2:$C$898,3,0)</f>
        <v>NORTE</v>
      </c>
      <c r="B116" s="134">
        <v>3335946375</v>
      </c>
      <c r="C116" s="101">
        <v>44384.531805555554</v>
      </c>
      <c r="D116" s="101" t="s">
        <v>2588</v>
      </c>
      <c r="E116" s="129">
        <v>606</v>
      </c>
      <c r="F116" s="138" t="str">
        <f>VLOOKUP(E116,VIP!$A$2:$O14135,2,0)</f>
        <v>DRBR704</v>
      </c>
      <c r="G116" s="138" t="str">
        <f>VLOOKUP(E116,'LISTADO ATM'!$A$2:$B$897,2,0)</f>
        <v xml:space="preserve">ATM UNP Manolo Tavarez Justo </v>
      </c>
      <c r="H116" s="138" t="str">
        <f>VLOOKUP(E116,VIP!$A$2:$O19096,7,FALSE)</f>
        <v>Si</v>
      </c>
      <c r="I116" s="138" t="str">
        <f>VLOOKUP(E116,VIP!$A$2:$O11061,8,FALSE)</f>
        <v>Si</v>
      </c>
      <c r="J116" s="138" t="str">
        <f>VLOOKUP(E116,VIP!$A$2:$O11011,8,FALSE)</f>
        <v>Si</v>
      </c>
      <c r="K116" s="138" t="str">
        <f>VLOOKUP(E116,VIP!$A$2:$O14585,6,0)</f>
        <v>NO</v>
      </c>
      <c r="L116" s="140" t="s">
        <v>2417</v>
      </c>
      <c r="M116" s="144" t="s">
        <v>2546</v>
      </c>
      <c r="N116" s="193" t="s">
        <v>2636</v>
      </c>
      <c r="O116" s="138" t="s">
        <v>2589</v>
      </c>
      <c r="P116" s="138"/>
      <c r="Q116" s="194">
        <v>44415.708333333336</v>
      </c>
    </row>
    <row r="117" spans="1:17" ht="18" x14ac:dyDescent="0.25">
      <c r="A117" s="138" t="str">
        <f>VLOOKUP(E117,'LISTADO ATM'!$A$2:$C$898,3,0)</f>
        <v>SUR</v>
      </c>
      <c r="B117" s="134">
        <v>3335946488</v>
      </c>
      <c r="C117" s="101">
        <v>44384.592349537037</v>
      </c>
      <c r="D117" s="101" t="s">
        <v>2448</v>
      </c>
      <c r="E117" s="129">
        <v>48</v>
      </c>
      <c r="F117" s="138" t="str">
        <f>VLOOKUP(E117,VIP!$A$2:$O14138,2,0)</f>
        <v>DRBR048</v>
      </c>
      <c r="G117" s="138" t="str">
        <f>VLOOKUP(E117,'LISTADO ATM'!$A$2:$B$897,2,0)</f>
        <v xml:space="preserve">ATM Autoservicio Neiba I </v>
      </c>
      <c r="H117" s="138" t="str">
        <f>VLOOKUP(E117,VIP!$A$2:$O19099,7,FALSE)</f>
        <v>Si</v>
      </c>
      <c r="I117" s="138" t="str">
        <f>VLOOKUP(E117,VIP!$A$2:$O11064,8,FALSE)</f>
        <v>Si</v>
      </c>
      <c r="J117" s="138" t="str">
        <f>VLOOKUP(E117,VIP!$A$2:$O11014,8,FALSE)</f>
        <v>Si</v>
      </c>
      <c r="K117" s="138" t="str">
        <f>VLOOKUP(E117,VIP!$A$2:$O14588,6,0)</f>
        <v>SI</v>
      </c>
      <c r="L117" s="140" t="s">
        <v>2417</v>
      </c>
      <c r="M117" s="144" t="s">
        <v>2546</v>
      </c>
      <c r="N117" s="100" t="s">
        <v>2554</v>
      </c>
      <c r="O117" s="138" t="s">
        <v>2453</v>
      </c>
      <c r="P117" s="138"/>
      <c r="Q117" s="145">
        <v>44415.602083333331</v>
      </c>
    </row>
    <row r="118" spans="1:17" ht="18" x14ac:dyDescent="0.25">
      <c r="A118" s="138" t="str">
        <f>VLOOKUP(E118,'LISTADO ATM'!$A$2:$C$898,3,0)</f>
        <v>ESTE</v>
      </c>
      <c r="B118" s="134">
        <v>3335946569</v>
      </c>
      <c r="C118" s="101">
        <v>44384.617488425924</v>
      </c>
      <c r="D118" s="101" t="s">
        <v>2448</v>
      </c>
      <c r="E118" s="129">
        <v>963</v>
      </c>
      <c r="F118" s="138" t="str">
        <f>VLOOKUP(E118,VIP!$A$2:$O14148,2,0)</f>
        <v>DRBR963</v>
      </c>
      <c r="G118" s="138" t="str">
        <f>VLOOKUP(E118,'LISTADO ATM'!$A$2:$B$897,2,0)</f>
        <v xml:space="preserve">ATM Multiplaza La Romana </v>
      </c>
      <c r="H118" s="138" t="str">
        <f>VLOOKUP(E118,VIP!$A$2:$O19109,7,FALSE)</f>
        <v>Si</v>
      </c>
      <c r="I118" s="138" t="str">
        <f>VLOOKUP(E118,VIP!$A$2:$O11074,8,FALSE)</f>
        <v>Si</v>
      </c>
      <c r="J118" s="138" t="str">
        <f>VLOOKUP(E118,VIP!$A$2:$O11024,8,FALSE)</f>
        <v>Si</v>
      </c>
      <c r="K118" s="138" t="str">
        <f>VLOOKUP(E118,VIP!$A$2:$O14598,6,0)</f>
        <v>NO</v>
      </c>
      <c r="L118" s="140" t="s">
        <v>2417</v>
      </c>
      <c r="M118" s="144" t="s">
        <v>2546</v>
      </c>
      <c r="N118" s="100" t="s">
        <v>2452</v>
      </c>
      <c r="O118" s="138" t="s">
        <v>2453</v>
      </c>
      <c r="P118" s="138"/>
      <c r="Q118" s="145">
        <v>44415.602083333331</v>
      </c>
    </row>
    <row r="119" spans="1:17" ht="18" x14ac:dyDescent="0.25">
      <c r="A119" s="138" t="str">
        <f>VLOOKUP(E119,'LISTADO ATM'!$A$2:$C$898,3,0)</f>
        <v>DISTRITO NACIONAL</v>
      </c>
      <c r="B119" s="134">
        <v>3335946672</v>
      </c>
      <c r="C119" s="101">
        <v>44384.655659722222</v>
      </c>
      <c r="D119" s="101" t="s">
        <v>2448</v>
      </c>
      <c r="E119" s="129">
        <v>493</v>
      </c>
      <c r="F119" s="138" t="str">
        <f>VLOOKUP(E119,VIP!$A$2:$O14142,2,0)</f>
        <v>DRBR493</v>
      </c>
      <c r="G119" s="138" t="str">
        <f>VLOOKUP(E119,'LISTADO ATM'!$A$2:$B$897,2,0)</f>
        <v xml:space="preserve">ATM Oficina Haina Occidental II </v>
      </c>
      <c r="H119" s="138" t="str">
        <f>VLOOKUP(E119,VIP!$A$2:$O19103,7,FALSE)</f>
        <v>Si</v>
      </c>
      <c r="I119" s="138" t="str">
        <f>VLOOKUP(E119,VIP!$A$2:$O11068,8,FALSE)</f>
        <v>Si</v>
      </c>
      <c r="J119" s="138" t="str">
        <f>VLOOKUP(E119,VIP!$A$2:$O11018,8,FALSE)</f>
        <v>Si</v>
      </c>
      <c r="K119" s="138" t="str">
        <f>VLOOKUP(E119,VIP!$A$2:$O14592,6,0)</f>
        <v>NO</v>
      </c>
      <c r="L119" s="140" t="s">
        <v>2417</v>
      </c>
      <c r="M119" s="144" t="s">
        <v>2546</v>
      </c>
      <c r="N119" s="100" t="s">
        <v>2452</v>
      </c>
      <c r="O119" s="138" t="s">
        <v>2453</v>
      </c>
      <c r="P119" s="138"/>
      <c r="Q119" s="145">
        <v>44415.594444444447</v>
      </c>
    </row>
    <row r="120" spans="1:17" ht="18" x14ac:dyDescent="0.25">
      <c r="A120" s="138" t="str">
        <f>VLOOKUP(E120,'LISTADO ATM'!$A$2:$C$898,3,0)</f>
        <v>DISTRITO NACIONAL</v>
      </c>
      <c r="B120" s="134">
        <v>3335946827</v>
      </c>
      <c r="C120" s="101">
        <v>44384.71292824074</v>
      </c>
      <c r="D120" s="101" t="s">
        <v>2448</v>
      </c>
      <c r="E120" s="129">
        <v>243</v>
      </c>
      <c r="F120" s="138" t="str">
        <f>VLOOKUP(E120,VIP!$A$2:$O14152,2,0)</f>
        <v>DRBR243</v>
      </c>
      <c r="G120" s="138" t="str">
        <f>VLOOKUP(E120,'LISTADO ATM'!$A$2:$B$897,2,0)</f>
        <v xml:space="preserve">ATM Autoservicio Plaza Central  </v>
      </c>
      <c r="H120" s="138" t="str">
        <f>VLOOKUP(E120,VIP!$A$2:$O19113,7,FALSE)</f>
        <v>Si</v>
      </c>
      <c r="I120" s="138" t="str">
        <f>VLOOKUP(E120,VIP!$A$2:$O11078,8,FALSE)</f>
        <v>Si</v>
      </c>
      <c r="J120" s="138" t="str">
        <f>VLOOKUP(E120,VIP!$A$2:$O11028,8,FALSE)</f>
        <v>Si</v>
      </c>
      <c r="K120" s="138" t="str">
        <f>VLOOKUP(E120,VIP!$A$2:$O14602,6,0)</f>
        <v>SI</v>
      </c>
      <c r="L120" s="140" t="s">
        <v>2417</v>
      </c>
      <c r="M120" s="144" t="s">
        <v>2546</v>
      </c>
      <c r="N120" s="100" t="s">
        <v>2452</v>
      </c>
      <c r="O120" s="138" t="s">
        <v>2453</v>
      </c>
      <c r="P120" s="138"/>
      <c r="Q120" s="145">
        <v>44415.601388888892</v>
      </c>
    </row>
    <row r="121" spans="1:17" ht="18" x14ac:dyDescent="0.25">
      <c r="A121" s="138" t="str">
        <f>VLOOKUP(E121,'LISTADO ATM'!$A$2:$C$898,3,0)</f>
        <v>DISTRITO NACIONAL</v>
      </c>
      <c r="B121" s="134">
        <v>3335946928</v>
      </c>
      <c r="C121" s="101">
        <v>44384.882743055554</v>
      </c>
      <c r="D121" s="101" t="s">
        <v>2448</v>
      </c>
      <c r="E121" s="129">
        <v>655</v>
      </c>
      <c r="F121" s="138" t="str">
        <f>VLOOKUP(E121,VIP!$A$2:$O14143,2,0)</f>
        <v>DRBR655</v>
      </c>
      <c r="G121" s="138" t="str">
        <f>VLOOKUP(E121,'LISTADO ATM'!$A$2:$B$897,2,0)</f>
        <v>ATM Farmacia Sandra</v>
      </c>
      <c r="H121" s="138" t="str">
        <f>VLOOKUP(E121,VIP!$A$2:$O19104,7,FALSE)</f>
        <v>Si</v>
      </c>
      <c r="I121" s="138" t="str">
        <f>VLOOKUP(E121,VIP!$A$2:$O11069,8,FALSE)</f>
        <v>Si</v>
      </c>
      <c r="J121" s="138" t="str">
        <f>VLOOKUP(E121,VIP!$A$2:$O11019,8,FALSE)</f>
        <v>Si</v>
      </c>
      <c r="K121" s="138" t="str">
        <f>VLOOKUP(E121,VIP!$A$2:$O14593,6,0)</f>
        <v>NO</v>
      </c>
      <c r="L121" s="140" t="s">
        <v>2417</v>
      </c>
      <c r="M121" s="146" t="s">
        <v>2546</v>
      </c>
      <c r="N121" s="100" t="s">
        <v>2452</v>
      </c>
      <c r="O121" s="138" t="s">
        <v>2453</v>
      </c>
      <c r="P121" s="138"/>
      <c r="Q121" s="147">
        <v>44415.654861111114</v>
      </c>
    </row>
    <row r="122" spans="1:17" ht="18" x14ac:dyDescent="0.25">
      <c r="A122" s="138" t="str">
        <f>VLOOKUP(E122,'LISTADO ATM'!$A$2:$C$898,3,0)</f>
        <v>DISTRITO NACIONAL</v>
      </c>
      <c r="B122" s="134">
        <v>3335946929</v>
      </c>
      <c r="C122" s="101">
        <v>44384.889837962961</v>
      </c>
      <c r="D122" s="101" t="s">
        <v>2448</v>
      </c>
      <c r="E122" s="129">
        <v>887</v>
      </c>
      <c r="F122" s="138" t="str">
        <f>VLOOKUP(E122,VIP!$A$2:$O14148,2,0)</f>
        <v>DRBR887</v>
      </c>
      <c r="G122" s="138" t="str">
        <f>VLOOKUP(E122,'LISTADO ATM'!$A$2:$B$897,2,0)</f>
        <v>ATM S/M Bravo Los Proceres</v>
      </c>
      <c r="H122" s="138" t="str">
        <f>VLOOKUP(E122,VIP!$A$2:$O19109,7,FALSE)</f>
        <v>Si</v>
      </c>
      <c r="I122" s="138" t="str">
        <f>VLOOKUP(E122,VIP!$A$2:$O11074,8,FALSE)</f>
        <v>Si</v>
      </c>
      <c r="J122" s="138" t="str">
        <f>VLOOKUP(E122,VIP!$A$2:$O11024,8,FALSE)</f>
        <v>Si</v>
      </c>
      <c r="K122" s="138" t="str">
        <f>VLOOKUP(E122,VIP!$A$2:$O14598,6,0)</f>
        <v>NO</v>
      </c>
      <c r="L122" s="140" t="s">
        <v>2417</v>
      </c>
      <c r="M122" s="144" t="s">
        <v>2546</v>
      </c>
      <c r="N122" s="100" t="s">
        <v>2452</v>
      </c>
      <c r="O122" s="138" t="s">
        <v>2453</v>
      </c>
      <c r="P122" s="138"/>
      <c r="Q122" s="145">
        <v>44415.6</v>
      </c>
    </row>
    <row r="123" spans="1:17" ht="18" x14ac:dyDescent="0.25">
      <c r="A123" s="138" t="str">
        <f>VLOOKUP(E123,'LISTADO ATM'!$A$2:$C$898,3,0)</f>
        <v>DISTRITO NACIONAL</v>
      </c>
      <c r="B123" s="134">
        <v>3335946931</v>
      </c>
      <c r="C123" s="101">
        <v>44384.906226851854</v>
      </c>
      <c r="D123" s="101" t="s">
        <v>2448</v>
      </c>
      <c r="E123" s="129">
        <v>32</v>
      </c>
      <c r="F123" s="138" t="str">
        <f>VLOOKUP(E123,VIP!$A$2:$O14147,2,0)</f>
        <v>DRBR032</v>
      </c>
      <c r="G123" s="138" t="str">
        <f>VLOOKUP(E123,'LISTADO ATM'!$A$2:$B$897,2,0)</f>
        <v xml:space="preserve">ATM Oficina San Martín II </v>
      </c>
      <c r="H123" s="138" t="str">
        <f>VLOOKUP(E123,VIP!$A$2:$O19108,7,FALSE)</f>
        <v>Si</v>
      </c>
      <c r="I123" s="138" t="str">
        <f>VLOOKUP(E123,VIP!$A$2:$O11073,8,FALSE)</f>
        <v>Si</v>
      </c>
      <c r="J123" s="138" t="str">
        <f>VLOOKUP(E123,VIP!$A$2:$O11023,8,FALSE)</f>
        <v>Si</v>
      </c>
      <c r="K123" s="138" t="str">
        <f>VLOOKUP(E123,VIP!$A$2:$O14597,6,0)</f>
        <v>NO</v>
      </c>
      <c r="L123" s="140" t="s">
        <v>2417</v>
      </c>
      <c r="M123" s="144" t="s">
        <v>2546</v>
      </c>
      <c r="N123" s="100" t="s">
        <v>2452</v>
      </c>
      <c r="O123" s="138" t="s">
        <v>2453</v>
      </c>
      <c r="P123" s="138"/>
      <c r="Q123" s="145">
        <v>44415.602777777778</v>
      </c>
    </row>
    <row r="124" spans="1:17" ht="18" x14ac:dyDescent="0.25">
      <c r="A124" s="138" t="str">
        <f>VLOOKUP(E124,'LISTADO ATM'!$A$2:$C$898,3,0)</f>
        <v>DISTRITO NACIONAL</v>
      </c>
      <c r="B124" s="134">
        <v>3335946933</v>
      </c>
      <c r="C124" s="101">
        <v>44384.936203703706</v>
      </c>
      <c r="D124" s="101" t="s">
        <v>2448</v>
      </c>
      <c r="E124" s="129">
        <v>525</v>
      </c>
      <c r="F124" s="138" t="str">
        <f>VLOOKUP(E124,VIP!$A$2:$O14146,2,0)</f>
        <v>DRBR525</v>
      </c>
      <c r="G124" s="138" t="str">
        <f>VLOOKUP(E124,'LISTADO ATM'!$A$2:$B$897,2,0)</f>
        <v>ATM S/M Bravo Las Americas</v>
      </c>
      <c r="H124" s="138" t="str">
        <f>VLOOKUP(E124,VIP!$A$2:$O19107,7,FALSE)</f>
        <v>Si</v>
      </c>
      <c r="I124" s="138" t="str">
        <f>VLOOKUP(E124,VIP!$A$2:$O11072,8,FALSE)</f>
        <v>Si</v>
      </c>
      <c r="J124" s="138" t="str">
        <f>VLOOKUP(E124,VIP!$A$2:$O11022,8,FALSE)</f>
        <v>Si</v>
      </c>
      <c r="K124" s="138" t="str">
        <f>VLOOKUP(E124,VIP!$A$2:$O14596,6,0)</f>
        <v>NO</v>
      </c>
      <c r="L124" s="140" t="s">
        <v>2417</v>
      </c>
      <c r="M124" s="144" t="s">
        <v>2546</v>
      </c>
      <c r="N124" s="100" t="s">
        <v>2452</v>
      </c>
      <c r="O124" s="138" t="s">
        <v>2453</v>
      </c>
      <c r="P124" s="138"/>
      <c r="Q124" s="145">
        <v>44415.6</v>
      </c>
    </row>
    <row r="125" spans="1:17" ht="18" x14ac:dyDescent="0.25">
      <c r="A125" s="138" t="str">
        <f>VLOOKUP(E125,'LISTADO ATM'!$A$2:$C$898,3,0)</f>
        <v>NORTE</v>
      </c>
      <c r="B125" s="134">
        <v>3335946934</v>
      </c>
      <c r="C125" s="101">
        <v>44384.938715277778</v>
      </c>
      <c r="D125" s="101" t="s">
        <v>2588</v>
      </c>
      <c r="E125" s="129">
        <v>720</v>
      </c>
      <c r="F125" s="138" t="str">
        <f>VLOOKUP(E125,VIP!$A$2:$O14145,2,0)</f>
        <v>DRBR12E</v>
      </c>
      <c r="G125" s="138" t="str">
        <f>VLOOKUP(E125,'LISTADO ATM'!$A$2:$B$897,2,0)</f>
        <v xml:space="preserve">ATM OMSA (Santiago) </v>
      </c>
      <c r="H125" s="138" t="str">
        <f>VLOOKUP(E125,VIP!$A$2:$O19106,7,FALSE)</f>
        <v>Si</v>
      </c>
      <c r="I125" s="138" t="str">
        <f>VLOOKUP(E125,VIP!$A$2:$O11071,8,FALSE)</f>
        <v>Si</v>
      </c>
      <c r="J125" s="138" t="str">
        <f>VLOOKUP(E125,VIP!$A$2:$O11021,8,FALSE)</f>
        <v>Si</v>
      </c>
      <c r="K125" s="138" t="str">
        <f>VLOOKUP(E125,VIP!$A$2:$O14595,6,0)</f>
        <v>NO</v>
      </c>
      <c r="L125" s="140" t="s">
        <v>2417</v>
      </c>
      <c r="M125" s="144" t="s">
        <v>2546</v>
      </c>
      <c r="N125" s="193" t="s">
        <v>2636</v>
      </c>
      <c r="O125" s="138" t="s">
        <v>2628</v>
      </c>
      <c r="P125" s="138"/>
      <c r="Q125" s="145">
        <v>44415.592361111114</v>
      </c>
    </row>
    <row r="126" spans="1:17" ht="18" x14ac:dyDescent="0.25">
      <c r="A126" s="138" t="str">
        <f>VLOOKUP(E126,'LISTADO ATM'!$A$2:$C$898,3,0)</f>
        <v>DISTRITO NACIONAL</v>
      </c>
      <c r="B126" s="134">
        <v>3335947365</v>
      </c>
      <c r="C126" s="101">
        <v>44385.419432870367</v>
      </c>
      <c r="D126" s="101" t="s">
        <v>2448</v>
      </c>
      <c r="E126" s="129">
        <v>507</v>
      </c>
      <c r="F126" s="138" t="str">
        <f>VLOOKUP(E126,VIP!$A$2:$O14156,2,0)</f>
        <v>DRBR507</v>
      </c>
      <c r="G126" s="138" t="str">
        <f>VLOOKUP(E126,'LISTADO ATM'!$A$2:$B$897,2,0)</f>
        <v>ATM Estación Sigma Boca Chica</v>
      </c>
      <c r="H126" s="138" t="str">
        <f>VLOOKUP(E126,VIP!$A$2:$O19117,7,FALSE)</f>
        <v>Si</v>
      </c>
      <c r="I126" s="138" t="str">
        <f>VLOOKUP(E126,VIP!$A$2:$O11082,8,FALSE)</f>
        <v>Si</v>
      </c>
      <c r="J126" s="138" t="str">
        <f>VLOOKUP(E126,VIP!$A$2:$O11032,8,FALSE)</f>
        <v>Si</v>
      </c>
      <c r="K126" s="138" t="str">
        <f>VLOOKUP(E126,VIP!$A$2:$O14606,6,0)</f>
        <v>NO</v>
      </c>
      <c r="L126" s="140" t="s">
        <v>2417</v>
      </c>
      <c r="M126" s="144" t="s">
        <v>2546</v>
      </c>
      <c r="N126" s="100" t="s">
        <v>2452</v>
      </c>
      <c r="O126" s="138" t="s">
        <v>2453</v>
      </c>
      <c r="P126" s="138"/>
      <c r="Q126" s="145">
        <v>44415.599305555559</v>
      </c>
    </row>
    <row r="127" spans="1:17" ht="18" x14ac:dyDescent="0.25">
      <c r="A127" s="138" t="str">
        <f>VLOOKUP(E127,'LISTADO ATM'!$A$2:$C$898,3,0)</f>
        <v>DISTRITO NACIONAL</v>
      </c>
      <c r="B127" s="134">
        <v>3335947463</v>
      </c>
      <c r="C127" s="101">
        <v>44385.449004629627</v>
      </c>
      <c r="D127" s="101" t="s">
        <v>2448</v>
      </c>
      <c r="E127" s="129">
        <v>684</v>
      </c>
      <c r="F127" s="138" t="str">
        <f>VLOOKUP(E127,VIP!$A$2:$O14151,2,0)</f>
        <v>DRBR684</v>
      </c>
      <c r="G127" s="138" t="str">
        <f>VLOOKUP(E127,'LISTADO ATM'!$A$2:$B$897,2,0)</f>
        <v>ATM Estación Texaco Prolongación 27 Febrero</v>
      </c>
      <c r="H127" s="138" t="str">
        <f>VLOOKUP(E127,VIP!$A$2:$O19112,7,FALSE)</f>
        <v>NO</v>
      </c>
      <c r="I127" s="138" t="str">
        <f>VLOOKUP(E127,VIP!$A$2:$O11077,8,FALSE)</f>
        <v>NO</v>
      </c>
      <c r="J127" s="138" t="str">
        <f>VLOOKUP(E127,VIP!$A$2:$O11027,8,FALSE)</f>
        <v>NO</v>
      </c>
      <c r="K127" s="138" t="str">
        <f>VLOOKUP(E127,VIP!$A$2:$O14601,6,0)</f>
        <v>NO</v>
      </c>
      <c r="L127" s="140" t="s">
        <v>2417</v>
      </c>
      <c r="M127" s="144" t="s">
        <v>2546</v>
      </c>
      <c r="N127" s="100" t="s">
        <v>2452</v>
      </c>
      <c r="O127" s="138" t="s">
        <v>2453</v>
      </c>
      <c r="P127" s="138"/>
      <c r="Q127" s="145">
        <v>44415.602777777778</v>
      </c>
    </row>
    <row r="128" spans="1:17" ht="18" x14ac:dyDescent="0.25">
      <c r="A128" s="138" t="str">
        <f>VLOOKUP(E128,'LISTADO ATM'!$A$2:$C$898,3,0)</f>
        <v>DISTRITO NACIONAL</v>
      </c>
      <c r="B128" s="134">
        <v>3335947626</v>
      </c>
      <c r="C128" s="101">
        <v>44385.492175925923</v>
      </c>
      <c r="D128" s="101" t="s">
        <v>2448</v>
      </c>
      <c r="E128" s="129">
        <v>918</v>
      </c>
      <c r="F128" s="138" t="str">
        <f>VLOOKUP(E128,VIP!$A$2:$O14165,2,0)</f>
        <v>DRBR918</v>
      </c>
      <c r="G128" s="138" t="str">
        <f>VLOOKUP(E128,'LISTADO ATM'!$A$2:$B$897,2,0)</f>
        <v xml:space="preserve">ATM S/M Liverpool de la Jacobo Majluta </v>
      </c>
      <c r="H128" s="138" t="str">
        <f>VLOOKUP(E128,VIP!$A$2:$O19126,7,FALSE)</f>
        <v>Si</v>
      </c>
      <c r="I128" s="138" t="str">
        <f>VLOOKUP(E128,VIP!$A$2:$O11091,8,FALSE)</f>
        <v>Si</v>
      </c>
      <c r="J128" s="138" t="str">
        <f>VLOOKUP(E128,VIP!$A$2:$O11041,8,FALSE)</f>
        <v>Si</v>
      </c>
      <c r="K128" s="138" t="str">
        <f>VLOOKUP(E128,VIP!$A$2:$O14615,6,0)</f>
        <v>NO</v>
      </c>
      <c r="L128" s="140" t="s">
        <v>2417</v>
      </c>
      <c r="M128" s="146" t="s">
        <v>2546</v>
      </c>
      <c r="N128" s="100" t="s">
        <v>2452</v>
      </c>
      <c r="O128" s="138" t="s">
        <v>2453</v>
      </c>
      <c r="P128" s="138"/>
      <c r="Q128" s="147">
        <v>44415.663194444445</v>
      </c>
    </row>
    <row r="129" spans="1:17" ht="18" x14ac:dyDescent="0.25">
      <c r="A129" s="138" t="str">
        <f>VLOOKUP(E129,'LISTADO ATM'!$A$2:$C$898,3,0)</f>
        <v>DISTRITO NACIONAL</v>
      </c>
      <c r="B129" s="134">
        <v>3335947923</v>
      </c>
      <c r="C129" s="101">
        <v>44385.608449074076</v>
      </c>
      <c r="D129" s="101" t="s">
        <v>2448</v>
      </c>
      <c r="E129" s="129">
        <v>983</v>
      </c>
      <c r="F129" s="138" t="str">
        <f>VLOOKUP(E129,VIP!$A$2:$O14158,2,0)</f>
        <v>DRBR983</v>
      </c>
      <c r="G129" s="138" t="str">
        <f>VLOOKUP(E129,'LISTADO ATM'!$A$2:$B$897,2,0)</f>
        <v xml:space="preserve">ATM Bravo República de Colombia </v>
      </c>
      <c r="H129" s="138" t="str">
        <f>VLOOKUP(E129,VIP!$A$2:$O19119,7,FALSE)</f>
        <v>Si</v>
      </c>
      <c r="I129" s="138" t="str">
        <f>VLOOKUP(E129,VIP!$A$2:$O11084,8,FALSE)</f>
        <v>No</v>
      </c>
      <c r="J129" s="138" t="str">
        <f>VLOOKUP(E129,VIP!$A$2:$O11034,8,FALSE)</f>
        <v>No</v>
      </c>
      <c r="K129" s="138" t="str">
        <f>VLOOKUP(E129,VIP!$A$2:$O14608,6,0)</f>
        <v>NO</v>
      </c>
      <c r="L129" s="140" t="s">
        <v>2417</v>
      </c>
      <c r="M129" s="146" t="s">
        <v>2546</v>
      </c>
      <c r="N129" s="100" t="s">
        <v>2452</v>
      </c>
      <c r="O129" s="138" t="s">
        <v>2453</v>
      </c>
      <c r="P129" s="138"/>
      <c r="Q129" s="194">
        <v>44415.659722222219</v>
      </c>
    </row>
    <row r="130" spans="1:17" ht="18" x14ac:dyDescent="0.25">
      <c r="A130" s="138" t="str">
        <f>VLOOKUP(E130,'LISTADO ATM'!$A$2:$C$898,3,0)</f>
        <v>NORTE</v>
      </c>
      <c r="B130" s="134">
        <v>3335948296</v>
      </c>
      <c r="C130" s="101">
        <v>44385.781990740739</v>
      </c>
      <c r="D130" s="101" t="s">
        <v>2469</v>
      </c>
      <c r="E130" s="129">
        <v>903</v>
      </c>
      <c r="F130" s="138" t="str">
        <f>VLOOKUP(E130,VIP!$A$2:$O14158,2,0)</f>
        <v>DRBR903</v>
      </c>
      <c r="G130" s="138" t="str">
        <f>VLOOKUP(E130,'LISTADO ATM'!$A$2:$B$897,2,0)</f>
        <v xml:space="preserve">ATM Oficina La Vega Real I </v>
      </c>
      <c r="H130" s="138" t="str">
        <f>VLOOKUP(E130,VIP!$A$2:$O19119,7,FALSE)</f>
        <v>Si</v>
      </c>
      <c r="I130" s="138" t="str">
        <f>VLOOKUP(E130,VIP!$A$2:$O11084,8,FALSE)</f>
        <v>Si</v>
      </c>
      <c r="J130" s="138" t="str">
        <f>VLOOKUP(E130,VIP!$A$2:$O11034,8,FALSE)</f>
        <v>Si</v>
      </c>
      <c r="K130" s="138" t="str">
        <f>VLOOKUP(E130,VIP!$A$2:$O14608,6,0)</f>
        <v>NO</v>
      </c>
      <c r="L130" s="140" t="s">
        <v>2417</v>
      </c>
      <c r="M130" s="100" t="s">
        <v>2445</v>
      </c>
      <c r="N130" s="100" t="s">
        <v>2452</v>
      </c>
      <c r="O130" s="138" t="s">
        <v>2470</v>
      </c>
      <c r="P130" s="138"/>
      <c r="Q130" s="100" t="s">
        <v>2417</v>
      </c>
    </row>
    <row r="131" spans="1:17" ht="18" x14ac:dyDescent="0.25">
      <c r="A131" s="138" t="str">
        <f>VLOOKUP(E131,'LISTADO ATM'!$A$2:$C$898,3,0)</f>
        <v>DISTRITO NACIONAL</v>
      </c>
      <c r="B131" s="134">
        <v>3335945586</v>
      </c>
      <c r="C131" s="101">
        <v>44384.042858796296</v>
      </c>
      <c r="D131" s="101" t="s">
        <v>2180</v>
      </c>
      <c r="E131" s="129">
        <v>676</v>
      </c>
      <c r="F131" s="138" t="str">
        <f>VLOOKUP(E131,VIP!$A$2:$O14127,2,0)</f>
        <v>DRBR676</v>
      </c>
      <c r="G131" s="138" t="str">
        <f>VLOOKUP(E131,'LISTADO ATM'!$A$2:$B$897,2,0)</f>
        <v>ATM S/M Bravo Colina Del Oeste</v>
      </c>
      <c r="H131" s="138" t="str">
        <f>VLOOKUP(E131,VIP!$A$2:$O19088,7,FALSE)</f>
        <v>Si</v>
      </c>
      <c r="I131" s="138" t="str">
        <f>VLOOKUP(E131,VIP!$A$2:$O11053,8,FALSE)</f>
        <v>Si</v>
      </c>
      <c r="J131" s="138" t="str">
        <f>VLOOKUP(E131,VIP!$A$2:$O11003,8,FALSE)</f>
        <v>Si</v>
      </c>
      <c r="K131" s="138" t="str">
        <f>VLOOKUP(E131,VIP!$A$2:$O14577,6,0)</f>
        <v>NO</v>
      </c>
      <c r="L131" s="140" t="s">
        <v>2465</v>
      </c>
      <c r="M131" s="144" t="s">
        <v>2546</v>
      </c>
      <c r="N131" s="193" t="s">
        <v>2636</v>
      </c>
      <c r="O131" s="138" t="s">
        <v>2454</v>
      </c>
      <c r="P131" s="138"/>
      <c r="Q131" s="145">
        <v>44415.59375</v>
      </c>
    </row>
    <row r="132" spans="1:17" ht="18" x14ac:dyDescent="0.25">
      <c r="A132" s="138" t="str">
        <f>VLOOKUP(E132,'LISTADO ATM'!$A$2:$C$898,3,0)</f>
        <v>DISTRITO NACIONAL</v>
      </c>
      <c r="B132" s="134">
        <v>3335945961</v>
      </c>
      <c r="C132" s="101">
        <v>44384.415567129632</v>
      </c>
      <c r="D132" s="101" t="s">
        <v>2180</v>
      </c>
      <c r="E132" s="129">
        <v>24</v>
      </c>
      <c r="F132" s="138" t="str">
        <f>VLOOKUP(E132,VIP!$A$2:$O14119,2,0)</f>
        <v>DRBR024</v>
      </c>
      <c r="G132" s="138" t="str">
        <f>VLOOKUP(E132,'LISTADO ATM'!$A$2:$B$897,2,0)</f>
        <v xml:space="preserve">ATM Oficina Eusebio Manzueta </v>
      </c>
      <c r="H132" s="138" t="str">
        <f>VLOOKUP(E132,VIP!$A$2:$O19080,7,FALSE)</f>
        <v>No</v>
      </c>
      <c r="I132" s="138" t="str">
        <f>VLOOKUP(E132,VIP!$A$2:$O11045,8,FALSE)</f>
        <v>No</v>
      </c>
      <c r="J132" s="138" t="str">
        <f>VLOOKUP(E132,VIP!$A$2:$O10995,8,FALSE)</f>
        <v>No</v>
      </c>
      <c r="K132" s="138" t="str">
        <f>VLOOKUP(E132,VIP!$A$2:$O14569,6,0)</f>
        <v>NO</v>
      </c>
      <c r="L132" s="140" t="s">
        <v>2465</v>
      </c>
      <c r="M132" s="146" t="s">
        <v>2546</v>
      </c>
      <c r="N132" s="193" t="s">
        <v>2636</v>
      </c>
      <c r="O132" s="138" t="s">
        <v>2454</v>
      </c>
      <c r="P132" s="138"/>
      <c r="Q132" s="147">
        <v>44415.666666666664</v>
      </c>
    </row>
    <row r="133" spans="1:17" ht="18" x14ac:dyDescent="0.25">
      <c r="A133" s="138" t="str">
        <f>VLOOKUP(E133,'LISTADO ATM'!$A$2:$C$898,3,0)</f>
        <v>ESTE</v>
      </c>
      <c r="B133" s="134">
        <v>3335946455</v>
      </c>
      <c r="C133" s="101">
        <v>44384.574224537035</v>
      </c>
      <c r="D133" s="101" t="s">
        <v>2180</v>
      </c>
      <c r="E133" s="129">
        <v>268</v>
      </c>
      <c r="F133" s="138" t="str">
        <f>VLOOKUP(E133,VIP!$A$2:$O14134,2,0)</f>
        <v>DRBR268</v>
      </c>
      <c r="G133" s="138" t="str">
        <f>VLOOKUP(E133,'LISTADO ATM'!$A$2:$B$897,2,0)</f>
        <v xml:space="preserve">ATM Autobanco La Altagracia (Higuey) </v>
      </c>
      <c r="H133" s="138" t="str">
        <f>VLOOKUP(E133,VIP!$A$2:$O19095,7,FALSE)</f>
        <v>Si</v>
      </c>
      <c r="I133" s="138" t="str">
        <f>VLOOKUP(E133,VIP!$A$2:$O11060,8,FALSE)</f>
        <v>Si</v>
      </c>
      <c r="J133" s="138" t="str">
        <f>VLOOKUP(E133,VIP!$A$2:$O11010,8,FALSE)</f>
        <v>Si</v>
      </c>
      <c r="K133" s="138" t="str">
        <f>VLOOKUP(E133,VIP!$A$2:$O14584,6,0)</f>
        <v>NO</v>
      </c>
      <c r="L133" s="140" t="s">
        <v>2465</v>
      </c>
      <c r="M133" s="144" t="s">
        <v>2546</v>
      </c>
      <c r="N133" s="193" t="s">
        <v>2636</v>
      </c>
      <c r="O133" s="138" t="s">
        <v>2454</v>
      </c>
      <c r="P133" s="138"/>
      <c r="Q133" s="145">
        <v>44415.430555555555</v>
      </c>
    </row>
    <row r="134" spans="1:17" ht="18" x14ac:dyDescent="0.25">
      <c r="A134" s="138" t="str">
        <f>VLOOKUP(E134,'LISTADO ATM'!$A$2:$C$898,3,0)</f>
        <v>DISTRITO NACIONAL</v>
      </c>
      <c r="B134" s="134">
        <v>3335947026</v>
      </c>
      <c r="C134" s="101">
        <v>44385.347962962966</v>
      </c>
      <c r="D134" s="101" t="s">
        <v>2180</v>
      </c>
      <c r="E134" s="129">
        <v>326</v>
      </c>
      <c r="F134" s="138" t="str">
        <f>VLOOKUP(E134,VIP!$A$2:$O14169,2,0)</f>
        <v>DRBR326</v>
      </c>
      <c r="G134" s="138" t="str">
        <f>VLOOKUP(E134,'LISTADO ATM'!$A$2:$B$897,2,0)</f>
        <v>ATM Autoservicio Jiménez Moya II</v>
      </c>
      <c r="H134" s="138" t="str">
        <f>VLOOKUP(E134,VIP!$A$2:$O19130,7,FALSE)</f>
        <v>Si</v>
      </c>
      <c r="I134" s="138" t="str">
        <f>VLOOKUP(E134,VIP!$A$2:$O11095,8,FALSE)</f>
        <v>Si</v>
      </c>
      <c r="J134" s="138" t="str">
        <f>VLOOKUP(E134,VIP!$A$2:$O11045,8,FALSE)</f>
        <v>Si</v>
      </c>
      <c r="K134" s="138" t="str">
        <f>VLOOKUP(E134,VIP!$A$2:$O14619,6,0)</f>
        <v>NO</v>
      </c>
      <c r="L134" s="140" t="s">
        <v>2465</v>
      </c>
      <c r="M134" s="144" t="s">
        <v>2546</v>
      </c>
      <c r="N134" s="193" t="s">
        <v>2636</v>
      </c>
      <c r="O134" s="138" t="s">
        <v>2454</v>
      </c>
      <c r="P134" s="138"/>
      <c r="Q134" s="145">
        <v>44415.6</v>
      </c>
    </row>
    <row r="135" spans="1:17" ht="18" x14ac:dyDescent="0.25">
      <c r="A135" s="138" t="str">
        <f>VLOOKUP(E135,'LISTADO ATM'!$A$2:$C$898,3,0)</f>
        <v>DISTRITO NACIONAL</v>
      </c>
      <c r="B135" s="134">
        <v>3335947285</v>
      </c>
      <c r="C135" s="101">
        <v>44385.398298611108</v>
      </c>
      <c r="D135" s="101" t="s">
        <v>2180</v>
      </c>
      <c r="E135" s="129">
        <v>240</v>
      </c>
      <c r="F135" s="138" t="str">
        <f>VLOOKUP(E135,VIP!$A$2:$O14159,2,0)</f>
        <v>DRBR24D</v>
      </c>
      <c r="G135" s="138" t="str">
        <f>VLOOKUP(E135,'LISTADO ATM'!$A$2:$B$897,2,0)</f>
        <v xml:space="preserve">ATM Oficina Carrefour I </v>
      </c>
      <c r="H135" s="138" t="str">
        <f>VLOOKUP(E135,VIP!$A$2:$O19120,7,FALSE)</f>
        <v>Si</v>
      </c>
      <c r="I135" s="138" t="str">
        <f>VLOOKUP(E135,VIP!$A$2:$O11085,8,FALSE)</f>
        <v>Si</v>
      </c>
      <c r="J135" s="138" t="str">
        <f>VLOOKUP(E135,VIP!$A$2:$O11035,8,FALSE)</f>
        <v>Si</v>
      </c>
      <c r="K135" s="138" t="str">
        <f>VLOOKUP(E135,VIP!$A$2:$O14609,6,0)</f>
        <v>SI</v>
      </c>
      <c r="L135" s="140" t="s">
        <v>2465</v>
      </c>
      <c r="M135" s="144" t="s">
        <v>2546</v>
      </c>
      <c r="N135" s="193" t="s">
        <v>2636</v>
      </c>
      <c r="O135" s="138" t="s">
        <v>2454</v>
      </c>
      <c r="P135" s="138"/>
      <c r="Q135" s="145">
        <v>44415.59652777778</v>
      </c>
    </row>
    <row r="136" spans="1:17" ht="18" x14ac:dyDescent="0.25">
      <c r="A136" s="138" t="str">
        <f>VLOOKUP(E136,'LISTADO ATM'!$A$2:$C$898,3,0)</f>
        <v>SUR</v>
      </c>
      <c r="B136" s="134">
        <v>3335945969</v>
      </c>
      <c r="C136" s="101">
        <v>44384.417881944442</v>
      </c>
      <c r="D136" s="101" t="s">
        <v>2180</v>
      </c>
      <c r="E136" s="129">
        <v>356</v>
      </c>
      <c r="F136" s="138" t="str">
        <f>VLOOKUP(E136,VIP!$A$2:$O14118,2,0)</f>
        <v>DRBR356</v>
      </c>
      <c r="G136" s="138" t="str">
        <f>VLOOKUP(E136,'LISTADO ATM'!$A$2:$B$897,2,0)</f>
        <v xml:space="preserve">ATM Estación Sigma (San Cristóbal) </v>
      </c>
      <c r="H136" s="138" t="str">
        <f>VLOOKUP(E136,VIP!$A$2:$O19079,7,FALSE)</f>
        <v>Si</v>
      </c>
      <c r="I136" s="138" t="str">
        <f>VLOOKUP(E136,VIP!$A$2:$O11044,8,FALSE)</f>
        <v>Si</v>
      </c>
      <c r="J136" s="138" t="str">
        <f>VLOOKUP(E136,VIP!$A$2:$O10994,8,FALSE)</f>
        <v>Si</v>
      </c>
      <c r="K136" s="138" t="str">
        <f>VLOOKUP(E136,VIP!$A$2:$O14568,6,0)</f>
        <v>NO</v>
      </c>
      <c r="L136" s="140" t="s">
        <v>2465</v>
      </c>
      <c r="M136" s="100" t="s">
        <v>2445</v>
      </c>
      <c r="N136" s="100" t="s">
        <v>2452</v>
      </c>
      <c r="O136" s="138" t="s">
        <v>2454</v>
      </c>
      <c r="P136" s="138"/>
      <c r="Q136" s="100" t="s">
        <v>2465</v>
      </c>
    </row>
    <row r="137" spans="1:17" ht="18" x14ac:dyDescent="0.25">
      <c r="A137" s="138" t="str">
        <f>VLOOKUP(E137,'LISTADO ATM'!$A$2:$C$898,3,0)</f>
        <v>DISTRITO NACIONAL</v>
      </c>
      <c r="B137" s="134">
        <v>3335948004</v>
      </c>
      <c r="C137" s="101">
        <v>44385.637233796297</v>
      </c>
      <c r="D137" s="101" t="s">
        <v>2180</v>
      </c>
      <c r="E137" s="129">
        <v>957</v>
      </c>
      <c r="F137" s="138" t="str">
        <f>VLOOKUP(E137,VIP!$A$2:$O14153,2,0)</f>
        <v>DRBR23F</v>
      </c>
      <c r="G137" s="138" t="str">
        <f>VLOOKUP(E137,'LISTADO ATM'!$A$2:$B$897,2,0)</f>
        <v xml:space="preserve">ATM Oficina Venezuela </v>
      </c>
      <c r="H137" s="138" t="str">
        <f>VLOOKUP(E137,VIP!$A$2:$O19114,7,FALSE)</f>
        <v>Si</v>
      </c>
      <c r="I137" s="138" t="str">
        <f>VLOOKUP(E137,VIP!$A$2:$O11079,8,FALSE)</f>
        <v>Si</v>
      </c>
      <c r="J137" s="138" t="str">
        <f>VLOOKUP(E137,VIP!$A$2:$O11029,8,FALSE)</f>
        <v>Si</v>
      </c>
      <c r="K137" s="138" t="str">
        <f>VLOOKUP(E137,VIP!$A$2:$O14603,6,0)</f>
        <v>SI</v>
      </c>
      <c r="L137" s="140" t="s">
        <v>2465</v>
      </c>
      <c r="M137" s="100" t="s">
        <v>2445</v>
      </c>
      <c r="N137" s="100" t="s">
        <v>2452</v>
      </c>
      <c r="O137" s="138" t="s">
        <v>2454</v>
      </c>
      <c r="P137" s="138"/>
      <c r="Q137" s="100" t="s">
        <v>2465</v>
      </c>
    </row>
    <row r="138" spans="1:17" ht="18" x14ac:dyDescent="0.25">
      <c r="A138" s="138" t="str">
        <f>VLOOKUP(E138,'LISTADO ATM'!$A$2:$C$898,3,0)</f>
        <v>NORTE</v>
      </c>
      <c r="B138" s="134">
        <v>3335948244</v>
      </c>
      <c r="C138" s="101">
        <v>44385.724374999998</v>
      </c>
      <c r="D138" s="101" t="s">
        <v>2181</v>
      </c>
      <c r="E138" s="129">
        <v>315</v>
      </c>
      <c r="F138" s="138" t="str">
        <f>VLOOKUP(E138,VIP!$A$2:$O14157,2,0)</f>
        <v>DRBR315</v>
      </c>
      <c r="G138" s="138" t="str">
        <f>VLOOKUP(E138,'LISTADO ATM'!$A$2:$B$897,2,0)</f>
        <v xml:space="preserve">ATM Oficina Estrella Sadalá </v>
      </c>
      <c r="H138" s="138" t="str">
        <f>VLOOKUP(E138,VIP!$A$2:$O19118,7,FALSE)</f>
        <v>Si</v>
      </c>
      <c r="I138" s="138" t="str">
        <f>VLOOKUP(E138,VIP!$A$2:$O11083,8,FALSE)</f>
        <v>Si</v>
      </c>
      <c r="J138" s="138" t="str">
        <f>VLOOKUP(E138,VIP!$A$2:$O11033,8,FALSE)</f>
        <v>Si</v>
      </c>
      <c r="K138" s="138" t="str">
        <f>VLOOKUP(E138,VIP!$A$2:$O14607,6,0)</f>
        <v>NO</v>
      </c>
      <c r="L138" s="140" t="s">
        <v>2465</v>
      </c>
      <c r="M138" s="100" t="s">
        <v>2445</v>
      </c>
      <c r="N138" s="100" t="s">
        <v>2452</v>
      </c>
      <c r="O138" s="138" t="s">
        <v>2595</v>
      </c>
      <c r="P138" s="138"/>
      <c r="Q138" s="100" t="s">
        <v>2465</v>
      </c>
    </row>
    <row r="139" spans="1:17" ht="18" x14ac:dyDescent="0.25">
      <c r="A139" s="138" t="str">
        <f>VLOOKUP(E139,'LISTADO ATM'!$A$2:$C$898,3,0)</f>
        <v>DISTRITO NACIONAL</v>
      </c>
      <c r="B139" s="134">
        <v>3335948247</v>
      </c>
      <c r="C139" s="101">
        <v>44385.726840277777</v>
      </c>
      <c r="D139" s="101" t="s">
        <v>2180</v>
      </c>
      <c r="E139" s="129">
        <v>879</v>
      </c>
      <c r="F139" s="138" t="str">
        <f>VLOOKUP(E139,VIP!$A$2:$O14156,2,0)</f>
        <v>DRBR879</v>
      </c>
      <c r="G139" s="138" t="str">
        <f>VLOOKUP(E139,'LISTADO ATM'!$A$2:$B$897,2,0)</f>
        <v xml:space="preserve">ATM Plaza Metropolitana </v>
      </c>
      <c r="H139" s="138" t="str">
        <f>VLOOKUP(E139,VIP!$A$2:$O19117,7,FALSE)</f>
        <v>Si</v>
      </c>
      <c r="I139" s="138" t="str">
        <f>VLOOKUP(E139,VIP!$A$2:$O11082,8,FALSE)</f>
        <v>Si</v>
      </c>
      <c r="J139" s="138" t="str">
        <f>VLOOKUP(E139,VIP!$A$2:$O11032,8,FALSE)</f>
        <v>Si</v>
      </c>
      <c r="K139" s="138" t="str">
        <f>VLOOKUP(E139,VIP!$A$2:$O14606,6,0)</f>
        <v>NO</v>
      </c>
      <c r="L139" s="140" t="s">
        <v>2465</v>
      </c>
      <c r="M139" s="100" t="s">
        <v>2445</v>
      </c>
      <c r="N139" s="100" t="s">
        <v>2452</v>
      </c>
      <c r="O139" s="138" t="s">
        <v>2454</v>
      </c>
      <c r="P139" s="138"/>
      <c r="Q139" s="100" t="s">
        <v>2465</v>
      </c>
    </row>
    <row r="140" spans="1:17" ht="18" x14ac:dyDescent="0.25">
      <c r="A140" s="138" t="str">
        <f>VLOOKUP(E140,'LISTADO ATM'!$A$2:$C$898,3,0)</f>
        <v>DISTRITO NACIONAL</v>
      </c>
      <c r="B140" s="134">
        <v>3335948265</v>
      </c>
      <c r="C140" s="101">
        <v>44385.735439814816</v>
      </c>
      <c r="D140" s="101" t="s">
        <v>2180</v>
      </c>
      <c r="E140" s="129">
        <v>302</v>
      </c>
      <c r="F140" s="138" t="str">
        <f>VLOOKUP(E140,VIP!$A$2:$O14161,2,0)</f>
        <v>DRBR302</v>
      </c>
      <c r="G140" s="138" t="str">
        <f>VLOOKUP(E140,'LISTADO ATM'!$A$2:$B$897,2,0)</f>
        <v xml:space="preserve">ATM S/M Aprezio Los Mameyes  </v>
      </c>
      <c r="H140" s="138" t="str">
        <f>VLOOKUP(E140,VIP!$A$2:$O19122,7,FALSE)</f>
        <v>Si</v>
      </c>
      <c r="I140" s="138" t="str">
        <f>VLOOKUP(E140,VIP!$A$2:$O11087,8,FALSE)</f>
        <v>Si</v>
      </c>
      <c r="J140" s="138" t="str">
        <f>VLOOKUP(E140,VIP!$A$2:$O11037,8,FALSE)</f>
        <v>Si</v>
      </c>
      <c r="K140" s="138" t="str">
        <f>VLOOKUP(E140,VIP!$A$2:$O14611,6,0)</f>
        <v>NO</v>
      </c>
      <c r="L140" s="140" t="s">
        <v>2465</v>
      </c>
      <c r="M140" s="100" t="s">
        <v>2445</v>
      </c>
      <c r="N140" s="100" t="s">
        <v>2452</v>
      </c>
      <c r="O140" s="138" t="s">
        <v>2454</v>
      </c>
      <c r="P140" s="138"/>
      <c r="Q140" s="100" t="s">
        <v>2465</v>
      </c>
    </row>
    <row r="141" spans="1:17" ht="18" x14ac:dyDescent="0.25">
      <c r="A141" s="138" t="str">
        <f>VLOOKUP(E141,'LISTADO ATM'!$A$2:$C$898,3,0)</f>
        <v>NORTE</v>
      </c>
      <c r="B141" s="134">
        <v>3335948292</v>
      </c>
      <c r="C141" s="101">
        <v>44385.771805555552</v>
      </c>
      <c r="D141" s="101" t="s">
        <v>2181</v>
      </c>
      <c r="E141" s="129">
        <v>796</v>
      </c>
      <c r="F141" s="138" t="str">
        <f>VLOOKUP(E141,VIP!$A$2:$O14156,2,0)</f>
        <v>DRBR155</v>
      </c>
      <c r="G141" s="138" t="str">
        <f>VLOOKUP(E141,'LISTADO ATM'!$A$2:$B$897,2,0)</f>
        <v xml:space="preserve">ATM Oficina Plaza Ventura (Nagua) </v>
      </c>
      <c r="H141" s="138" t="str">
        <f>VLOOKUP(E141,VIP!$A$2:$O19117,7,FALSE)</f>
        <v>Si</v>
      </c>
      <c r="I141" s="138" t="str">
        <f>VLOOKUP(E141,VIP!$A$2:$O11082,8,FALSE)</f>
        <v>Si</v>
      </c>
      <c r="J141" s="138" t="str">
        <f>VLOOKUP(E141,VIP!$A$2:$O11032,8,FALSE)</f>
        <v>Si</v>
      </c>
      <c r="K141" s="138" t="str">
        <f>VLOOKUP(E141,VIP!$A$2:$O14606,6,0)</f>
        <v>SI</v>
      </c>
      <c r="L141" s="140" t="s">
        <v>2465</v>
      </c>
      <c r="M141" s="100" t="s">
        <v>2445</v>
      </c>
      <c r="N141" s="100" t="s">
        <v>2452</v>
      </c>
      <c r="O141" s="138" t="s">
        <v>2595</v>
      </c>
      <c r="P141" s="138"/>
      <c r="Q141" s="100" t="s">
        <v>2465</v>
      </c>
    </row>
    <row r="142" spans="1:17" ht="18" x14ac:dyDescent="0.25">
      <c r="A142" s="138" t="str">
        <f>VLOOKUP(E142,'LISTADO ATM'!$A$2:$C$898,3,0)</f>
        <v>DISTRITO NACIONAL</v>
      </c>
      <c r="B142" s="134">
        <v>3335948302</v>
      </c>
      <c r="C142" s="101">
        <v>44385.807557870372</v>
      </c>
      <c r="D142" s="101" t="s">
        <v>2180</v>
      </c>
      <c r="E142" s="129">
        <v>932</v>
      </c>
      <c r="F142" s="138" t="str">
        <f>VLOOKUP(E142,VIP!$A$2:$O14167,2,0)</f>
        <v>DRBR01E</v>
      </c>
      <c r="G142" s="138" t="str">
        <f>VLOOKUP(E142,'LISTADO ATM'!$A$2:$B$897,2,0)</f>
        <v xml:space="preserve">ATM Banco Agrícola </v>
      </c>
      <c r="H142" s="138" t="str">
        <f>VLOOKUP(E142,VIP!$A$2:$O19128,7,FALSE)</f>
        <v>Si</v>
      </c>
      <c r="I142" s="138" t="str">
        <f>VLOOKUP(E142,VIP!$A$2:$O11093,8,FALSE)</f>
        <v>Si</v>
      </c>
      <c r="J142" s="138" t="str">
        <f>VLOOKUP(E142,VIP!$A$2:$O11043,8,FALSE)</f>
        <v>Si</v>
      </c>
      <c r="K142" s="138" t="str">
        <f>VLOOKUP(E142,VIP!$A$2:$O14617,6,0)</f>
        <v>NO</v>
      </c>
      <c r="L142" s="140" t="s">
        <v>2465</v>
      </c>
      <c r="M142" s="100" t="s">
        <v>2445</v>
      </c>
      <c r="N142" s="100" t="s">
        <v>2452</v>
      </c>
      <c r="O142" s="138" t="s">
        <v>2454</v>
      </c>
      <c r="P142" s="138"/>
      <c r="Q142" s="100" t="s">
        <v>2465</v>
      </c>
    </row>
    <row r="143" spans="1:17" ht="18" x14ac:dyDescent="0.25">
      <c r="A143" s="138" t="str">
        <f>VLOOKUP(E143,'LISTADO ATM'!$A$2:$C$898,3,0)</f>
        <v>DISTRITO NACIONAL</v>
      </c>
      <c r="B143" s="134">
        <v>3335948303</v>
      </c>
      <c r="C143" s="101">
        <v>44385.809953703705</v>
      </c>
      <c r="D143" s="101" t="s">
        <v>2180</v>
      </c>
      <c r="E143" s="129">
        <v>272</v>
      </c>
      <c r="F143" s="138" t="str">
        <f>VLOOKUP(E143,VIP!$A$2:$O14166,2,0)</f>
        <v>DRBR272</v>
      </c>
      <c r="G143" s="138" t="str">
        <f>VLOOKUP(E143,'LISTADO ATM'!$A$2:$B$897,2,0)</f>
        <v xml:space="preserve">ATM Cámara de Diputados </v>
      </c>
      <c r="H143" s="138" t="str">
        <f>VLOOKUP(E143,VIP!$A$2:$O19127,7,FALSE)</f>
        <v>Si</v>
      </c>
      <c r="I143" s="138" t="str">
        <f>VLOOKUP(E143,VIP!$A$2:$O11092,8,FALSE)</f>
        <v>Si</v>
      </c>
      <c r="J143" s="138" t="str">
        <f>VLOOKUP(E143,VIP!$A$2:$O11042,8,FALSE)</f>
        <v>Si</v>
      </c>
      <c r="K143" s="138" t="str">
        <f>VLOOKUP(E143,VIP!$A$2:$O14616,6,0)</f>
        <v>NO</v>
      </c>
      <c r="L143" s="140" t="s">
        <v>2465</v>
      </c>
      <c r="M143" s="100" t="s">
        <v>2445</v>
      </c>
      <c r="N143" s="100" t="s">
        <v>2452</v>
      </c>
      <c r="O143" s="138" t="s">
        <v>2454</v>
      </c>
      <c r="P143" s="138"/>
      <c r="Q143" s="100" t="s">
        <v>2465</v>
      </c>
    </row>
    <row r="144" spans="1:17" ht="18" x14ac:dyDescent="0.25">
      <c r="A144" s="138" t="str">
        <f>VLOOKUP(E144,'LISTADO ATM'!$A$2:$C$898,3,0)</f>
        <v>NORTE</v>
      </c>
      <c r="B144" s="134">
        <v>3335948306</v>
      </c>
      <c r="C144" s="101">
        <v>44385.853981481479</v>
      </c>
      <c r="D144" s="101" t="s">
        <v>2180</v>
      </c>
      <c r="E144" s="129">
        <v>8</v>
      </c>
      <c r="F144" s="138" t="str">
        <f>VLOOKUP(E144,VIP!$A$2:$O14165,2,0)</f>
        <v>DRBR008</v>
      </c>
      <c r="G144" s="138" t="str">
        <f>VLOOKUP(E144,'LISTADO ATM'!$A$2:$B$897,2,0)</f>
        <v>ATM Autoservicio Yaque</v>
      </c>
      <c r="H144" s="138" t="str">
        <f>VLOOKUP(E144,VIP!$A$2:$O19126,7,FALSE)</f>
        <v>Si</v>
      </c>
      <c r="I144" s="138" t="str">
        <f>VLOOKUP(E144,VIP!$A$2:$O11091,8,FALSE)</f>
        <v>Si</v>
      </c>
      <c r="J144" s="138" t="str">
        <f>VLOOKUP(E144,VIP!$A$2:$O11041,8,FALSE)</f>
        <v>Si</v>
      </c>
      <c r="K144" s="138" t="str">
        <f>VLOOKUP(E144,VIP!$A$2:$O14615,6,0)</f>
        <v>NO</v>
      </c>
      <c r="L144" s="140" t="s">
        <v>2465</v>
      </c>
      <c r="M144" s="100" t="s">
        <v>2445</v>
      </c>
      <c r="N144" s="100" t="s">
        <v>2452</v>
      </c>
      <c r="O144" s="138" t="s">
        <v>2454</v>
      </c>
      <c r="P144" s="138"/>
      <c r="Q144" s="100" t="s">
        <v>2465</v>
      </c>
    </row>
    <row r="145" spans="1:17" ht="18" x14ac:dyDescent="0.25">
      <c r="A145" s="138" t="str">
        <f>VLOOKUP(E145,'LISTADO ATM'!$A$2:$C$898,3,0)</f>
        <v>DISTRITO NACIONAL</v>
      </c>
      <c r="B145" s="134">
        <v>3335948307</v>
      </c>
      <c r="C145" s="101">
        <v>44385.855509259258</v>
      </c>
      <c r="D145" s="101" t="s">
        <v>2180</v>
      </c>
      <c r="E145" s="129">
        <v>836</v>
      </c>
      <c r="F145" s="138" t="str">
        <f>VLOOKUP(E145,VIP!$A$2:$O14164,2,0)</f>
        <v>DRBR836</v>
      </c>
      <c r="G145" s="138" t="str">
        <f>VLOOKUP(E145,'LISTADO ATM'!$A$2:$B$897,2,0)</f>
        <v xml:space="preserve">ATM UNP Plaza Luperón </v>
      </c>
      <c r="H145" s="138" t="str">
        <f>VLOOKUP(E145,VIP!$A$2:$O19125,7,FALSE)</f>
        <v>Si</v>
      </c>
      <c r="I145" s="138" t="str">
        <f>VLOOKUP(E145,VIP!$A$2:$O11090,8,FALSE)</f>
        <v>Si</v>
      </c>
      <c r="J145" s="138" t="str">
        <f>VLOOKUP(E145,VIP!$A$2:$O11040,8,FALSE)</f>
        <v>Si</v>
      </c>
      <c r="K145" s="138" t="str">
        <f>VLOOKUP(E145,VIP!$A$2:$O14614,6,0)</f>
        <v>NO</v>
      </c>
      <c r="L145" s="140" t="s">
        <v>2465</v>
      </c>
      <c r="M145" s="100" t="s">
        <v>2445</v>
      </c>
      <c r="N145" s="100" t="s">
        <v>2452</v>
      </c>
      <c r="O145" s="138" t="s">
        <v>2454</v>
      </c>
      <c r="P145" s="138"/>
      <c r="Q145" s="100" t="s">
        <v>2465</v>
      </c>
    </row>
    <row r="146" spans="1:17" ht="18" x14ac:dyDescent="0.25">
      <c r="A146" s="138" t="str">
        <f>VLOOKUP(E146,'LISTADO ATM'!$A$2:$C$898,3,0)</f>
        <v>DISTRITO NACIONAL</v>
      </c>
      <c r="B146" s="134">
        <v>3335948309</v>
      </c>
      <c r="C146" s="101">
        <v>44385.860277777778</v>
      </c>
      <c r="D146" s="101" t="s">
        <v>2180</v>
      </c>
      <c r="E146" s="129">
        <v>13</v>
      </c>
      <c r="F146" s="138" t="str">
        <f>VLOOKUP(E146,VIP!$A$2:$O14163,2,0)</f>
        <v>DRBR013</v>
      </c>
      <c r="G146" s="138" t="str">
        <f>VLOOKUP(E146,'LISTADO ATM'!$A$2:$B$897,2,0)</f>
        <v xml:space="preserve">ATM CDEEE </v>
      </c>
      <c r="H146" s="138" t="str">
        <f>VLOOKUP(E146,VIP!$A$2:$O19124,7,FALSE)</f>
        <v>Si</v>
      </c>
      <c r="I146" s="138" t="str">
        <f>VLOOKUP(E146,VIP!$A$2:$O11089,8,FALSE)</f>
        <v>Si</v>
      </c>
      <c r="J146" s="138" t="str">
        <f>VLOOKUP(E146,VIP!$A$2:$O11039,8,FALSE)</f>
        <v>Si</v>
      </c>
      <c r="K146" s="138" t="str">
        <f>VLOOKUP(E146,VIP!$A$2:$O14613,6,0)</f>
        <v>NO</v>
      </c>
      <c r="L146" s="140" t="s">
        <v>2465</v>
      </c>
      <c r="M146" s="100" t="s">
        <v>2445</v>
      </c>
      <c r="N146" s="100" t="s">
        <v>2452</v>
      </c>
      <c r="O146" s="138" t="s">
        <v>2454</v>
      </c>
      <c r="P146" s="138"/>
      <c r="Q146" s="100" t="s">
        <v>2465</v>
      </c>
    </row>
    <row r="147" spans="1:17" ht="18" x14ac:dyDescent="0.25">
      <c r="A147" s="138" t="str">
        <f>VLOOKUP(E147,'LISTADO ATM'!$A$2:$C$898,3,0)</f>
        <v>NORTE</v>
      </c>
      <c r="B147" s="134">
        <v>3335948312</v>
      </c>
      <c r="C147" s="101">
        <v>44385.866157407407</v>
      </c>
      <c r="D147" s="101" t="s">
        <v>2181</v>
      </c>
      <c r="E147" s="129">
        <v>965</v>
      </c>
      <c r="F147" s="138" t="str">
        <f>VLOOKUP(E147,VIP!$A$2:$O14160,2,0)</f>
        <v>DRBR965</v>
      </c>
      <c r="G147" s="138" t="str">
        <f>VLOOKUP(E147,'LISTADO ATM'!$A$2:$B$897,2,0)</f>
        <v xml:space="preserve">ATM S/M La Fuente FUN (Santiago) </v>
      </c>
      <c r="H147" s="138" t="str">
        <f>VLOOKUP(E147,VIP!$A$2:$O19121,7,FALSE)</f>
        <v>Si</v>
      </c>
      <c r="I147" s="138" t="str">
        <f>VLOOKUP(E147,VIP!$A$2:$O11086,8,FALSE)</f>
        <v>Si</v>
      </c>
      <c r="J147" s="138" t="str">
        <f>VLOOKUP(E147,VIP!$A$2:$O11036,8,FALSE)</f>
        <v>Si</v>
      </c>
      <c r="K147" s="138" t="str">
        <f>VLOOKUP(E147,VIP!$A$2:$O14610,6,0)</f>
        <v>NO</v>
      </c>
      <c r="L147" s="140" t="s">
        <v>2465</v>
      </c>
      <c r="M147" s="100" t="s">
        <v>2445</v>
      </c>
      <c r="N147" s="100" t="s">
        <v>2452</v>
      </c>
      <c r="O147" s="138" t="s">
        <v>2595</v>
      </c>
      <c r="P147" s="138"/>
      <c r="Q147" s="100" t="s">
        <v>2465</v>
      </c>
    </row>
    <row r="148" spans="1:17" ht="18" x14ac:dyDescent="0.25">
      <c r="A148" s="138" t="str">
        <f>VLOOKUP(E148,'LISTADO ATM'!$A$2:$C$898,3,0)</f>
        <v>NORTE</v>
      </c>
      <c r="B148" s="134">
        <v>3335948313</v>
      </c>
      <c r="C148" s="101">
        <v>44385.867106481484</v>
      </c>
      <c r="D148" s="101" t="s">
        <v>2181</v>
      </c>
      <c r="E148" s="129">
        <v>283</v>
      </c>
      <c r="F148" s="138" t="str">
        <f>VLOOKUP(E148,VIP!$A$2:$O14159,2,0)</f>
        <v>DRBR283</v>
      </c>
      <c r="G148" s="138" t="str">
        <f>VLOOKUP(E148,'LISTADO ATM'!$A$2:$B$897,2,0)</f>
        <v xml:space="preserve">ATM Oficina Nibaje </v>
      </c>
      <c r="H148" s="138" t="str">
        <f>VLOOKUP(E148,VIP!$A$2:$O19120,7,FALSE)</f>
        <v>Si</v>
      </c>
      <c r="I148" s="138" t="str">
        <f>VLOOKUP(E148,VIP!$A$2:$O11085,8,FALSE)</f>
        <v>Si</v>
      </c>
      <c r="J148" s="138" t="str">
        <f>VLOOKUP(E148,VIP!$A$2:$O11035,8,FALSE)</f>
        <v>Si</v>
      </c>
      <c r="K148" s="138" t="str">
        <f>VLOOKUP(E148,VIP!$A$2:$O14609,6,0)</f>
        <v>NO</v>
      </c>
      <c r="L148" s="140" t="s">
        <v>2465</v>
      </c>
      <c r="M148" s="100" t="s">
        <v>2445</v>
      </c>
      <c r="N148" s="100" t="s">
        <v>2452</v>
      </c>
      <c r="O148" s="138" t="s">
        <v>2595</v>
      </c>
      <c r="P148" s="138"/>
      <c r="Q148" s="100" t="s">
        <v>2465</v>
      </c>
    </row>
  </sheetData>
  <autoFilter ref="A4:Q26">
    <sortState ref="A5:Q148">
      <sortCondition ref="L4:L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5:B61 B1:B4 B123:B1048576">
    <cfRule type="duplicateValues" dxfId="344" priority="146394"/>
  </conditionalFormatting>
  <conditionalFormatting sqref="B35:B61 B123:B1048576">
    <cfRule type="duplicateValues" dxfId="343" priority="146398"/>
  </conditionalFormatting>
  <conditionalFormatting sqref="B35:B61 B1:B4 B123:B1048576">
    <cfRule type="duplicateValues" dxfId="342" priority="146401"/>
    <cfRule type="duplicateValues" dxfId="341" priority="146402"/>
    <cfRule type="duplicateValues" dxfId="340" priority="146403"/>
  </conditionalFormatting>
  <conditionalFormatting sqref="E35:E38 E40:E61 E123:E1048576">
    <cfRule type="duplicateValues" dxfId="339" priority="151845"/>
  </conditionalFormatting>
  <conditionalFormatting sqref="E35:E38 E1:E4 E40:E61 E123:E1048576">
    <cfRule type="duplicateValues" dxfId="338" priority="151847"/>
  </conditionalFormatting>
  <conditionalFormatting sqref="E35:E38 E1:E4 E40:E61 E123:E1048576">
    <cfRule type="duplicateValues" dxfId="337" priority="151850"/>
    <cfRule type="duplicateValues" dxfId="336" priority="151851"/>
  </conditionalFormatting>
  <conditionalFormatting sqref="E35:E38 E1:E4 E40:E61 E123:E1048576">
    <cfRule type="duplicateValues" dxfId="335" priority="151856"/>
    <cfRule type="duplicateValues" dxfId="334" priority="151857"/>
    <cfRule type="duplicateValues" dxfId="333" priority="151858"/>
  </conditionalFormatting>
  <conditionalFormatting sqref="E35:E38 E1:E4 E40:E61 E123:E1048576">
    <cfRule type="duplicateValues" dxfId="332" priority="151868"/>
    <cfRule type="duplicateValues" dxfId="331" priority="151869"/>
    <cfRule type="duplicateValues" dxfId="330" priority="151870"/>
    <cfRule type="duplicateValues" dxfId="329" priority="151871"/>
  </conditionalFormatting>
  <conditionalFormatting sqref="E35:E38">
    <cfRule type="duplicateValues" dxfId="328" priority="522"/>
  </conditionalFormatting>
  <conditionalFormatting sqref="E35:E38">
    <cfRule type="duplicateValues" dxfId="327" priority="475"/>
  </conditionalFormatting>
  <conditionalFormatting sqref="E35:E38">
    <cfRule type="duplicateValues" dxfId="326" priority="442"/>
  </conditionalFormatting>
  <conditionalFormatting sqref="E35:E38">
    <cfRule type="duplicateValues" dxfId="325" priority="406"/>
  </conditionalFormatting>
  <conditionalFormatting sqref="E35:E38 E1:E13 E40:E61 E123:E1048576">
    <cfRule type="duplicateValues" dxfId="324" priority="370"/>
  </conditionalFormatting>
  <conditionalFormatting sqref="B14:B17">
    <cfRule type="duplicateValues" dxfId="323" priority="369"/>
  </conditionalFormatting>
  <conditionalFormatting sqref="B14:B17">
    <cfRule type="duplicateValues" dxfId="322" priority="368"/>
  </conditionalFormatting>
  <conditionalFormatting sqref="B14:B17">
    <cfRule type="duplicateValues" dxfId="321" priority="365"/>
    <cfRule type="duplicateValues" dxfId="320" priority="366"/>
    <cfRule type="duplicateValues" dxfId="319" priority="367"/>
  </conditionalFormatting>
  <conditionalFormatting sqref="E14:E17">
    <cfRule type="duplicateValues" dxfId="318" priority="364"/>
  </conditionalFormatting>
  <conditionalFormatting sqref="E14:E17">
    <cfRule type="duplicateValues" dxfId="317" priority="363"/>
  </conditionalFormatting>
  <conditionalFormatting sqref="E14:E17">
    <cfRule type="duplicateValues" dxfId="316" priority="361"/>
    <cfRule type="duplicateValues" dxfId="315" priority="362"/>
  </conditionalFormatting>
  <conditionalFormatting sqref="E14:E17">
    <cfRule type="duplicateValues" dxfId="314" priority="358"/>
    <cfRule type="duplicateValues" dxfId="313" priority="359"/>
    <cfRule type="duplicateValues" dxfId="312" priority="360"/>
  </conditionalFormatting>
  <conditionalFormatting sqref="E14:E17">
    <cfRule type="duplicateValues" dxfId="311" priority="354"/>
    <cfRule type="duplicateValues" dxfId="310" priority="355"/>
    <cfRule type="duplicateValues" dxfId="309" priority="356"/>
    <cfRule type="duplicateValues" dxfId="308" priority="357"/>
  </conditionalFormatting>
  <conditionalFormatting sqref="E14:E17">
    <cfRule type="duplicateValues" dxfId="307" priority="353"/>
  </conditionalFormatting>
  <conditionalFormatting sqref="B14:B17">
    <cfRule type="duplicateValues" dxfId="306" priority="352"/>
  </conditionalFormatting>
  <conditionalFormatting sqref="B14:B17">
    <cfRule type="duplicateValues" dxfId="305" priority="349"/>
    <cfRule type="duplicateValues" dxfId="304" priority="350"/>
    <cfRule type="duplicateValues" dxfId="303" priority="351"/>
  </conditionalFormatting>
  <conditionalFormatting sqref="E14:E17">
    <cfRule type="duplicateValues" dxfId="302" priority="348"/>
  </conditionalFormatting>
  <conditionalFormatting sqref="E14:E17">
    <cfRule type="duplicateValues" dxfId="301" priority="346"/>
    <cfRule type="duplicateValues" dxfId="300" priority="347"/>
  </conditionalFormatting>
  <conditionalFormatting sqref="E14:E17">
    <cfRule type="duplicateValues" dxfId="299" priority="343"/>
    <cfRule type="duplicateValues" dxfId="298" priority="344"/>
    <cfRule type="duplicateValues" dxfId="297" priority="345"/>
  </conditionalFormatting>
  <conditionalFormatting sqref="E14:E17">
    <cfRule type="duplicateValues" dxfId="296" priority="339"/>
    <cfRule type="duplicateValues" dxfId="295" priority="340"/>
    <cfRule type="duplicateValues" dxfId="294" priority="341"/>
    <cfRule type="duplicateValues" dxfId="293" priority="342"/>
  </conditionalFormatting>
  <conditionalFormatting sqref="E14:E17">
    <cfRule type="duplicateValues" dxfId="292" priority="338"/>
  </conditionalFormatting>
  <conditionalFormatting sqref="E14:E17">
    <cfRule type="duplicateValues" dxfId="291" priority="337"/>
  </conditionalFormatting>
  <conditionalFormatting sqref="B14:B17">
    <cfRule type="duplicateValues" dxfId="290" priority="336"/>
  </conditionalFormatting>
  <conditionalFormatting sqref="E14:E17">
    <cfRule type="duplicateValues" dxfId="289" priority="335"/>
  </conditionalFormatting>
  <conditionalFormatting sqref="E14:E17">
    <cfRule type="duplicateValues" dxfId="288" priority="334"/>
  </conditionalFormatting>
  <conditionalFormatting sqref="B35:B61 B1:B17 B123:B1048576">
    <cfRule type="duplicateValues" dxfId="287" priority="333"/>
  </conditionalFormatting>
  <conditionalFormatting sqref="B1:B61 B123:B1048576">
    <cfRule type="duplicateValues" dxfId="286" priority="253"/>
    <cfRule type="duplicateValues" dxfId="285" priority="256"/>
  </conditionalFormatting>
  <conditionalFormatting sqref="E1:E61 E123:E1048576">
    <cfRule type="duplicateValues" dxfId="284" priority="254"/>
  </conditionalFormatting>
  <conditionalFormatting sqref="E123:E1048576">
    <cfRule type="duplicateValues" dxfId="283" priority="154181"/>
  </conditionalFormatting>
  <conditionalFormatting sqref="B5:B13">
    <cfRule type="duplicateValues" dxfId="282" priority="154250"/>
  </conditionalFormatting>
  <conditionalFormatting sqref="B5:B13">
    <cfRule type="duplicateValues" dxfId="281" priority="154252"/>
    <cfRule type="duplicateValues" dxfId="280" priority="154253"/>
    <cfRule type="duplicateValues" dxfId="279" priority="154254"/>
  </conditionalFormatting>
  <conditionalFormatting sqref="E5:E13">
    <cfRule type="duplicateValues" dxfId="278" priority="154258"/>
  </conditionalFormatting>
  <conditionalFormatting sqref="E5:E13">
    <cfRule type="duplicateValues" dxfId="277" priority="154260"/>
    <cfRule type="duplicateValues" dxfId="276" priority="154261"/>
  </conditionalFormatting>
  <conditionalFormatting sqref="E5:E13">
    <cfRule type="duplicateValues" dxfId="275" priority="154264"/>
    <cfRule type="duplicateValues" dxfId="274" priority="154265"/>
    <cfRule type="duplicateValues" dxfId="273" priority="154266"/>
  </conditionalFormatting>
  <conditionalFormatting sqref="E5:E13">
    <cfRule type="duplicateValues" dxfId="272" priority="154270"/>
    <cfRule type="duplicateValues" dxfId="271" priority="154271"/>
    <cfRule type="duplicateValues" dxfId="270" priority="154272"/>
    <cfRule type="duplicateValues" dxfId="269" priority="154273"/>
  </conditionalFormatting>
  <conditionalFormatting sqref="B18:B26">
    <cfRule type="duplicateValues" dxfId="268" priority="154578"/>
  </conditionalFormatting>
  <conditionalFormatting sqref="B18:B26">
    <cfRule type="duplicateValues" dxfId="267" priority="154580"/>
    <cfRule type="duplicateValues" dxfId="266" priority="154581"/>
    <cfRule type="duplicateValues" dxfId="265" priority="154582"/>
  </conditionalFormatting>
  <conditionalFormatting sqref="B62">
    <cfRule type="duplicateValues" dxfId="264" priority="154733"/>
  </conditionalFormatting>
  <conditionalFormatting sqref="B62">
    <cfRule type="duplicateValues" dxfId="263" priority="154735"/>
    <cfRule type="duplicateValues" dxfId="262" priority="154736"/>
    <cfRule type="duplicateValues" dxfId="261" priority="154737"/>
  </conditionalFormatting>
  <conditionalFormatting sqref="E62">
    <cfRule type="duplicateValues" dxfId="260" priority="154738"/>
  </conditionalFormatting>
  <conditionalFormatting sqref="E62">
    <cfRule type="duplicateValues" dxfId="259" priority="154740"/>
    <cfRule type="duplicateValues" dxfId="258" priority="154741"/>
  </conditionalFormatting>
  <conditionalFormatting sqref="E62">
    <cfRule type="duplicateValues" dxfId="257" priority="154742"/>
    <cfRule type="duplicateValues" dxfId="256" priority="154743"/>
    <cfRule type="duplicateValues" dxfId="255" priority="154744"/>
  </conditionalFormatting>
  <conditionalFormatting sqref="E62">
    <cfRule type="duplicateValues" dxfId="254" priority="154745"/>
    <cfRule type="duplicateValues" dxfId="253" priority="154746"/>
    <cfRule type="duplicateValues" dxfId="252" priority="154747"/>
    <cfRule type="duplicateValues" dxfId="251" priority="154748"/>
  </conditionalFormatting>
  <conditionalFormatting sqref="B62">
    <cfRule type="duplicateValues" dxfId="250" priority="154820"/>
    <cfRule type="duplicateValues" dxfId="249" priority="154821"/>
  </conditionalFormatting>
  <conditionalFormatting sqref="B87:B100">
    <cfRule type="duplicateValues" dxfId="248" priority="105"/>
  </conditionalFormatting>
  <conditionalFormatting sqref="B87:B100">
    <cfRule type="duplicateValues" dxfId="247" priority="102"/>
    <cfRule type="duplicateValues" dxfId="246" priority="103"/>
    <cfRule type="duplicateValues" dxfId="245" priority="104"/>
  </conditionalFormatting>
  <conditionalFormatting sqref="E87:E100">
    <cfRule type="duplicateValues" dxfId="244" priority="101"/>
  </conditionalFormatting>
  <conditionalFormatting sqref="E87:E100">
    <cfRule type="duplicateValues" dxfId="243" priority="99"/>
    <cfRule type="duplicateValues" dxfId="242" priority="100"/>
  </conditionalFormatting>
  <conditionalFormatting sqref="E87:E100">
    <cfRule type="duplicateValues" dxfId="241" priority="96"/>
    <cfRule type="duplicateValues" dxfId="240" priority="97"/>
    <cfRule type="duplicateValues" dxfId="239" priority="98"/>
  </conditionalFormatting>
  <conditionalFormatting sqref="E87:E100">
    <cfRule type="duplicateValues" dxfId="238" priority="92"/>
    <cfRule type="duplicateValues" dxfId="237" priority="93"/>
    <cfRule type="duplicateValues" dxfId="236" priority="94"/>
    <cfRule type="duplicateValues" dxfId="235" priority="95"/>
  </conditionalFormatting>
  <conditionalFormatting sqref="B87:B100">
    <cfRule type="duplicateValues" dxfId="234" priority="90"/>
    <cfRule type="duplicateValues" dxfId="233" priority="91"/>
  </conditionalFormatting>
  <conditionalFormatting sqref="B63:B86">
    <cfRule type="duplicateValues" dxfId="232" priority="155027"/>
  </conditionalFormatting>
  <conditionalFormatting sqref="B63:B86">
    <cfRule type="duplicateValues" dxfId="231" priority="155029"/>
    <cfRule type="duplicateValues" dxfId="230" priority="155030"/>
    <cfRule type="duplicateValues" dxfId="229" priority="155031"/>
  </conditionalFormatting>
  <conditionalFormatting sqref="E63:E86">
    <cfRule type="duplicateValues" dxfId="228" priority="155035"/>
  </conditionalFormatting>
  <conditionalFormatting sqref="E63:E86">
    <cfRule type="duplicateValues" dxfId="227" priority="155037"/>
    <cfRule type="duplicateValues" dxfId="226" priority="155038"/>
  </conditionalFormatting>
  <conditionalFormatting sqref="E63:E86">
    <cfRule type="duplicateValues" dxfId="225" priority="155041"/>
    <cfRule type="duplicateValues" dxfId="224" priority="155042"/>
    <cfRule type="duplicateValues" dxfId="223" priority="155043"/>
  </conditionalFormatting>
  <conditionalFormatting sqref="E63:E86">
    <cfRule type="duplicateValues" dxfId="222" priority="155047"/>
    <cfRule type="duplicateValues" dxfId="221" priority="155048"/>
    <cfRule type="duplicateValues" dxfId="220" priority="155049"/>
    <cfRule type="duplicateValues" dxfId="219" priority="155050"/>
  </conditionalFormatting>
  <conditionalFormatting sqref="B63:B86">
    <cfRule type="duplicateValues" dxfId="218" priority="155055"/>
    <cfRule type="duplicateValues" dxfId="217" priority="155056"/>
  </conditionalFormatting>
  <conditionalFormatting sqref="B101">
    <cfRule type="duplicateValues" dxfId="216" priority="89"/>
  </conditionalFormatting>
  <conditionalFormatting sqref="B101">
    <cfRule type="duplicateValues" dxfId="215" priority="86"/>
    <cfRule type="duplicateValues" dxfId="214" priority="87"/>
    <cfRule type="duplicateValues" dxfId="213" priority="88"/>
  </conditionalFormatting>
  <conditionalFormatting sqref="E101">
    <cfRule type="duplicateValues" dxfId="212" priority="85"/>
  </conditionalFormatting>
  <conditionalFormatting sqref="E101">
    <cfRule type="duplicateValues" dxfId="211" priority="83"/>
    <cfRule type="duplicateValues" dxfId="210" priority="84"/>
  </conditionalFormatting>
  <conditionalFormatting sqref="E101">
    <cfRule type="duplicateValues" dxfId="209" priority="80"/>
    <cfRule type="duplicateValues" dxfId="208" priority="81"/>
    <cfRule type="duplicateValues" dxfId="207" priority="82"/>
  </conditionalFormatting>
  <conditionalFormatting sqref="E101">
    <cfRule type="duplicateValues" dxfId="206" priority="76"/>
    <cfRule type="duplicateValues" dxfId="205" priority="77"/>
    <cfRule type="duplicateValues" dxfId="204" priority="78"/>
    <cfRule type="duplicateValues" dxfId="203" priority="79"/>
  </conditionalFormatting>
  <conditionalFormatting sqref="B101">
    <cfRule type="duplicateValues" dxfId="202" priority="74"/>
    <cfRule type="duplicateValues" dxfId="201" priority="75"/>
  </conditionalFormatting>
  <conditionalFormatting sqref="B102:B108">
    <cfRule type="duplicateValues" dxfId="200" priority="73"/>
  </conditionalFormatting>
  <conditionalFormatting sqref="B102:B108">
    <cfRule type="duplicateValues" dxfId="199" priority="70"/>
    <cfRule type="duplicateValues" dxfId="198" priority="71"/>
    <cfRule type="duplicateValues" dxfId="197" priority="72"/>
  </conditionalFormatting>
  <conditionalFormatting sqref="E102:E108">
    <cfRule type="duplicateValues" dxfId="196" priority="69"/>
  </conditionalFormatting>
  <conditionalFormatting sqref="E102:E108">
    <cfRule type="duplicateValues" dxfId="195" priority="67"/>
    <cfRule type="duplicateValues" dxfId="194" priority="68"/>
  </conditionalFormatting>
  <conditionalFormatting sqref="E102:E108">
    <cfRule type="duplicateValues" dxfId="193" priority="64"/>
    <cfRule type="duplicateValues" dxfId="192" priority="65"/>
    <cfRule type="duplicateValues" dxfId="191" priority="66"/>
  </conditionalFormatting>
  <conditionalFormatting sqref="E102:E108">
    <cfRule type="duplicateValues" dxfId="190" priority="60"/>
    <cfRule type="duplicateValues" dxfId="189" priority="61"/>
    <cfRule type="duplicateValues" dxfId="188" priority="62"/>
    <cfRule type="duplicateValues" dxfId="187" priority="63"/>
  </conditionalFormatting>
  <conditionalFormatting sqref="B102:B108">
    <cfRule type="duplicateValues" dxfId="186" priority="58"/>
    <cfRule type="duplicateValues" dxfId="185" priority="59"/>
  </conditionalFormatting>
  <conditionalFormatting sqref="B109:B130">
    <cfRule type="duplicateValues" dxfId="184" priority="57"/>
  </conditionalFormatting>
  <conditionalFormatting sqref="B109:B130">
    <cfRule type="duplicateValues" dxfId="183" priority="54"/>
    <cfRule type="duplicateValues" dxfId="182" priority="55"/>
    <cfRule type="duplicateValues" dxfId="181" priority="56"/>
  </conditionalFormatting>
  <conditionalFormatting sqref="B109:B130">
    <cfRule type="duplicateValues" dxfId="180" priority="42"/>
    <cfRule type="duplicateValues" dxfId="179" priority="43"/>
  </conditionalFormatting>
  <conditionalFormatting sqref="B1:B1048576">
    <cfRule type="duplicateValues" dxfId="178" priority="40"/>
    <cfRule type="duplicateValues" dxfId="177" priority="41"/>
  </conditionalFormatting>
  <conditionalFormatting sqref="E1:E1048576">
    <cfRule type="duplicateValues" dxfId="176" priority="39"/>
  </conditionalFormatting>
  <conditionalFormatting sqref="B35:B61">
    <cfRule type="duplicateValues" dxfId="175" priority="155392"/>
  </conditionalFormatting>
  <conditionalFormatting sqref="B50:B61">
    <cfRule type="duplicateValues" dxfId="174" priority="155394"/>
  </conditionalFormatting>
  <conditionalFormatting sqref="B50:B61">
    <cfRule type="duplicateValues" dxfId="173" priority="155396"/>
    <cfRule type="duplicateValues" dxfId="172" priority="155397"/>
    <cfRule type="duplicateValues" dxfId="171" priority="155398"/>
  </conditionalFormatting>
  <conditionalFormatting sqref="B50:B61">
    <cfRule type="duplicateValues" dxfId="170" priority="155402"/>
    <cfRule type="duplicateValues" dxfId="169" priority="155403"/>
  </conditionalFormatting>
  <conditionalFormatting sqref="B27:B61">
    <cfRule type="duplicateValues" dxfId="168" priority="155406"/>
  </conditionalFormatting>
  <conditionalFormatting sqref="B27:B61">
    <cfRule type="duplicateValues" dxfId="167" priority="155408"/>
    <cfRule type="duplicateValues" dxfId="166" priority="155409"/>
    <cfRule type="duplicateValues" dxfId="165" priority="155410"/>
  </conditionalFormatting>
  <conditionalFormatting sqref="E27:E61">
    <cfRule type="duplicateValues" dxfId="164" priority="155414"/>
  </conditionalFormatting>
  <conditionalFormatting sqref="E27:E61">
    <cfRule type="duplicateValues" dxfId="163" priority="155416"/>
    <cfRule type="duplicateValues" dxfId="162" priority="155417"/>
  </conditionalFormatting>
  <conditionalFormatting sqref="E27:E61">
    <cfRule type="duplicateValues" dxfId="161" priority="155420"/>
    <cfRule type="duplicateValues" dxfId="160" priority="155421"/>
    <cfRule type="duplicateValues" dxfId="159" priority="155422"/>
  </conditionalFormatting>
  <conditionalFormatting sqref="E27:E61">
    <cfRule type="duplicateValues" dxfId="158" priority="155426"/>
    <cfRule type="duplicateValues" dxfId="157" priority="155427"/>
    <cfRule type="duplicateValues" dxfId="156" priority="155428"/>
    <cfRule type="duplicateValues" dxfId="155" priority="155429"/>
  </conditionalFormatting>
  <conditionalFormatting sqref="E18:E61">
    <cfRule type="duplicateValues" dxfId="154" priority="155434"/>
  </conditionalFormatting>
  <conditionalFormatting sqref="E18:E61">
    <cfRule type="duplicateValues" dxfId="153" priority="155436"/>
    <cfRule type="duplicateValues" dxfId="152" priority="155437"/>
  </conditionalFormatting>
  <conditionalFormatting sqref="E18:E61">
    <cfRule type="duplicateValues" dxfId="151" priority="155440"/>
    <cfRule type="duplicateValues" dxfId="150" priority="155441"/>
    <cfRule type="duplicateValues" dxfId="149" priority="155442"/>
  </conditionalFormatting>
  <conditionalFormatting sqref="E18:E61">
    <cfRule type="duplicateValues" dxfId="148" priority="155446"/>
    <cfRule type="duplicateValues" dxfId="147" priority="155447"/>
    <cfRule type="duplicateValues" dxfId="146" priority="155448"/>
    <cfRule type="duplicateValues" dxfId="145" priority="155449"/>
  </conditionalFormatting>
  <conditionalFormatting sqref="B123">
    <cfRule type="duplicateValues" dxfId="144" priority="38"/>
  </conditionalFormatting>
  <conditionalFormatting sqref="B123">
    <cfRule type="duplicateValues" dxfId="143" priority="35"/>
    <cfRule type="duplicateValues" dxfId="142" priority="36"/>
    <cfRule type="duplicateValues" dxfId="141" priority="37"/>
  </conditionalFormatting>
  <conditionalFormatting sqref="B123">
    <cfRule type="duplicateValues" dxfId="140" priority="33"/>
    <cfRule type="duplicateValues" dxfId="139" priority="34"/>
  </conditionalFormatting>
  <conditionalFormatting sqref="E123">
    <cfRule type="duplicateValues" dxfId="138" priority="32"/>
  </conditionalFormatting>
  <conditionalFormatting sqref="E123">
    <cfRule type="duplicateValues" dxfId="137" priority="30"/>
    <cfRule type="duplicateValues" dxfId="136" priority="31"/>
  </conditionalFormatting>
  <conditionalFormatting sqref="E123">
    <cfRule type="duplicateValues" dxfId="135" priority="27"/>
    <cfRule type="duplicateValues" dxfId="134" priority="28"/>
    <cfRule type="duplicateValues" dxfId="133" priority="29"/>
  </conditionalFormatting>
  <conditionalFormatting sqref="E123">
    <cfRule type="duplicateValues" dxfId="132" priority="23"/>
    <cfRule type="duplicateValues" dxfId="131" priority="24"/>
    <cfRule type="duplicateValues" dxfId="130" priority="25"/>
    <cfRule type="duplicateValues" dxfId="129" priority="26"/>
  </conditionalFormatting>
  <conditionalFormatting sqref="B131:B139">
    <cfRule type="duplicateValues" dxfId="128" priority="22"/>
  </conditionalFormatting>
  <conditionalFormatting sqref="B131:B139">
    <cfRule type="duplicateValues" dxfId="127" priority="19"/>
    <cfRule type="duplicateValues" dxfId="126" priority="20"/>
    <cfRule type="duplicateValues" dxfId="125" priority="21"/>
  </conditionalFormatting>
  <conditionalFormatting sqref="B131:B139">
    <cfRule type="duplicateValues" dxfId="124" priority="17"/>
    <cfRule type="duplicateValues" dxfId="123" priority="18"/>
  </conditionalFormatting>
  <conditionalFormatting sqref="E109:E148">
    <cfRule type="duplicateValues" dxfId="25" priority="155565"/>
  </conditionalFormatting>
  <conditionalFormatting sqref="E109:E148">
    <cfRule type="duplicateValues" dxfId="24" priority="155567"/>
    <cfRule type="duplicateValues" dxfId="23" priority="155568"/>
  </conditionalFormatting>
  <conditionalFormatting sqref="E109:E148">
    <cfRule type="duplicateValues" dxfId="22" priority="155571"/>
    <cfRule type="duplicateValues" dxfId="21" priority="155572"/>
    <cfRule type="duplicateValues" dxfId="20" priority="155573"/>
  </conditionalFormatting>
  <conditionalFormatting sqref="E109:E148">
    <cfRule type="duplicateValues" dxfId="19" priority="155577"/>
    <cfRule type="duplicateValues" dxfId="18" priority="155578"/>
    <cfRule type="duplicateValues" dxfId="17" priority="155579"/>
    <cfRule type="duplicateValues" dxfId="16" priority="155580"/>
  </conditionalFormatting>
  <conditionalFormatting sqref="E124:E148">
    <cfRule type="duplicateValues" dxfId="15" priority="155594"/>
  </conditionalFormatting>
  <conditionalFormatting sqref="E124:E148">
    <cfRule type="duplicateValues" dxfId="14" priority="155596"/>
    <cfRule type="duplicateValues" dxfId="13" priority="155597"/>
  </conditionalFormatting>
  <conditionalFormatting sqref="E124:E148">
    <cfRule type="duplicateValues" dxfId="12" priority="155600"/>
    <cfRule type="duplicateValues" dxfId="11" priority="155601"/>
    <cfRule type="duplicateValues" dxfId="10" priority="155602"/>
  </conditionalFormatting>
  <conditionalFormatting sqref="E124:E148">
    <cfRule type="duplicateValues" dxfId="9" priority="155606"/>
    <cfRule type="duplicateValues" dxfId="8" priority="155607"/>
    <cfRule type="duplicateValues" dxfId="7" priority="155608"/>
    <cfRule type="duplicateValues" dxfId="6" priority="155609"/>
  </conditionalFormatting>
  <conditionalFormatting sqref="B140:B148">
    <cfRule type="duplicateValues" dxfId="5" priority="155614"/>
  </conditionalFormatting>
  <conditionalFormatting sqref="B140:B148">
    <cfRule type="duplicateValues" dxfId="4" priority="155616"/>
    <cfRule type="duplicateValues" dxfId="3" priority="155617"/>
    <cfRule type="duplicateValues" dxfId="2" priority="155618"/>
  </conditionalFormatting>
  <conditionalFormatting sqref="B140:B148">
    <cfRule type="duplicateValues" dxfId="1" priority="155622"/>
    <cfRule type="duplicateValues" dxfId="0" priority="155623"/>
  </conditionalFormatting>
  <hyperlinks>
    <hyperlink ref="D27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5" t="s">
        <v>2150</v>
      </c>
      <c r="B1" s="176"/>
      <c r="C1" s="176"/>
      <c r="D1" s="176"/>
      <c r="E1" s="177"/>
      <c r="F1" s="181" t="s">
        <v>2551</v>
      </c>
      <c r="G1" s="182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8" t="s">
        <v>2450</v>
      </c>
      <c r="B2" s="179"/>
      <c r="C2" s="179"/>
      <c r="D2" s="179"/>
      <c r="E2" s="180"/>
      <c r="F2" s="105" t="s">
        <v>2550</v>
      </c>
      <c r="G2" s="104">
        <f>G3+G4</f>
        <v>159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72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87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5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62" t="s">
        <v>2584</v>
      </c>
      <c r="B7" s="163"/>
      <c r="C7" s="163"/>
      <c r="D7" s="163"/>
      <c r="E7" s="164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2619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2620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9"/>
      <c r="D44" s="160"/>
      <c r="E44" s="161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62" t="s">
        <v>2585</v>
      </c>
      <c r="B46" s="163"/>
      <c r="C46" s="163"/>
      <c r="D46" s="163"/>
      <c r="E46" s="164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9"/>
      <c r="D56" s="160"/>
      <c r="E56" s="161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5" t="s">
        <v>2473</v>
      </c>
      <c r="B58" s="166"/>
      <c r="C58" s="166"/>
      <c r="D58" s="166"/>
      <c r="E58" s="167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2621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2622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5" t="s">
        <v>2532</v>
      </c>
      <c r="B74" s="166"/>
      <c r="C74" s="166"/>
      <c r="D74" s="166"/>
      <c r="E74" s="167"/>
    </row>
    <row r="75" spans="1:5" ht="18.75" customHeight="1" x14ac:dyDescent="0.25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2623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2624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2625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2626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8" t="s">
        <v>2586</v>
      </c>
      <c r="B97" s="169"/>
      <c r="C97" s="169"/>
      <c r="D97" s="169"/>
      <c r="E97" s="170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71" t="s">
        <v>2474</v>
      </c>
      <c r="B108" s="172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5" t="s">
        <v>2475</v>
      </c>
      <c r="B111" s="166"/>
      <c r="C111" s="166"/>
      <c r="D111" s="166"/>
      <c r="E111" s="167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73" t="s">
        <v>2418</v>
      </c>
      <c r="E112" s="174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7" t="s">
        <v>2602</v>
      </c>
      <c r="E113" s="158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7" t="s">
        <v>2602</v>
      </c>
      <c r="E114" s="158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7" t="s">
        <v>2602</v>
      </c>
      <c r="E115" s="158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7" t="s">
        <v>2587</v>
      </c>
      <c r="E116" s="158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7" t="s">
        <v>2602</v>
      </c>
      <c r="E117" s="158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7" t="s">
        <v>2587</v>
      </c>
      <c r="E118" s="158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7" t="s">
        <v>2587</v>
      </c>
      <c r="E119" s="158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7" t="s">
        <v>2602</v>
      </c>
      <c r="E120" s="158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7" t="s">
        <v>2587</v>
      </c>
      <c r="E121" s="158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7" t="s">
        <v>2587</v>
      </c>
      <c r="E122" s="158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7" t="s">
        <v>2602</v>
      </c>
      <c r="E123" s="158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7" t="s">
        <v>2602</v>
      </c>
      <c r="E124" s="158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7" t="s">
        <v>2587</v>
      </c>
      <c r="E125" s="158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7" t="s">
        <v>2587</v>
      </c>
      <c r="E126" s="158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7"/>
      <c r="E127" s="158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7"/>
      <c r="E128" s="158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7"/>
      <c r="E129" s="158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7"/>
      <c r="E130" s="158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22" priority="143386"/>
  </conditionalFormatting>
  <conditionalFormatting sqref="B208:B1048576">
    <cfRule type="duplicateValues" dxfId="121" priority="143387"/>
  </conditionalFormatting>
  <conditionalFormatting sqref="B191:B194">
    <cfRule type="duplicateValues" dxfId="120" priority="27"/>
  </conditionalFormatting>
  <conditionalFormatting sqref="B191:B1048576">
    <cfRule type="duplicateValues" dxfId="119" priority="15"/>
  </conditionalFormatting>
  <conditionalFormatting sqref="B132:B190 B99:B100 B1:B7 B60:B61 B76:B81 B107:B111 B96:B97 B73:B74 B57:B58 B45:B46 B113:B121 B9:B43 B48:B49 B51:B55">
    <cfRule type="duplicateValues" dxfId="118" priority="11"/>
  </conditionalFormatting>
  <conditionalFormatting sqref="E127:E190 E122:E123 E1:E120">
    <cfRule type="duplicateValues" dxfId="117" priority="8"/>
  </conditionalFormatting>
  <conditionalFormatting sqref="E121">
    <cfRule type="duplicateValues" dxfId="116" priority="7"/>
  </conditionalFormatting>
  <conditionalFormatting sqref="E124">
    <cfRule type="duplicateValues" dxfId="115" priority="6"/>
  </conditionalFormatting>
  <conditionalFormatting sqref="E125">
    <cfRule type="duplicateValues" dxfId="114" priority="5"/>
  </conditionalFormatting>
  <conditionalFormatting sqref="E126">
    <cfRule type="duplicateValues" dxfId="113" priority="3"/>
  </conditionalFormatting>
  <conditionalFormatting sqref="B82:B94">
    <cfRule type="duplicateValues" dxfId="112" priority="13"/>
  </conditionalFormatting>
  <conditionalFormatting sqref="B1:B49 B51:B1048576">
    <cfRule type="duplicateValues" dxfId="111" priority="2"/>
  </conditionalFormatting>
  <conditionalFormatting sqref="E1:E1048576">
    <cfRule type="duplicateValues" dxfId="110" priority="1"/>
  </conditionalFormatting>
  <conditionalFormatting sqref="B101:B105">
    <cfRule type="duplicateValues" dxfId="109" priority="153427"/>
  </conditionalFormatting>
  <conditionalFormatting sqref="B122:B130">
    <cfRule type="duplicateValues" dxfId="108" priority="153452"/>
  </conditionalFormatting>
  <conditionalFormatting sqref="B62:B71">
    <cfRule type="duplicateValues" dxfId="107" priority="153477"/>
  </conditionalFormatting>
  <conditionalFormatting sqref="B1:B49 B51:B190">
    <cfRule type="duplicateValues" dxfId="106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5" priority="5"/>
  </conditionalFormatting>
  <conditionalFormatting sqref="A827">
    <cfRule type="duplicateValues" dxfId="104" priority="4"/>
  </conditionalFormatting>
  <conditionalFormatting sqref="A828">
    <cfRule type="duplicateValues" dxfId="103" priority="3"/>
  </conditionalFormatting>
  <conditionalFormatting sqref="A829">
    <cfRule type="duplicateValues" dxfId="102" priority="2"/>
  </conditionalFormatting>
  <conditionalFormatting sqref="A830">
    <cfRule type="duplicateValues" dxfId="10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2420</v>
      </c>
      <c r="B1" s="184"/>
      <c r="C1" s="184"/>
      <c r="D1" s="18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3" t="s">
        <v>2429</v>
      </c>
      <c r="B18" s="184"/>
      <c r="C18" s="184"/>
      <c r="D18" s="18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0" priority="18"/>
  </conditionalFormatting>
  <conditionalFormatting sqref="B7:B8">
    <cfRule type="duplicateValues" dxfId="99" priority="17"/>
  </conditionalFormatting>
  <conditionalFormatting sqref="A7:A8">
    <cfRule type="duplicateValues" dxfId="98" priority="15"/>
    <cfRule type="duplicateValues" dxfId="9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2021-07-09T03:03:28Z</dcterms:modified>
</cp:coreProperties>
</file>