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xr:revisionPtr revIDLastSave="0" documentId="8_{344B056A-D117-4312-B0AB-CC8A3A3A0354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F44" i="1"/>
  <c r="G44" i="1"/>
  <c r="H44" i="1"/>
  <c r="I44" i="1"/>
  <c r="J44" i="1"/>
  <c r="K44" i="1"/>
  <c r="A76" i="1"/>
  <c r="F76" i="1"/>
  <c r="G76" i="1"/>
  <c r="H76" i="1"/>
  <c r="I76" i="1"/>
  <c r="J76" i="1"/>
  <c r="K76" i="1"/>
  <c r="A45" i="1"/>
  <c r="F45" i="1"/>
  <c r="G45" i="1"/>
  <c r="H45" i="1"/>
  <c r="I45" i="1"/>
  <c r="J45" i="1"/>
  <c r="K45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10" i="1"/>
  <c r="F10" i="1"/>
  <c r="G10" i="1"/>
  <c r="H10" i="1"/>
  <c r="I10" i="1"/>
  <c r="J10" i="1"/>
  <c r="K10" i="1"/>
  <c r="A46" i="1"/>
  <c r="F46" i="1"/>
  <c r="G46" i="1"/>
  <c r="H46" i="1"/>
  <c r="I46" i="1"/>
  <c r="J46" i="1"/>
  <c r="K46" i="1"/>
  <c r="A79" i="1"/>
  <c r="F79" i="1"/>
  <c r="G79" i="1"/>
  <c r="H79" i="1"/>
  <c r="I79" i="1"/>
  <c r="J79" i="1"/>
  <c r="K79" i="1"/>
  <c r="A47" i="1"/>
  <c r="F47" i="1"/>
  <c r="G47" i="1"/>
  <c r="H47" i="1"/>
  <c r="I47" i="1"/>
  <c r="J47" i="1"/>
  <c r="K47" i="1"/>
  <c r="A11" i="1"/>
  <c r="F11" i="1"/>
  <c r="G11" i="1"/>
  <c r="H11" i="1"/>
  <c r="I11" i="1"/>
  <c r="J11" i="1"/>
  <c r="K11" i="1"/>
  <c r="A26" i="1"/>
  <c r="F26" i="1"/>
  <c r="G26" i="1"/>
  <c r="H26" i="1"/>
  <c r="I26" i="1"/>
  <c r="J26" i="1"/>
  <c r="K26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K91" i="1"/>
  <c r="J91" i="1"/>
  <c r="I91" i="1"/>
  <c r="H91" i="1"/>
  <c r="G91" i="1"/>
  <c r="F91" i="1"/>
  <c r="A91" i="1"/>
  <c r="A43" i="1" l="1"/>
  <c r="F43" i="1"/>
  <c r="G43" i="1"/>
  <c r="H43" i="1"/>
  <c r="I43" i="1"/>
  <c r="J43" i="1"/>
  <c r="K43" i="1"/>
  <c r="A77" i="1"/>
  <c r="F77" i="1"/>
  <c r="G77" i="1"/>
  <c r="H77" i="1"/>
  <c r="I77" i="1"/>
  <c r="J77" i="1"/>
  <c r="K77" i="1"/>
  <c r="A7" i="1" l="1"/>
  <c r="A42" i="1"/>
  <c r="A56" i="1"/>
  <c r="A57" i="1"/>
  <c r="A8" i="1"/>
  <c r="A22" i="1"/>
  <c r="A74" i="1"/>
  <c r="A75" i="1"/>
  <c r="A71" i="1"/>
  <c r="A67" i="1"/>
  <c r="A68" i="1"/>
  <c r="A9" i="1"/>
  <c r="F7" i="1"/>
  <c r="G7" i="1"/>
  <c r="H7" i="1"/>
  <c r="I7" i="1"/>
  <c r="J7" i="1"/>
  <c r="K7" i="1"/>
  <c r="F42" i="1"/>
  <c r="G42" i="1"/>
  <c r="H42" i="1"/>
  <c r="I42" i="1"/>
  <c r="J42" i="1"/>
  <c r="K42" i="1"/>
  <c r="F56" i="1"/>
  <c r="G56" i="1"/>
  <c r="H56" i="1"/>
  <c r="I56" i="1"/>
  <c r="J56" i="1"/>
  <c r="K56" i="1"/>
  <c r="F57" i="1"/>
  <c r="G57" i="1"/>
  <c r="H57" i="1"/>
  <c r="I57" i="1"/>
  <c r="J57" i="1"/>
  <c r="K57" i="1"/>
  <c r="F8" i="1"/>
  <c r="G8" i="1"/>
  <c r="H8" i="1"/>
  <c r="I8" i="1"/>
  <c r="J8" i="1"/>
  <c r="K8" i="1"/>
  <c r="F22" i="1"/>
  <c r="G22" i="1"/>
  <c r="H22" i="1"/>
  <c r="I22" i="1"/>
  <c r="J22" i="1"/>
  <c r="K22" i="1"/>
  <c r="F74" i="1"/>
  <c r="G74" i="1"/>
  <c r="H74" i="1"/>
  <c r="I74" i="1"/>
  <c r="J74" i="1"/>
  <c r="K74" i="1"/>
  <c r="F75" i="1"/>
  <c r="G75" i="1"/>
  <c r="H75" i="1"/>
  <c r="I75" i="1"/>
  <c r="J75" i="1"/>
  <c r="K75" i="1"/>
  <c r="F71" i="1"/>
  <c r="G71" i="1"/>
  <c r="H71" i="1"/>
  <c r="I71" i="1"/>
  <c r="J71" i="1"/>
  <c r="K71" i="1"/>
  <c r="F67" i="1"/>
  <c r="G67" i="1"/>
  <c r="H67" i="1"/>
  <c r="I67" i="1"/>
  <c r="J67" i="1"/>
  <c r="K67" i="1"/>
  <c r="F68" i="1"/>
  <c r="G68" i="1"/>
  <c r="H68" i="1"/>
  <c r="I68" i="1"/>
  <c r="J68" i="1"/>
  <c r="K68" i="1"/>
  <c r="F9" i="1"/>
  <c r="G9" i="1"/>
  <c r="H9" i="1"/>
  <c r="I9" i="1"/>
  <c r="J9" i="1"/>
  <c r="K9" i="1"/>
  <c r="A16" i="1" l="1"/>
  <c r="A90" i="1"/>
  <c r="A89" i="1"/>
  <c r="A15" i="1"/>
  <c r="A88" i="1"/>
  <c r="A87" i="1"/>
  <c r="A29" i="1"/>
  <c r="A86" i="1"/>
  <c r="A85" i="1"/>
  <c r="F16" i="1"/>
  <c r="G16" i="1"/>
  <c r="H16" i="1"/>
  <c r="I16" i="1"/>
  <c r="J16" i="1"/>
  <c r="K16" i="1"/>
  <c r="F90" i="1"/>
  <c r="G90" i="1"/>
  <c r="H90" i="1"/>
  <c r="I90" i="1"/>
  <c r="J90" i="1"/>
  <c r="K90" i="1"/>
  <c r="F89" i="1"/>
  <c r="G89" i="1"/>
  <c r="H89" i="1"/>
  <c r="I89" i="1"/>
  <c r="J89" i="1"/>
  <c r="K89" i="1"/>
  <c r="F15" i="1"/>
  <c r="G15" i="1"/>
  <c r="H15" i="1"/>
  <c r="I15" i="1"/>
  <c r="J15" i="1"/>
  <c r="K15" i="1"/>
  <c r="F88" i="1"/>
  <c r="G88" i="1"/>
  <c r="H88" i="1"/>
  <c r="I88" i="1"/>
  <c r="J88" i="1"/>
  <c r="K88" i="1"/>
  <c r="F87" i="1"/>
  <c r="G87" i="1"/>
  <c r="H87" i="1"/>
  <c r="I87" i="1"/>
  <c r="J87" i="1"/>
  <c r="K87" i="1"/>
  <c r="F29" i="1"/>
  <c r="G29" i="1"/>
  <c r="H29" i="1"/>
  <c r="I29" i="1"/>
  <c r="J29" i="1"/>
  <c r="K29" i="1"/>
  <c r="F86" i="1"/>
  <c r="G86" i="1"/>
  <c r="H86" i="1"/>
  <c r="I86" i="1"/>
  <c r="J86" i="1"/>
  <c r="K86" i="1"/>
  <c r="F85" i="1"/>
  <c r="G85" i="1"/>
  <c r="H85" i="1"/>
  <c r="I85" i="1"/>
  <c r="J85" i="1"/>
  <c r="K85" i="1"/>
  <c r="A21" i="1"/>
  <c r="A25" i="1"/>
  <c r="F21" i="1"/>
  <c r="G21" i="1"/>
  <c r="H21" i="1"/>
  <c r="I21" i="1"/>
  <c r="J21" i="1"/>
  <c r="K21" i="1"/>
  <c r="F25" i="1"/>
  <c r="G25" i="1"/>
  <c r="H25" i="1"/>
  <c r="I25" i="1"/>
  <c r="J25" i="1"/>
  <c r="K25" i="1"/>
  <c r="A28" i="1"/>
  <c r="A41" i="1"/>
  <c r="A55" i="1"/>
  <c r="A54" i="1"/>
  <c r="A18" i="1"/>
  <c r="A84" i="1"/>
  <c r="A40" i="1"/>
  <c r="F28" i="1"/>
  <c r="G28" i="1"/>
  <c r="H28" i="1"/>
  <c r="I28" i="1"/>
  <c r="J28" i="1"/>
  <c r="K28" i="1"/>
  <c r="F41" i="1"/>
  <c r="G41" i="1"/>
  <c r="H41" i="1"/>
  <c r="I41" i="1"/>
  <c r="J41" i="1"/>
  <c r="K41" i="1"/>
  <c r="F55" i="1"/>
  <c r="G55" i="1"/>
  <c r="H55" i="1"/>
  <c r="I55" i="1"/>
  <c r="J55" i="1"/>
  <c r="K55" i="1"/>
  <c r="F54" i="1"/>
  <c r="G54" i="1"/>
  <c r="H54" i="1"/>
  <c r="I54" i="1"/>
  <c r="J54" i="1"/>
  <c r="K54" i="1"/>
  <c r="F18" i="1"/>
  <c r="G18" i="1"/>
  <c r="H18" i="1"/>
  <c r="I18" i="1"/>
  <c r="J18" i="1"/>
  <c r="K18" i="1"/>
  <c r="F84" i="1"/>
  <c r="G84" i="1"/>
  <c r="H84" i="1"/>
  <c r="I84" i="1"/>
  <c r="J84" i="1"/>
  <c r="K84" i="1"/>
  <c r="F40" i="1"/>
  <c r="G40" i="1"/>
  <c r="H40" i="1"/>
  <c r="I40" i="1"/>
  <c r="J40" i="1"/>
  <c r="K40" i="1"/>
  <c r="A39" i="1"/>
  <c r="A83" i="1"/>
  <c r="A82" i="1"/>
  <c r="A53" i="1"/>
  <c r="A6" i="1"/>
  <c r="A38" i="1"/>
  <c r="A37" i="1"/>
  <c r="F39" i="1"/>
  <c r="G39" i="1"/>
  <c r="H39" i="1"/>
  <c r="I39" i="1"/>
  <c r="J39" i="1"/>
  <c r="K39" i="1"/>
  <c r="F83" i="1"/>
  <c r="G83" i="1"/>
  <c r="H83" i="1"/>
  <c r="I83" i="1"/>
  <c r="J83" i="1"/>
  <c r="K83" i="1"/>
  <c r="F82" i="1"/>
  <c r="G82" i="1"/>
  <c r="H82" i="1"/>
  <c r="I82" i="1"/>
  <c r="J82" i="1"/>
  <c r="K82" i="1"/>
  <c r="F53" i="1"/>
  <c r="G53" i="1"/>
  <c r="H53" i="1"/>
  <c r="I53" i="1"/>
  <c r="J53" i="1"/>
  <c r="K53" i="1"/>
  <c r="F6" i="1"/>
  <c r="G6" i="1"/>
  <c r="H6" i="1"/>
  <c r="I6" i="1"/>
  <c r="J6" i="1"/>
  <c r="K6" i="1"/>
  <c r="F38" i="1"/>
  <c r="G38" i="1"/>
  <c r="H38" i="1"/>
  <c r="I38" i="1"/>
  <c r="J38" i="1"/>
  <c r="K38" i="1"/>
  <c r="F37" i="1"/>
  <c r="G37" i="1"/>
  <c r="H37" i="1"/>
  <c r="I37" i="1"/>
  <c r="J37" i="1"/>
  <c r="K37" i="1"/>
  <c r="A73" i="1"/>
  <c r="F73" i="1"/>
  <c r="G73" i="1"/>
  <c r="H73" i="1"/>
  <c r="I73" i="1"/>
  <c r="J73" i="1"/>
  <c r="K73" i="1"/>
  <c r="F27" i="1" l="1"/>
  <c r="G27" i="1"/>
  <c r="H27" i="1"/>
  <c r="I27" i="1"/>
  <c r="J27" i="1"/>
  <c r="K27" i="1"/>
  <c r="F36" i="1"/>
  <c r="G36" i="1"/>
  <c r="H36" i="1"/>
  <c r="I36" i="1"/>
  <c r="J36" i="1"/>
  <c r="K36" i="1"/>
  <c r="F14" i="1"/>
  <c r="G14" i="1"/>
  <c r="H14" i="1"/>
  <c r="I14" i="1"/>
  <c r="J14" i="1"/>
  <c r="K14" i="1"/>
  <c r="F52" i="1"/>
  <c r="G52" i="1"/>
  <c r="H52" i="1"/>
  <c r="I52" i="1"/>
  <c r="J52" i="1"/>
  <c r="K52" i="1"/>
  <c r="F13" i="1"/>
  <c r="G13" i="1"/>
  <c r="H13" i="1"/>
  <c r="I13" i="1"/>
  <c r="J13" i="1"/>
  <c r="K13" i="1"/>
  <c r="F24" i="1"/>
  <c r="G24" i="1"/>
  <c r="H24" i="1"/>
  <c r="I24" i="1"/>
  <c r="J24" i="1"/>
  <c r="K24" i="1"/>
  <c r="F66" i="1"/>
  <c r="G66" i="1"/>
  <c r="H66" i="1"/>
  <c r="I66" i="1"/>
  <c r="J66" i="1"/>
  <c r="K66" i="1"/>
  <c r="F72" i="1"/>
  <c r="G72" i="1"/>
  <c r="H72" i="1"/>
  <c r="I72" i="1"/>
  <c r="J72" i="1"/>
  <c r="K72" i="1"/>
  <c r="A27" i="1"/>
  <c r="A36" i="1"/>
  <c r="A14" i="1"/>
  <c r="A52" i="1"/>
  <c r="A13" i="1"/>
  <c r="A24" i="1"/>
  <c r="A66" i="1"/>
  <c r="A72" i="1"/>
  <c r="F33" i="1" l="1"/>
  <c r="G33" i="1"/>
  <c r="H33" i="1"/>
  <c r="I33" i="1"/>
  <c r="J33" i="1"/>
  <c r="K33" i="1"/>
  <c r="A33" i="1"/>
  <c r="F23" i="1"/>
  <c r="G23" i="1"/>
  <c r="H23" i="1"/>
  <c r="I23" i="1"/>
  <c r="J23" i="1"/>
  <c r="K23" i="1"/>
  <c r="F35" i="1"/>
  <c r="G35" i="1"/>
  <c r="H35" i="1"/>
  <c r="I35" i="1"/>
  <c r="J35" i="1"/>
  <c r="K35" i="1"/>
  <c r="F34" i="1"/>
  <c r="G34" i="1"/>
  <c r="H34" i="1"/>
  <c r="I34" i="1"/>
  <c r="J34" i="1"/>
  <c r="K34" i="1"/>
  <c r="F51" i="1"/>
  <c r="G51" i="1"/>
  <c r="H51" i="1"/>
  <c r="I51" i="1"/>
  <c r="J51" i="1"/>
  <c r="K51" i="1"/>
  <c r="F65" i="1"/>
  <c r="G65" i="1"/>
  <c r="H65" i="1"/>
  <c r="I65" i="1"/>
  <c r="J65" i="1"/>
  <c r="K65" i="1"/>
  <c r="F12" i="1"/>
  <c r="G12" i="1"/>
  <c r="H12" i="1"/>
  <c r="I12" i="1"/>
  <c r="J12" i="1"/>
  <c r="K12" i="1"/>
  <c r="F64" i="1"/>
  <c r="G64" i="1"/>
  <c r="H64" i="1"/>
  <c r="I64" i="1"/>
  <c r="J64" i="1"/>
  <c r="K64" i="1"/>
  <c r="F20" i="1"/>
  <c r="G20" i="1"/>
  <c r="H20" i="1"/>
  <c r="I20" i="1"/>
  <c r="J20" i="1"/>
  <c r="K20" i="1"/>
  <c r="F63" i="1"/>
  <c r="G63" i="1"/>
  <c r="H63" i="1"/>
  <c r="I63" i="1"/>
  <c r="J63" i="1"/>
  <c r="K63" i="1"/>
  <c r="F62" i="1"/>
  <c r="G62" i="1"/>
  <c r="H62" i="1"/>
  <c r="I62" i="1"/>
  <c r="J62" i="1"/>
  <c r="K62" i="1"/>
  <c r="F70" i="1"/>
  <c r="G70" i="1"/>
  <c r="H70" i="1"/>
  <c r="I70" i="1"/>
  <c r="J70" i="1"/>
  <c r="K70" i="1"/>
  <c r="A23" i="1"/>
  <c r="A35" i="1"/>
  <c r="A34" i="1"/>
  <c r="A51" i="1"/>
  <c r="A65" i="1"/>
  <c r="A12" i="1"/>
  <c r="A64" i="1"/>
  <c r="A20" i="1"/>
  <c r="A63" i="1"/>
  <c r="A62" i="1"/>
  <c r="A70" i="1"/>
  <c r="A69" i="1" l="1"/>
  <c r="F69" i="1"/>
  <c r="G69" i="1"/>
  <c r="H69" i="1"/>
  <c r="I69" i="1"/>
  <c r="J69" i="1"/>
  <c r="K69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50" i="1"/>
  <c r="G50" i="1"/>
  <c r="H50" i="1"/>
  <c r="I50" i="1"/>
  <c r="J50" i="1"/>
  <c r="K50" i="1"/>
  <c r="F49" i="1"/>
  <c r="G49" i="1"/>
  <c r="H49" i="1"/>
  <c r="I49" i="1"/>
  <c r="J49" i="1"/>
  <c r="K49" i="1"/>
  <c r="A50" i="1"/>
  <c r="A49" i="1"/>
  <c r="G7" i="16" l="1"/>
  <c r="A30" i="1"/>
  <c r="A31" i="1"/>
  <c r="A5" i="1"/>
  <c r="A81" i="1"/>
  <c r="A17" i="1"/>
  <c r="A19" i="1"/>
  <c r="A32" i="1"/>
  <c r="A61" i="1"/>
  <c r="F61" i="1"/>
  <c r="G61" i="1"/>
  <c r="H61" i="1"/>
  <c r="I61" i="1"/>
  <c r="J61" i="1"/>
  <c r="K61" i="1"/>
  <c r="F32" i="1" l="1"/>
  <c r="G32" i="1"/>
  <c r="H32" i="1"/>
  <c r="I32" i="1"/>
  <c r="J32" i="1"/>
  <c r="K32" i="1"/>
  <c r="F19" i="1"/>
  <c r="G19" i="1"/>
  <c r="H19" i="1"/>
  <c r="I19" i="1"/>
  <c r="J19" i="1"/>
  <c r="K19" i="1"/>
  <c r="F17" i="1" l="1"/>
  <c r="G17" i="1"/>
  <c r="H17" i="1"/>
  <c r="I17" i="1"/>
  <c r="J17" i="1"/>
  <c r="K17" i="1"/>
  <c r="F81" i="1" l="1"/>
  <c r="G81" i="1"/>
  <c r="H81" i="1"/>
  <c r="I81" i="1"/>
  <c r="J81" i="1"/>
  <c r="K81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5" i="1" l="1"/>
  <c r="G5" i="1"/>
  <c r="H5" i="1"/>
  <c r="I5" i="1"/>
  <c r="J5" i="1"/>
  <c r="K5" i="1"/>
  <c r="F31" i="1" l="1"/>
  <c r="G31" i="1"/>
  <c r="H31" i="1"/>
  <c r="I31" i="1"/>
  <c r="J31" i="1"/>
  <c r="K31" i="1"/>
  <c r="F30" i="1" l="1"/>
  <c r="G30" i="1"/>
  <c r="H30" i="1"/>
  <c r="I30" i="1"/>
  <c r="J30" i="1"/>
  <c r="K30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<sst xmlns="http://schemas.openxmlformats.org/spreadsheetml/2006/main" count="13625" uniqueCount="2638">
  <si>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</si>
  <si>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</si>
  <si>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</si>
  <si>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</si>
  <si>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</si>
  <si>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</si>
  <si>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</si>
  <si>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</si>
  <si>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</si>
  <si>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</si>
  <si>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</si>
  <si>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</si>
  <si>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</si>
  <si>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</si>
  <si>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</si>
  <si>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</si>
  <si>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</si>
  <si>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</si>
  <si>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</si>
  <si>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</si>
  <si>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</si>
  <si>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</si>
  <si>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</si>
  <si>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</si>
  <si>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</si>
  <si>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</si>
  <si>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</si>
  <si>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</si>
  <si>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</si>
  <si>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</si>
  <si>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</si>
  <si>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</si>
  <si>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</si>
  <si>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</si>
  <si>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</si>
  <si>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</si>
  <si>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</si>
  <si>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</si>
  <si>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</si>
  <si>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</si>
  <si>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</si>
  <si>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</si>
  <si>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</si>
  <si>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</si>
  <si>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</si>
  <si>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</si>
  <si>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</si>
  <si>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</si>
  <si>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</si>
  <si>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</si>
  <si>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</si>
  <si>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</si>
  <si>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</si>
  <si>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</si>
  <si>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</si>
  <si>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</si>
  <si>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</si>
  <si>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</si>
  <si>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</si>
  <si>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</si>
  <si>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</si>
  <si>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</si>
  <si>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</si>
  <si>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</si>
  <si>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</si>
  <si>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</si>
  <si>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</si>
  <si>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</si>
  <si>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</si>
  <si>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</si>
  <si>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</si>
  <si>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</si>
  <si>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</si>
  <si>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</si>
  <si>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</si>
  <si>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</si>
  <si>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</si>
  <si>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</si>
  <si>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</si>
  <si>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</si>
  <si>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</si>
  <si>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</si>
  <si>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</si>
  <si>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</si>
  <si>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</si>
  <si>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</si>
  <si>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</si>
  <si>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</si>
  <si>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</si>
  <si>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</si>
  <si>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</si>
  <si>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</si>
  <si>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</si>
  <si>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</si>
  <si>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</si>
  <si>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</si>
  <si>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</si>
  <si>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</si>
  <si>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</si>
  <si>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</si>
  <si>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</si>
  <si>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</si>
  <si>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</si>
  <si>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</si>
  <si>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</si>
  <si>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</si>
  <si>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</si>
  <si>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</si>
  <si>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</si>
  <si>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</si>
  <si>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</si>
  <si>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</si>
  <si>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</si>
  <si>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</si>
  <si>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</si>
  <si>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</si>
  <si>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</si>
  <si>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</si>
  <si>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</si>
  <si>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</si>
  <si>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</si>
  <si>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</si>
  <si>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</si>
  <si>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</si>
  <si>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</si>
  <si>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</si>
  <si>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</si>
  <si>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</si>
  <si>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</si>
  <si>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</si>
  <si>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</si>
  <si>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</si>
  <si>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</si>
  <si>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</si>
  <si>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</si>
  <si>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</si>
  <si>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</si>
  <si>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</si>
  <si>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</si>
  <si>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</si>
  <si>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</si>
  <si>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</si>
  <si>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</si>
  <si>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</si>
  <si>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</si>
  <si>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</si>
  <si>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</si>
  <si>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</si>
  <si>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</si>
  <si>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</si>
  <si>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</si>
  <si>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</si>
  <si>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</si>
  <si>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</si>
  <si>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</si>
  <si>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</si>
  <si>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</si>
  <si>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</si>
  <si>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</si>
  <si>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</si>
  <si>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</si>
  <si>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</si>
  <si>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</si>
  <si>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</si>
  <si>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</si>
  <si>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</si>
  <si>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</si>
  <si>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</si>
  <si>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</si>
  <si>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</si>
  <si>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</si>
  <si>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</si>
  <si>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</si>
  <si>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</si>
  <si>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</si>
  <si>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</si>
  <si>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</si>
  <si>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</si>
  <si>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</si>
  <si>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</si>
  <si>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</si>
  <si>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</si>
  <si>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</si>
  <si>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</si>
  <si>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</si>
  <si>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</si>
  <si>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</si>
  <si>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</si>
  <si>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</si>
  <si>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</si>
  <si>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</si>
  <si>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</si>
  <si>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</si>
  <si>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</si>
  <si>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</si>
  <si>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</si>
  <si>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</si>
  <si>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</si>
  <si>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</si>
  <si>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</si>
  <si>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</si>
  <si>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</si>
  <si>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</si>
  <si>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</si>
  <si>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</si>
  <si>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</si>
  <si>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</si>
  <si>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</si>
  <si>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</si>
  <si>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</si>
  <si>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</si>
  <si>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</si>
  <si>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</si>
  <si>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</si>
  <si>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</si>
  <si>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</si>
  <si>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</si>
  <si>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</si>
  <si>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</si>
  <si>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</si>
  <si>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</si>
  <si>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</si>
  <si>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</si>
  <si>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</si>
  <si>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</si>
  <si>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</si>
  <si>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</si>
  <si>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</si>
  <si>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</si>
  <si>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</si>
  <si>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</si>
  <si>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</si>
  <si>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</si>
  <si>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</si>
  <si>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</si>
  <si>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</si>
  <si>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</si>
  <si>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</si>
  <si>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</si>
  <si>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</si>
  <si>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</si>
  <si>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</si>
  <si>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</si>
  <si>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</si>
  <si>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</si>
  <si>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</si>
  <si>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</si>
  <si>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</si>
  <si>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</si>
  <si>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</si>
  <si>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</si>
  <si>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</si>
  <si>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</si>
  <si>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</si>
  <si>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</si>
  <si>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</si>
  <si>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</si>
  <si>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</si>
  <si>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</si>
  <si>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</si>
  <si>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</si>
  <si>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</si>
  <si>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</si>
  <si>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</si>
  <si>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</si>
  <si>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</si>
  <si>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</si>
  <si>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</si>
  <si>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</si>
  <si>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</si>
  <si>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</si>
  <si>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</si>
  <si>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</si>
  <si>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</si>
  <si>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</si>
  <si>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</si>
  <si>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</si>
  <si>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</si>
  <si>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</si>
  <si>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</si>
  <si>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</si>
  <si>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</si>
  <si>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</si>
  <si>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</si>
  <si>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</si>
  <si>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</si>
  <si>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</si>
  <si>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</si>
  <si>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</si>
  <si>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</si>
  <si>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</si>
  <si>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</si>
  <si>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</si>
  <si>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</si>
  <si>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</si>
  <si>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</si>
  <si>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</si>
  <si>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</si>
  <si>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</si>
  <si>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</si>
  <si>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</si>
  <si>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</si>
  <si>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</si>
  <si>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</si>
  <si>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</si>
  <si>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</si>
  <si>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</si>
  <si>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</si>
  <si>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</si>
  <si>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</si>
  <si>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</si>
  <si>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</si>
  <si>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</si>
  <si>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</si>
  <si>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</si>
  <si>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</si>
  <si>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</si>
  <si>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</si>
  <si>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</si>
  <si>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</si>
  <si>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</si>
  <si>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</si>
  <si>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</si>
  <si>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</si>
  <si>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</si>
  <si>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</si>
  <si>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</si>
  <si>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</si>
  <si>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</si>
  <si>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</si>
  <si>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</si>
  <si>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</si>
  <si>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</si>
  <si>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</si>
  <si>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</si>
  <si>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</si>
  <si>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</si>
  <si>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</si>
  <si>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</si>
  <si>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</si>
  <si>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</si>
  <si>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</si>
  <si>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</si>
  <si>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</si>
  <si>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</si>
  <si>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</si>
  <si>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</si>
  <si>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</si>
  <si>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</si>
  <si>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</si>
  <si>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</si>
  <si>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</si>
  <si>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</si>
  <si>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</si>
  <si>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</si>
  <si>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</si>
  <si>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</si>
  <si>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</si>
  <si>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</si>
  <si>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</si>
  <si>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</si>
  <si>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</si>
  <si>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</si>
  <si>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</si>
  <si>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</si>
  <si>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</si>
  <si>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</si>
  <si>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</si>
  <si>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</si>
  <si>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</si>
  <si>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</si>
  <si>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</si>
  <si>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</si>
  <si>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</si>
  <si>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</si>
  <si>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</si>
  <si>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</si>
  <si>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</si>
  <si>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</si>
  <si>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</si>
  <si>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</si>
  <si>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</si>
  <si>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</si>
  <si>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</si>
  <si>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</si>
  <si>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</si>
  <si>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</si>
  <si>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</si>
  <si>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</si>
  <si>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</si>
  <si>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</si>
  <si>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</si>
  <si>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</si>
  <si>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</si>
  <si>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</si>
  <si>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</si>
  <si>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</si>
  <si>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</si>
  <si>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</si>
  <si>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</si>
  <si>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</si>
  <si>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</si>
  <si>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</si>
  <si>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</si>
  <si>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</si>
  <si>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</si>
  <si>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</si>
  <si>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</si>
  <si>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</si>
  <si>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</si>
  <si>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</si>
  <si>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</si>
  <si>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</si>
  <si>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</si>
  <si>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</si>
  <si>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</si>
  <si>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</si>
  <si>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</si>
  <si>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</si>
  <si>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</si>
  <si>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</si>
  <si>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</si>
  <si>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</si>
  <si>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</si>
  <si>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</si>
  <si>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</si>
  <si>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</si>
  <si>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</si>
  <si>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</si>
  <si>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</si>
  <si>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</si>
  <si>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</si>
  <si>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</si>
  <si>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</si>
  <si>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</si>
  <si>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</si>
  <si>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</si>
  <si>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</si>
  <si>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</si>
  <si>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</si>
  <si>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</si>
  <si>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</si>
  <si>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</si>
  <si>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</si>
  <si>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</si>
  <si>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</si>
  <si>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</si>
  <si>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</si>
  <si>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</si>
  <si>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</si>
  <si>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</si>
  <si>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</si>
  <si>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</si>
  <si>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</si>
  <si>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</si>
  <si>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</si>
  <si>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</si>
  <si>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</si>
  <si>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</si>
  <si>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</si>
  <si>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</si>
  <si>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</si>
  <si>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</si>
  <si>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</si>
  <si>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</si>
  <si>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</si>
  <si>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</si>
  <si>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</si>
  <si>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</si>
  <si>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</si>
  <si>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</si>
  <si>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</si>
  <si>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</si>
  <si>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</si>
  <si>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</si>
  <si>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</si>
  <si>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</si>
  <si>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</si>
  <si>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</si>
  <si>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</si>
  <si>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</si>
  <si>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</si>
  <si>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</si>
  <si>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</si>
  <si>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</si>
  <si>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</si>
  <si>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</si>
  <si>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</si>
  <si>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</si>
  <si>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</si>
  <si>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</si>
  <si>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</si>
  <si>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</si>
  <si>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</si>
  <si>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</si>
  <si>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</si>
  <si>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</si>
  <si>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</si>
  <si>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</si>
  <si>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</si>
  <si>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</si>
  <si>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</si>
  <si>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</si>
  <si>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</si>
  <si>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</si>
  <si>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</si>
  <si>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</si>
  <si>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</si>
  <si>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</si>
  <si>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</si>
  <si>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</si>
  <si>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</si>
  <si>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</si>
  <si>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</si>
  <si>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</si>
  <si>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</si>
  <si>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</si>
  <si>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</si>
  <si>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</si>
  <si>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</si>
  <si>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</si>
  <si>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</si>
  <si>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</si>
  <si>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</si>
  <si>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</si>
  <si>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</si>
  <si>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</si>
  <si>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</si>
  <si>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</si>
  <si>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</si>
  <si>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</si>
  <si>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</si>
  <si>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</si>
  <si>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</si>
  <si>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</si>
  <si>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</si>
  <si>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</si>
  <si>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</si>
  <si>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</si>
  <si>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</si>
  <si>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</si>
  <si>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</si>
  <si>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</si>
  <si>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</si>
  <si>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</si>
  <si>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</si>
  <si>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</si>
  <si>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</si>
  <si>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</si>
  <si>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</si>
  <si>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</si>
  <si>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</si>
  <si>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</si>
  <si>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</si>
  <si>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</si>
  <si>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</si>
  <si>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</si>
  <si>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</si>
  <si>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</si>
  <si>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</si>
  <si>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</si>
  <si>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</si>
  <si>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</si>
  <si>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</si>
  <si>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</si>
  <si>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</si>
  <si>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</si>
  <si>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</si>
  <si>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</si>
  <si>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</si>
  <si>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</si>
  <si>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</si>
  <si>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</si>
  <si>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</si>
  <si>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</si>
  <si>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</si>
  <si>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</si>
  <si>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</si>
  <si>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</si>
  <si>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</si>
  <si>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</si>
  <si>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</si>
  <si>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</si>
  <si>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</si>
  <si>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</si>
  <si>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</si>
  <si>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</si>
  <si>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</si>
  <si>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</si>
  <si>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</si>
  <si>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</si>
  <si>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</si>
  <si>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</si>
  <si>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</si>
  <si>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</si>
  <si>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</si>
  <si>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</si>
  <si>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</si>
  <si>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</si>
  <si>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</si>
  <si>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</si>
  <si>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</si>
  <si>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</si>
  <si>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</si>
  <si>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</si>
  <si>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</si>
  <si>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</si>
  <si>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</si>
  <si>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</si>
  <si>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</si>
  <si>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</si>
  <si>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</si>
  <si>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</si>
  <si>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</si>
  <si>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</si>
  <si>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</si>
  <si>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</si>
  <si>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</si>
  <si>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</si>
  <si>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</si>
  <si>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</si>
  <si>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</si>
  <si>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</si>
  <si>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</si>
  <si>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</si>
  <si>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</si>
  <si>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</si>
  <si>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</si>
  <si>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</si>
  <si>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</si>
  <si>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</si>
  <si>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</si>
  <si>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</si>
  <si>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</si>
  <si>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</si>
  <si>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</si>
  <si>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</si>
  <si>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</si>
  <si>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</si>
  <si>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</si>
  <si>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</si>
  <si>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</si>
  <si>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</si>
  <si>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</si>
  <si>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</si>
  <si>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</si>
  <si>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</si>
  <si>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</si>
  <si>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</si>
  <si>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</si>
  <si>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</si>
  <si>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</si>
  <si>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</si>
  <si>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</si>
  <si>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</si>
  <si>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</si>
  <si>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</si>
  <si>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</si>
  <si>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</si>
  <si>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</si>
  <si>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</si>
  <si>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</si>
  <si>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</si>
  <si>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</si>
  <si>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</si>
  <si>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</si>
  <si>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</si>
  <si>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</si>
  <si>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</si>
  <si>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</si>
  <si>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</si>
  <si>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</si>
  <si>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</si>
  <si>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</si>
  <si>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</si>
  <si>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</si>
  <si>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</si>
  <si>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</si>
  <si>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</si>
  <si>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</si>
  <si>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</si>
  <si>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</si>
  <si>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</si>
  <si>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</si>
  <si>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</si>
  <si>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</si>
  <si>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</si>
  <si>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</si>
  <si>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</si>
  <si>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</si>
  <si>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</si>
  <si>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</si>
  <si>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</si>
  <si>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</si>
  <si>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</si>
  <si>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</si>
  <si>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</si>
  <si>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</si>
  <si>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</si>
  <si>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</si>
  <si>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</si>
  <si>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</si>
  <si>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</si>
  <si>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</si>
  <si>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</si>
  <si>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</si>
  <si>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</si>
  <si>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</si>
  <si>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</si>
  <si>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</si>
  <si>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</si>
  <si>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</si>
  <si>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</si>
  <si>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</si>
  <si>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</si>
  <si>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</si>
  <si>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</si>
  <si>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</si>
  <si>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</si>
  <si>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</si>
  <si>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</si>
  <si>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</si>
  <si>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</si>
  <si>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</si>
  <si>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</si>
  <si>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</si>
  <si>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</si>
  <si>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</si>
  <si>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</si>
  <si>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</si>
  <si>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</si>
  <si>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</si>
  <si>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</si>
  <si>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</si>
  <si>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</si>
  <si>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</si>
  <si>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</si>
  <si>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</si>
  <si>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</si>
  <si>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</si>
  <si>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</si>
  <si>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</si>
  <si>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</si>
  <si>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</si>
  <si>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</si>
  <si>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</si>
  <si>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</si>
  <si>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</si>
  <si>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</si>
  <si>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</si>
  <si>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</si>
  <si>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</si>
  <si>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</si>
  <si>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</si>
  <si>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</si>
  <si>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</si>
  <si>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</si>
  <si>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</si>
  <si>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</si>
  <si>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</si>
  <si>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</si>
  <si>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</si>
  <si>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</si>
  <si>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</si>
  <si>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</si>
  <si>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</si>
  <si>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</si>
  <si>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</si>
  <si>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</si>
  <si>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</si>
  <si>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</si>
  <si>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</si>
  <si>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</si>
  <si>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</si>
  <si>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</si>
  <si>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</si>
  <si>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</si>
  <si>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</si>
  <si>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</si>
  <si>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</si>
  <si>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</si>
  <si>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</si>
  <si>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</si>
  <si>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</si>
  <si>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</si>
  <si>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</si>
  <si>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</si>
  <si>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</si>
  <si>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</si>
  <si>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</si>
  <si>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</si>
  <si>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</si>
  <si>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</si>
  <si>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</si>
  <si>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</si>
  <si>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</si>
  <si>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</si>
  <si>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</si>
  <si>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</si>
  <si>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</si>
  <si>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</si>
  <si>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</si>
  <si>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</si>
  <si>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</si>
  <si>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</si>
  <si>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</si>
  <si>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</si>
  <si>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</si>
  <si>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</si>
  <si>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</si>
  <si>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</si>
  <si>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</si>
  <si>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</si>
  <si>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</si>
  <si>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</si>
  <si>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</si>
  <si>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</si>
  <si>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</si>
  <si>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</si>
  <si>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</si>
  <si>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</si>
  <si>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</si>
  <si>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</si>
  <si>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</si>
  <si>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</si>
  <si>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</si>
  <si>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</si>
  <si>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</si>
  <si>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</si>
  <si>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</si>
  <si>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</si>
  <si>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</si>
  <si>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</si>
  <si>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</si>
  <si>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</si>
  <si>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</si>
  <si>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</si>
  <si>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</si>
  <si>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</si>
  <si>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</si>
  <si>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</si>
  <si>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</si>
  <si>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</si>
  <si>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</si>
  <si>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</si>
  <si>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</si>
  <si>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</si>
  <si>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</si>
  <si>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</si>
  <si>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</si>
  <si>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</si>
  <si>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</si>
  <si>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</si>
  <si>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</si>
  <si>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</si>
  <si>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</si>
  <si>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</si>
  <si>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</si>
  <si>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</si>
  <si>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</si>
  <si>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</si>
  <si>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</si>
  <si>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</si>
  <si>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</si>
  <si>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</si>
  <si>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</si>
  <si>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</si>
  <si>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</si>
  <si>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</si>
  <si>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</si>
  <si>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</si>
  <si>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</si>
  <si>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</si>
  <si>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</si>
  <si>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</si>
  <si>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</si>
  <si>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</si>
  <si>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</si>
  <si>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</si>
  <si>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</si>
  <si>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</si>
  <si>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</si>
  <si>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</si>
  <si>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</si>
  <si>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</si>
  <si>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</si>
  <si>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</si>
  <si>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</si>
  <si>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</si>
  <si>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</si>
  <si>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</si>
  <si>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</si>
  <si>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</si>
  <si>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</si>
  <si>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</si>
  <si>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</si>
  <si>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</si>
  <si>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</si>
  <si>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</si>
  <si>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</si>
  <si>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</si>
  <si>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</si>
  <si>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</si>
  <si>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</si>
  <si>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</si>
  <si>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</si>
  <si>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</si>
  <si>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</si>
  <si>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</si>
  <si>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</si>
  <si>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</si>
  <si>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</si>
  <si>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</si>
  <si>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</si>
  <si>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</si>
  <si>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</si>
  <si>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</si>
  <si>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</si>
  <si>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</si>
  <si>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</si>
  <si>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</si>
  <si>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</si>
  <si>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</si>
  <si>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</si>
  <si>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</si>
  <si>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</si>
  <si>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</si>
  <si>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</si>
  <si>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</si>
  <si>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</si>
  <si>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</si>
  <si>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</si>
  <si>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</si>
  <si>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</si>
  <si>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</si>
  <si>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</si>
  <si>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</si>
  <si>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</si>
  <si>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</si>
  <si>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</si>
  <si>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</si>
  <si>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</si>
  <si>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</si>
  <si>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</si>
  <si>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</si>
  <si>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</si>
  <si>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</si>
  <si>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</si>
  <si>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</si>
  <si>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</si>
  <si>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</si>
  <si>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</si>
  <si>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</si>
  <si>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</si>
  <si>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</si>
  <si>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</si>
  <si>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</si>
  <si>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</si>
  <si>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</si>
  <si>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</si>
  <si>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</si>
  <si>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</si>
  <si>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</si>
  <si>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</si>
  <si>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</si>
  <si>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</si>
  <si>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</si>
  <si>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</si>
  <si>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</si>
  <si>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</si>
  <si>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</si>
  <si>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</si>
  <si>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</si>
  <si>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</si>
  <si>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</si>
  <si>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</si>
  <si>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</si>
  <si>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</si>
  <si>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</si>
  <si>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</si>
  <si>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</si>
  <si>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</si>
  <si>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</si>
  <si>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</si>
  <si>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</si>
  <si>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</si>
  <si>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</si>
  <si>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</si>
  <si>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</si>
  <si>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</si>
  <si>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</si>
  <si>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</si>
  <si>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</si>
  <si>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</si>
  <si>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</si>
  <si>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</si>
  <si>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</si>
  <si>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</si>
  <si>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</si>
  <si>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</si>
  <si>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</si>
  <si>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</si>
  <si>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</si>
  <si>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</si>
  <si>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</si>
  <si>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</si>
  <si>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</si>
  <si>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</si>
  <si>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</si>
  <si>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</si>
  <si>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</si>
  <si>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</si>
  <si>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</si>
  <si>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</si>
  <si>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</si>
  <si>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</si>
  <si>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</si>
  <si>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</si>
  <si>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</si>
  <si>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</si>
  <si>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</si>
  <si>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</si>
  <si>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</si>
  <si>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</si>
  <si>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</si>
  <si>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</si>
  <si>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</si>
  <si>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</si>
  <si>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</si>
  <si>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</si>
  <si>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</si>
  <si>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</si>
  <si>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</si>
  <si>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</si>
  <si>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</si>
  <si>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</si>
  <si>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</si>
  <si>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</si>
  <si>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</si>
  <si>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</si>
  <si>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</si>
  <si>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</si>
  <si>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</si>
  <si>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</si>
  <si>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</si>
  <si>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</si>
  <si>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</si>
  <si>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</si>
  <si>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</si>
  <si>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</si>
  <si>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</si>
  <si>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</si>
  <si>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</si>
  <si>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</si>
  <si>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</si>
  <si>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</si>
  <si>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</si>
  <si>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</si>
  <si>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</si>
  <si>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</si>
  <si>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</si>
  <si>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</si>
  <si>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</si>
  <si>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</si>
  <si>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</si>
  <si>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</si>
  <si>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</si>
  <si>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</si>
  <si>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</si>
  <si>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</si>
  <si>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</si>
  <si>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</si>
  <si>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</si>
  <si>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</si>
  <si>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</si>
  <si>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</si>
  <si>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</si>
  <si>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</si>
  <si>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</si>
  <si>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</si>
  <si>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</si>
  <si>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</si>
  <si>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</si>
  <si>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</si>
  <si>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</si>
  <si>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</si>
  <si>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</si>
  <si>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</si>
  <si>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</si>
  <si>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</si>
  <si>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</si>
  <si>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</si>
  <si>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</si>
  <si>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</si>
  <si>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</si>
  <si>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</si>
  <si>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</si>
  <si>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</si>
  <si>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</si>
  <si>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</si>
  <si>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</si>
  <si>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</si>
  <si>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</si>
  <si>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</si>
  <si>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</si>
  <si>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</si>
  <si>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</si>
  <si>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</si>
  <si>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</si>
  <si>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</si>
  <si>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</si>
  <si>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</si>
  <si>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</si>
  <si>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</si>
  <si>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</si>
  <si>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</si>
  <si>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</si>
  <si>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</si>
  <si>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</si>
  <si>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</si>
  <si>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</si>
  <si>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</si>
  <si>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</si>
  <si>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</si>
  <si>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</si>
  <si>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</si>
  <si>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</si>
  <si>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</si>
  <si>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</si>
  <si>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</si>
  <si>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</si>
  <si>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</si>
  <si>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</si>
  <si>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</si>
  <si>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</si>
  <si>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</si>
  <si>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</si>
  <si>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</si>
  <si>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</si>
  <si>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</si>
  <si>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</si>
  <si>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</si>
  <si>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</si>
  <si>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</si>
  <si>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</si>
  <si>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</si>
  <si>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</si>
  <si>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</si>
  <si>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</si>
  <si>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</si>
  <si>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</si>
  <si>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</si>
  <si>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</si>
  <si>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</si>
  <si>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</si>
  <si>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</si>
  <si>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</si>
  <si>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</si>
  <si>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</si>
  <si>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</si>
  <si>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</si>
  <si>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</si>
  <si>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</si>
  <si>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</si>
  <si>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</si>
  <si>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</si>
  <si>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</si>
  <si>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</si>
  <si>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</si>
  <si>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</si>
  <si>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</si>
  <si>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</si>
  <si>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</si>
  <si>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</si>
  <si>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</si>
  <si>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</si>
  <si>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</si>
  <si>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</si>
  <si>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</si>
  <si>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</si>
  <si>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</si>
  <si>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</si>
  <si>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</si>
  <si>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</si>
  <si>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</si>
  <si>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</si>
  <si>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</si>
  <si>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</si>
  <si>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</si>
  <si>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</si>
  <si>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</si>
  <si>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</si>
  <si>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</si>
  <si>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</si>
  <si>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</si>
  <si>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</si>
  <si>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</si>
  <si>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</si>
  <si>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</si>
  <si>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</si>
  <si>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</si>
  <si>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</si>
  <si>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</si>
  <si>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</si>
  <si>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</si>
  <si>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</si>
  <si>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</si>
  <si>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</si>
  <si>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</si>
  <si>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</si>
  <si>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</si>
  <si>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</si>
  <si>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</si>
  <si>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</si>
  <si>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</si>
  <si>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</si>
  <si>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</si>
  <si>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</si>
  <si>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</si>
  <si>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</si>
  <si>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</si>
  <si>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</si>
  <si>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</si>
  <si>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</si>
  <si>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</si>
  <si>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</si>
  <si>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</si>
  <si>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</si>
  <si>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</si>
  <si>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</si>
  <si>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</si>
  <si>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</si>
  <si>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</si>
  <si>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</si>
  <si>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</si>
  <si>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</si>
  <si>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</si>
  <si>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</si>
  <si>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</si>
  <si>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</si>
  <si>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</si>
  <si>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</si>
  <si>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</si>
  <si>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</si>
  <si>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</si>
  <si>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</si>
  <si>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</si>
  <si>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</si>
  <si>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</si>
  <si>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</si>
  <si>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</si>
  <si>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</si>
  <si>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</si>
  <si>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</si>
  <si>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</si>
  <si>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</si>
  <si>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</si>
  <si>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</si>
  <si>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</si>
  <si>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</si>
  <si>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</si>
  <si>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</si>
  <si>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</si>
  <si>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</si>
  <si>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</si>
  <si>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</si>
  <si>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</si>
  <si>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</si>
  <si>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</si>
  <si>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</si>
  <si>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</si>
  <si>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</si>
  <si>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</si>
  <si>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</si>
  <si>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</si>
  <si>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</si>
  <si>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</si>
  <si>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</si>
  <si>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</si>
  <si>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</si>
  <si>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</si>
  <si>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</si>
  <si>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</si>
  <si>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</si>
  <si>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</si>
  <si>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</si>
  <si>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</si>
  <si>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</si>
  <si>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</si>
  <si>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</si>
  <si>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</si>
  <si>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</si>
  <si>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</si>
  <si>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</si>
  <si>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</si>
  <si>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</si>
  <si>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</si>
  <si>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</si>
  <si>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</si>
  <si>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</si>
  <si>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</si>
  <si>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</si>
  <si>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</si>
  <si>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</si>
  <si>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</si>
  <si>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</si>
  <si>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</si>
  <si>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</si>
  <si>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</si>
  <si>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</si>
  <si>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</si>
  <si>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</si>
  <si>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</si>
  <si>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</si>
  <si>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</si>
  <si>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</si>
  <si>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</si>
  <si>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</si>
  <si>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</si>
  <si>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</si>
  <si>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</si>
  <si>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</si>
  <si>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</si>
  <si>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</si>
  <si>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</si>
  <si>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</si>
  <si>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</si>
  <si>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</si>
  <si>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</si>
  <si>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</si>
  <si>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</si>
  <si>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</si>
  <si>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</si>
  <si>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</si>
  <si>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</si>
  <si>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</si>
  <si>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</si>
  <si>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</si>
  <si>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</si>
  <si>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</si>
  <si>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</si>
  <si>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</si>
  <si>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</si>
  <si>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</si>
  <si>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</si>
  <si>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</si>
  <si>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</si>
  <si>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</si>
  <si>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</si>
  <si>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</si>
  <si>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</si>
  <si>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</si>
  <si>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</si>
  <si>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</si>
  <si>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</si>
  <si>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</si>
  <si>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</si>
  <si>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</si>
  <si>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</si>
  <si>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</si>
  <si>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</si>
  <si>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</si>
  <si>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</si>
  <si>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</si>
  <si>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</si>
  <si>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</si>
  <si>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</si>
  <si>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</si>
  <si>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</si>
  <si>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</si>
  <si>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</si>
  <si>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</si>
  <si>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</si>
  <si>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</si>
  <si>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</si>
  <si>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</si>
  <si>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</si>
  <si>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</si>
  <si>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</si>
  <si>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</si>
  <si>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</si>
  <si>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</si>
  <si>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</si>
  <si>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</si>
  <si>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</si>
  <si>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</si>
  <si>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</si>
  <si>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</si>
  <si>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</si>
  <si>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</si>
  <si>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</si>
  <si>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</si>
  <si>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</si>
  <si>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</si>
  <si>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</si>
  <si>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</si>
  <si>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</si>
  <si>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</si>
  <si>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</si>
  <si>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</si>
  <si>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</si>
  <si>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</si>
  <si>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</si>
  <si>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</si>
  <si>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</si>
  <si>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</si>
  <si>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</si>
  <si>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</si>
  <si>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</si>
  <si>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</si>
  <si>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</si>
  <si>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</si>
  <si>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</si>
  <si>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</si>
  <si>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</si>
  <si>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</si>
  <si>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</si>
  <si>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</si>
  <si>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</si>
  <si>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</si>
  <si>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</si>
  <si>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</si>
  <si>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</si>
  <si>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</si>
  <si>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</si>
  <si>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</si>
  <si>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</si>
  <si>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</si>
  <si>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</si>
  <si>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</si>
  <si>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</si>
  <si>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</si>
  <si>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</si>
  <si>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</si>
  <si>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</si>
  <si>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</si>
  <si>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</si>
  <si>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</si>
  <si>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</si>
  <si>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</si>
  <si>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</si>
  <si>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</si>
  <si>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</si>
  <si>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</si>
  <si>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</si>
  <si>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</si>
  <si>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</si>
  <si>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</si>
  <si>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</si>
  <si>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</si>
  <si>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</si>
  <si>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</si>
  <si>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</si>
  <si>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</si>
  <si>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</si>
  <si>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</si>
  <si>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</si>
  <si>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</si>
  <si>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</si>
  <si>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</si>
  <si>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</si>
  <si>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</si>
  <si>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</si>
  <si>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</si>
  <si>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</si>
  <si>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</si>
  <si>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</si>
  <si>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</si>
  <si>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</si>
  <si>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</si>
  <si>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</si>
  <si>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</si>
  <si>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</si>
  <si>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</si>
  <si>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</si>
  <si>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</si>
  <si>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</si>
  <si>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</si>
  <si>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</si>
  <si>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</si>
  <si>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</si>
  <si>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</si>
  <si>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</si>
  <si>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</si>
  <si>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</si>
  <si>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</si>
  <si>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</si>
  <si>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</si>
  <si>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</si>
  <si>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</si>
  <si>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</si>
  <si>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</si>
  <si>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</si>
  <si>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</si>
  <si>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</si>
  <si>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</si>
  <si>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</si>
  <si>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</si>
  <si>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</si>
  <si>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</si>
  <si>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</si>
  <si>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</si>
  <si>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</si>
  <si>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</si>
  <si>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</si>
  <si>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</si>
  <si>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</si>
  <si>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</si>
  <si>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</si>
  <si>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</si>
  <si>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</si>
  <si>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</si>
  <si>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</si>
  <si>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</si>
  <si>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</si>
  <si>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</si>
  <si>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</si>
  <si>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</si>
  <si>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</si>
  <si>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</si>
  <si>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</si>
  <si>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</si>
  <si>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</si>
  <si>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</si>
  <si>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</si>
  <si>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</si>
  <si>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</si>
  <si>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</si>
  <si>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</si>
  <si>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</si>
  <si>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</si>
  <si>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</si>
  <si>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</si>
  <si>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</si>
  <si>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</si>
  <si>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</si>
  <si>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</si>
  <si>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</si>
  <si>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</si>
  <si>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</si>
  <si>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</si>
  <si>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</si>
  <si>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</si>
  <si>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</si>
  <si>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</si>
  <si>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</si>
  <si>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</si>
  <si>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</si>
  <si>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</si>
  <si>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</si>
  <si>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</si>
  <si>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</si>
  <si>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</si>
  <si>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</si>
  <si>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</si>
  <si>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</si>
  <si>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</si>
  <si>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</si>
  <si>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</si>
  <si>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</si>
  <si>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</si>
  <si>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</si>
  <si>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</si>
  <si>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</si>
  <si>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</si>
  <si>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</si>
  <si>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</si>
  <si>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</si>
  <si>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</si>
  <si>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</si>
  <si>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</si>
  <si>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</si>
  <si>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</si>
  <si>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</si>
  <si>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</si>
  <si>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</si>
  <si>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</si>
  <si>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</si>
  <si>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</si>
  <si>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</si>
  <si>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</si>
  <si>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</si>
  <si>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</si>
  <si>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</si>
  <si>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</si>
  <si>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</si>
  <si>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</si>
  <si>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</si>
  <si>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</si>
  <si>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</si>
  <si>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</si>
  <si>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</si>
  <si>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</si>
  <si>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</si>
  <si>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</si>
  <si>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</si>
  <si>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</si>
  <si>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</si>
  <si>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</si>
  <si>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</si>
  <si>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</si>
  <si>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</si>
  <si>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</si>
  <si>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</si>
  <si>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</si>
  <si>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</si>
  <si>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</si>
  <si>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</si>
  <si>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</si>
  <si>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</si>
  <si>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</si>
  <si>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</si>
  <si>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</si>
  <si>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</si>
  <si>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</si>
  <si>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</si>
  <si>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</si>
  <si>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</si>
  <si>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</si>
  <si>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</si>
  <si>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</si>
  <si>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</si>
  <si>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</si>
  <si>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</si>
  <si>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</si>
  <si>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</si>
  <si>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</si>
  <si>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</si>
  <si>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</si>
  <si>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</si>
  <si>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</si>
  <si>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</si>
  <si>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</si>
  <si>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</si>
  <si>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</si>
  <si>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</si>
  <si>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</si>
  <si>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</si>
  <si>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</si>
  <si>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</si>
  <si>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</si>
  <si>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</si>
  <si>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</si>
  <si>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</si>
  <si>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</si>
  <si>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</si>
  <si>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</si>
  <si>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</si>
  <si>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</si>
  <si>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</si>
  <si>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</si>
  <si>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</si>
  <si>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</si>
  <si>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</si>
  <si>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</si>
  <si>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</si>
  <si>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</si>
  <si>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</si>
  <si>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</si>
  <si>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</si>
  <si>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</si>
  <si>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</si>
  <si>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</si>
  <si>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</si>
  <si>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</si>
  <si>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</si>
  <si>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</si>
  <si>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</si>
  <si>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</si>
  <si>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</si>
  <si>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</si>
  <si>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</si>
  <si>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</si>
  <si>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</si>
  <si>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</si>
  <si>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</si>
  <si>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</si>
  <si>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</si>
  <si>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</si>
  <si>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</si>
  <si>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</si>
  <si>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</si>
  <si>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</si>
  <si>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</si>
  <si>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</si>
  <si>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</si>
  <si>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</si>
  <si>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</si>
  <si>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</si>
  <si>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</si>
  <si>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</si>
  <si>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</si>
  <si>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</si>
  <si>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</si>
  <si>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</si>
  <si>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</si>
  <si>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</si>
  <si>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</si>
  <si>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</si>
  <si>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</si>
  <si>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</si>
  <si>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</si>
  <si>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</si>
  <si>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</si>
  <si>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</si>
  <si>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</si>
  <si>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</si>
  <si>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</si>
  <si>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</si>
  <si>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</si>
  <si>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</si>
  <si>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</si>
  <si>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</si>
  <si>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</si>
  <si>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</si>
  <si>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</si>
  <si>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</si>
  <si>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</si>
  <si>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</si>
  <si>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</si>
  <si>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</si>
  <si>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</si>
  <si>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</si>
  <si>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</si>
  <si>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</si>
  <si>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</si>
  <si>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</si>
  <si>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</si>
  <si>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</si>
  <si>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</si>
  <si>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</si>
  <si>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</si>
  <si>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</si>
  <si>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</si>
  <si>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</si>
  <si>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</si>
  <si>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</si>
  <si>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</si>
  <si>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</si>
  <si>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</si>
  <si>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</si>
  <si>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</si>
  <si>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</si>
  <si>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</si>
  <si>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</si>
  <si>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</si>
  <si>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</si>
  <si>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</si>
  <si>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</si>
  <si>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</si>
  <si>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</si>
  <si>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</si>
  <si>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</si>
  <si>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</si>
  <si>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</si>
  <si>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</si>
  <si>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</si>
  <si>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</si>
  <si>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</si>
  <si>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</si>
  <si>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</si>
  <si>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</si>
  <si>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</si>
  <si>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</si>
  <si>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</si>
  <si>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</si>
  <si>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</si>
  <si>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</si>
  <si>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</si>
  <si>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</si>
  <si>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</si>
  <si>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</si>
  <si>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</si>
  <si>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</si>
  <si>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</si>
  <si>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</si>
  <si>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</si>
  <si>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</si>
  <si>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</si>
  <si>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</si>
  <si>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</si>
  <si>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</si>
  <si>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</si>
  <si>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</si>
  <si>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</si>
  <si>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</si>
  <si>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</si>
  <si>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</si>
  <si>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</si>
  <si>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</si>
  <si>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</si>
  <si>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</si>
  <si>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</si>
  <si>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</si>
  <si>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</si>
  <si>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</si>
  <si>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</si>
  <si>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</si>
  <si>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</si>
  <si>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</si>
  <si>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</si>
  <si>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</si>
  <si>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</si>
  <si>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</si>
  <si>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</si>
  <si>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</si>
  <si>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</si>
  <si>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</si>
  <si>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</si>
  <si>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</si>
  <si>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</si>
  <si>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</si>
  <si>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</si>
  <si>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</si>
  <si>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</si>
  <si>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</si>
  <si>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</si>
  <si>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</si>
  <si>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</si>
  <si>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</si>
  <si>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</si>
  <si>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</si>
  <si>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</si>
  <si>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</si>
  <si>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</si>
  <si>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</si>
  <si>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</si>
  <si>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</si>
  <si>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</si>
  <si>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</si>
  <si>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</si>
  <si>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</si>
  <si>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</si>
  <si>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</si>
  <si>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</si>
  <si>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</si>
  <si>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</si>
  <si>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</si>
  <si>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</si>
  <si>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</si>
  <si>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</si>
  <si>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</si>
  <si>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</si>
  <si>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</si>
  <si>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</si>
  <si>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</si>
  <si>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</si>
  <si>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</si>
  <si>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</si>
  <si>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</si>
  <si>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</si>
  <si>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</si>
  <si>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</si>
  <si>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</si>
  <si>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</si>
  <si>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</si>
  <si>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</si>
  <si>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</si>
  <si>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</si>
  <si>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</si>
  <si>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</si>
  <si>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</si>
  <si>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</si>
  <si>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</si>
  <si>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</si>
  <si>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</si>
  <si>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</si>
  <si>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</si>
  <si>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</si>
  <si>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</si>
  <si>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</si>
  <si>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</si>
  <si>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</si>
  <si>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</si>
  <si>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</si>
  <si>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</si>
  <si>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</si>
  <si>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</si>
  <si>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</si>
  <si>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</si>
  <si>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</si>
  <si>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</si>
  <si>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</si>
  <si>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</si>
  <si>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</si>
  <si>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</si>
  <si>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</si>
  <si>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</si>
  <si>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</si>
  <si>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</si>
  <si>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</si>
  <si>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</si>
  <si>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</si>
  <si>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</si>
  <si>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</si>
  <si>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</si>
  <si>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</si>
  <si>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</si>
  <si>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</si>
  <si>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</si>
  <si>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</si>
  <si>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</si>
  <si>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</si>
  <si>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</si>
  <si>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</si>
  <si>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</si>
  <si>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</si>
  <si>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</si>
  <si>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</si>
  <si>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</si>
  <si>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</si>
  <si>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</si>
  <si>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</si>
  <si>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</si>
  <si>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</si>
  <si>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</si>
  <si>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</si>
  <si>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</si>
  <si>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</si>
  <si>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</si>
  <si>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</si>
  <si>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</si>
  <si>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</si>
  <si>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</si>
  <si>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</si>
  <si>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</si>
  <si>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</si>
  <si>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</si>
  <si>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</si>
  <si>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</si>
  <si>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</si>
  <si>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</si>
  <si>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</si>
  <si>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</si>
  <si>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</si>
  <si>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</si>
  <si>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</si>
  <si>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</si>
  <si>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</si>
  <si>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</si>
  <si>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</si>
  <si>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</si>
  <si>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</si>
  <si>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</si>
  <si>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</si>
  <si>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</si>
  <si>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</si>
  <si>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</si>
  <si>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</si>
  <si>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</si>
  <si>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</si>
  <si>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</si>
  <si>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</si>
  <si>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</si>
  <si>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</si>
  <si>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</si>
  <si>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</si>
  <si>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</si>
  <si>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</si>
  <si>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</si>
  <si>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</si>
  <si>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</si>
  <si>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</si>
  <si>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</si>
  <si>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</si>
  <si>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</si>
  <si>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</si>
  <si>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</si>
  <si>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</si>
  <si>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</si>
  <si>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</si>
  <si>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</si>
  <si>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</si>
  <si>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</si>
  <si>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</si>
  <si>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</si>
  <si>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</si>
  <si>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</si>
  <si>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</si>
  <si>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</si>
  <si>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</si>
  <si>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</si>
  <si>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</si>
  <si>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</si>
  <si>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</si>
  <si>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</si>
  <si>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</si>
  <si>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</si>
  <si>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</si>
  <si>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</si>
  <si>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</si>
  <si>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</si>
  <si>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</si>
  <si>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</si>
  <si>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</si>
  <si>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</si>
  <si>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</si>
  <si>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</si>
  <si>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</si>
  <si>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</si>
  <si>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</si>
  <si>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</si>
  <si>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</si>
  <si>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</si>
  <si>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</si>
  <si>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</si>
  <si>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</si>
  <si>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</si>
  <si>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</si>
  <si>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</si>
  <si>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</si>
  <si>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</si>
  <si>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</si>
  <si>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</si>
  <si>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</si>
  <si>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</si>
  <si>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</si>
  <si>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</si>
  <si>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</si>
  <si>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</si>
  <si>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</si>
  <si>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</si>
  <si>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</si>
  <si>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</si>
  <si>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</si>
  <si>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</si>
  <si>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</si>
  <si>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</si>
  <si>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</si>
  <si>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</si>
  <si>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</si>
  <si>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</si>
  <si>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</si>
  <si>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</si>
  <si>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</si>
  <si>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</si>
  <si>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</si>
  <si>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</si>
  <si>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</si>
  <si>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</si>
  <si>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</si>
  <si>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</si>
  <si>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</si>
  <si>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</si>
  <si>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</si>
  <si>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</si>
  <si>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</si>
  <si>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</si>
  <si>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</si>
  <si>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</si>
  <si>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</si>
  <si>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</si>
  <si>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</si>
  <si>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</si>
  <si>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</si>
  <si>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</si>
  <si>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</si>
  <si>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</si>
  <si>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</si>
  <si>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</si>
  <si>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</si>
  <si>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</si>
  <si>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</si>
  <si>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</si>
  <si>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</si>
  <si>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</si>
  <si>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</si>
  <si>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</si>
  <si>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</si>
  <si>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</si>
  <si>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</si>
  <si>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</si>
  <si>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</si>
  <si>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</si>
  <si>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</si>
  <si>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</si>
  <si>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</si>
  <si>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</si>
  <si>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</si>
  <si>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</si>
  <si>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</si>
  <si>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</si>
  <si>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</si>
  <si>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</si>
  <si>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</si>
  <si>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</si>
  <si>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</si>
  <si>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</si>
  <si>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</si>
  <si>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</si>
  <si>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</si>
  <si>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</si>
  <si>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</si>
  <si>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</si>
  <si>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</si>
  <si>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</si>
  <si>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</si>
  <si>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</si>
  <si>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</si>
  <si>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</si>
  <si>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</si>
  <si>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</si>
  <si>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</si>
  <si>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</si>
  <si>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</si>
  <si>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</si>
  <si>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</si>
  <si>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</si>
  <si>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</si>
  <si>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</si>
  <si>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</si>
  <si>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</si>
  <si>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</si>
  <si>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</si>
  <si>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</si>
  <si>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</si>
  <si>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</si>
  <si>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</si>
  <si>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</si>
  <si>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</si>
  <si>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</si>
  <si>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</si>
  <si>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</si>
  <si>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</si>
  <si>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</si>
  <si>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</si>
  <si>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</si>
  <si>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</si>
  <si>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</si>
  <si>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</si>
  <si>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</si>
  <si>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</si>
  <si>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</si>
  <si>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</si>
  <si>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</si>
  <si>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</si>
  <si>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</si>
  <si>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</si>
  <si>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</si>
  <si>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</si>
  <si>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</si>
  <si>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</si>
  <si>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</si>
  <si>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</si>
  <si>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</si>
  <si>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</si>
  <si>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</si>
  <si>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</si>
  <si>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</si>
  <si>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</si>
  <si>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</si>
  <si>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</si>
  <si>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</si>
  <si>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</si>
  <si>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</si>
  <si>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</si>
  <si>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</si>
  <si>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</si>
  <si>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</si>
  <si>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</si>
  <si>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</si>
  <si>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</si>
  <si>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</si>
  <si>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</si>
  <si>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</si>
  <si>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</si>
  <si>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</si>
  <si>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</si>
  <si>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</si>
  <si>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</si>
  <si>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</si>
  <si>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</si>
  <si>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</si>
  <si>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</si>
  <si>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</si>
  <si>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</si>
  <si>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</si>
  <si>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</si>
  <si>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</si>
  <si>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</si>
  <si>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</si>
  <si>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</si>
  <si>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</si>
  <si>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</si>
  <si>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</si>
  <si>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</si>
  <si>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</si>
  <si>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</si>
  <si>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</si>
  <si>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</si>
  <si>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</si>
  <si>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</si>
  <si>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</si>
  <si>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</si>
  <si>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</si>
  <si>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</si>
  <si>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</si>
  <si>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</si>
  <si>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</si>
  <si>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</si>
  <si>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</si>
  <si>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</si>
  <si>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</si>
  <si>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</si>
  <si>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</si>
  <si>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</si>
  <si>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</si>
  <si>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</si>
  <si>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</si>
  <si>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</si>
  <si>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</si>
  <si>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</si>
  <si>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</si>
  <si>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</si>
  <si>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</si>
  <si>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</si>
  <si>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</si>
  <si>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</si>
  <si>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</si>
  <si>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</si>
  <si>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</si>
  <si>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</si>
  <si>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</si>
  <si>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</si>
  <si>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</si>
  <si>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</si>
  <si>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</si>
  <si>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</si>
  <si>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</si>
  <si>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</si>
  <si>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</si>
  <si>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</si>
  <si>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</si>
  <si>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</si>
  <si>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</si>
  <si>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</si>
  <si>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</si>
  <si>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</si>
  <si>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</si>
  <si>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</si>
  <si>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</si>
  <si>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</si>
  <si>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</si>
  <si>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</si>
  <si>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</si>
  <si>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</si>
  <si>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</si>
  <si>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</si>
  <si>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</si>
  <si>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</si>
  <si>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</si>
  <si>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</si>
  <si>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</si>
  <si>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</si>
  <si>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</si>
  <si>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</si>
  <si>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</si>
  <si>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</si>
  <si>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</si>
  <si>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</si>
  <si>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</si>
  <si>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</si>
  <si>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</si>
  <si>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</si>
  <si>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</si>
  <si>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</si>
  <si>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</si>
  <si>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</si>
  <si>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</si>
  <si>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</si>
  <si>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</si>
  <si>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</si>
  <si>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</si>
  <si>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</si>
  <si>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</si>
  <si>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</si>
  <si>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</si>
  <si>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</si>
  <si>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</si>
  <si>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</si>
  <si>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</si>
  <si>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</si>
  <si>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</si>
  <si>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</si>
  <si>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</si>
  <si>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</si>
  <si>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</si>
  <si>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</si>
  <si>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</si>
  <si>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</si>
  <si>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</si>
  <si>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</si>
  <si>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</si>
  <si>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</si>
  <si>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</si>
  <si>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</si>
  <si>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</si>
  <si>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</si>
  <si>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</si>
  <si>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</si>
  <si>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</si>
  <si>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</si>
  <si>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</si>
  <si>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</si>
  <si>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</si>
  <si>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</si>
  <si>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</si>
  <si>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</si>
  <si>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</si>
  <si>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</si>
  <si>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</si>
  <si>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</si>
  <si>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</si>
  <si>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</si>
  <si>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</si>
  <si>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</si>
  <si>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</si>
  <si>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</si>
  <si>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</si>
  <si>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</si>
  <si>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</si>
  <si>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</si>
  <si>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</si>
  <si>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</si>
  <si>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</si>
  <si>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</si>
  <si>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</si>
  <si>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</si>
  <si>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</si>
  <si>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</si>
  <si>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</si>
  <si>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</si>
  <si>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</si>
  <si>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</si>
  <si>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</si>
  <si>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</si>
  <si>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</si>
  <si>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</si>
  <si>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</si>
  <si>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</si>
  <si>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</si>
  <si>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</si>
  <si>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</si>
  <si>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</si>
  <si>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</si>
  <si>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</si>
  <si>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</si>
  <si>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</si>
  <si>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</si>
  <si>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</si>
  <si>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</si>
  <si>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</si>
  <si>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</si>
  <si>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</si>
  <si>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</si>
  <si>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</si>
  <si>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</si>
  <si>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</si>
  <si>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</si>
  <si>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</si>
  <si>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</si>
  <si>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</si>
  <si>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</si>
  <si>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</si>
  <si>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</si>
  <si>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</si>
  <si>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</si>
  <si>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</si>
  <si>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</si>
  <si>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</si>
  <si>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</si>
  <si>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</si>
  <si>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</si>
  <si>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</si>
  <si>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</si>
  <si>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</si>
  <si>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</si>
  <si>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</si>
  <si>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</si>
  <si>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</si>
  <si>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</si>
  <si>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</si>
  <si>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</si>
  <si>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</si>
  <si>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</si>
  <si>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</si>
  <si>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</si>
  <si>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</si>
  <si>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</si>
  <si>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</si>
  <si>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</si>
  <si>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</si>
  <si>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</si>
  <si>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</si>
  <si>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</si>
  <si>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</si>
  <si>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</si>
  <si>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</si>
  <si>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</si>
  <si>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</si>
  <si>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</si>
  <si>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</si>
  <si>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</si>
  <si>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</si>
  <si>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</si>
  <si>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</si>
  <si>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</si>
  <si>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</si>
  <si>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</si>
  <si>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</si>
  <si>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</si>
  <si>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</si>
  <si>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</si>
  <si>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</si>
  <si>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</si>
  <si>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</si>
  <si>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</si>
  <si>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</si>
  <si>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</si>
  <si>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</si>
  <si>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</si>
  <si>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</si>
  <si>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</si>
  <si>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</si>
  <si>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</si>
  <si>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</si>
  <si>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</si>
  <si>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</si>
  <si>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</si>
  <si>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</si>
  <si>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</si>
  <si>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</si>
  <si>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</si>
  <si>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</si>
  <si>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</si>
  <si>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</si>
  <si>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</si>
  <si>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</si>
  <si>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</si>
  <si>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</si>
  <si>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</si>
  <si>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</si>
  <si>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</si>
  <si>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</si>
  <si>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</si>
  <si>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</si>
  <si>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</si>
  <si>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</si>
  <si>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</si>
  <si>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</si>
  <si>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</si>
  <si>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</si>
  <si>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</si>
  <si>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</si>
  <si>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</si>
  <si>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</si>
  <si>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</si>
  <si>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</si>
  <si>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</si>
  <si>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</si>
  <si>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</si>
  <si>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</si>
  <si>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</si>
  <si>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</si>
  <si>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</si>
  <si>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</si>
  <si>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</si>
  <si>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</si>
  <si>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</si>
  <si>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</si>
  <si>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</si>
  <si>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</si>
  <si>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</si>
  <si>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</si>
  <si>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</si>
  <si>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</si>
  <si>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</si>
  <si>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</si>
  <si>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</si>
  <si>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</si>
  <si>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</si>
  <si>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</si>
  <si>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</si>
  <si>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</si>
  <si>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</si>
  <si>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</si>
  <si>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</si>
  <si>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</si>
  <si>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</si>
  <si>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</si>
  <si>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</si>
  <si>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</si>
  <si>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</si>
  <si>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</si>
  <si>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</si>
  <si>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</si>
  <si>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</si>
  <si>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</si>
  <si>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</si>
  <si>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</si>
  <si>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</si>
  <si>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</si>
  <si>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</si>
  <si>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</si>
  <si>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</si>
  <si>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</si>
  <si>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</si>
  <si>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</si>
  <si>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</si>
  <si>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</si>
  <si>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</si>
  <si>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</si>
  <si>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</si>
  <si>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</si>
  <si>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</si>
  <si>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</si>
  <si>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</si>
  <si>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</si>
  <si>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</si>
  <si>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</si>
  <si>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</si>
  <si>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</si>
  <si>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</si>
  <si>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</si>
  <si>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</si>
  <si>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</si>
  <si>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</si>
  <si>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</si>
  <si>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</si>
  <si>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</si>
  <si>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</si>
  <si>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</si>
  <si>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</si>
  <si>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</si>
  <si>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</si>
  <si>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</si>
  <si>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</si>
  <si>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</si>
  <si>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</si>
  <si>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</si>
  <si>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</si>
  <si>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</si>
  <si>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</si>
  <si>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</si>
  <si>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</si>
  <si>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</si>
  <si>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</si>
  <si>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</si>
  <si>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</si>
  <si>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</si>
  <si>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</si>
  <si>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</si>
  <si>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</si>
  <si>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</si>
  <si>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</si>
  <si>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</si>
  <si>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</si>
  <si>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</si>
  <si>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</si>
  <si>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</si>
  <si>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</si>
  <si>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</si>
  <si>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</si>
  <si>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</si>
  <si>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</si>
  <si>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</si>
  <si>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</si>
  <si>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</si>
  <si>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</si>
  <si>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</si>
  <si>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</si>
  <si>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</si>
  <si>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</si>
  <si>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</si>
  <si>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</si>
  <si>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</si>
  <si>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</si>
  <si>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</si>
  <si>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</si>
  <si>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</si>
  <si>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</si>
  <si>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</si>
  <si>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</si>
  <si>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</si>
  <si>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</si>
  <si>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</si>
  <si>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</si>
  <si>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</si>
  <si>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</si>
  <si>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</si>
  <si>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</si>
  <si>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</si>
  <si>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</si>
  <si>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</si>
  <si>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</si>
  <si>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</si>
  <si>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</si>
  <si>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</si>
  <si>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</si>
  <si>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</si>
  <si>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</si>
  <si>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</si>
  <si>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</si>
  <si>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</si>
  <si>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</si>
  <si>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</si>
  <si>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</si>
  <si>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</si>
  <si>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</si>
  <si>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</si>
  <si>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</si>
  <si>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</si>
  <si>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</si>
  <si>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</si>
  <si>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</si>
  <si>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</si>
  <si>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</si>
  <si>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</si>
  <si>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</si>
  <si>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</si>
  <si>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</si>
  <si>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</si>
  <si>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</si>
  <si>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REINICIO FALLIDO</t>
  </si>
  <si>
    <t>LECTOR</t>
  </si>
  <si>
    <t xml:space="preserve">DISPENSADOR </t>
  </si>
  <si>
    <t>09 Julio de 2021</t>
  </si>
  <si>
    <t>3335948325</t>
  </si>
  <si>
    <t>3335948329</t>
  </si>
  <si>
    <t>3335948330</t>
  </si>
  <si>
    <t>3335948337</t>
  </si>
  <si>
    <t xml:space="preserve">Gil Carrera, Santiago </t>
  </si>
  <si>
    <t xml:space="preserve">Gonzalez Ceballos, Dionisio </t>
  </si>
  <si>
    <t xml:space="preserve">SIN EFECTIVO </t>
  </si>
  <si>
    <t>FUERA DE SERVICIO</t>
  </si>
  <si>
    <t>Closed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</si>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</sst>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6830" TargetMode="External"/><Relationship Id="rId13" Type="http://schemas.openxmlformats.org/officeDocument/2006/relationships/hyperlink" Target="http://s460-helpdesk/CAisd/pdmweb.exe?OP=SEARCH+FACTORY=in+SKIPLIST=1+QBE.EQ.id=3656824" TargetMode="External"/><Relationship Id="rId18" Type="http://schemas.openxmlformats.org/officeDocument/2006/relationships/hyperlink" Target="http://s460-helpdesk/CAisd/pdmweb.exe?OP=SEARCH+FACTORY=in+SKIPLIST=1+QBE.EQ.id=365681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12" Type="http://schemas.openxmlformats.org/officeDocument/2006/relationships/hyperlink" Target="http://s460-helpdesk/CAisd/pdmweb.exe?OP=SEARCH+FACTORY=in+SKIPLIST=1+QBE.EQ.id=3656825" TargetMode="External"/><Relationship Id="rId17" Type="http://schemas.openxmlformats.org/officeDocument/2006/relationships/hyperlink" Target="http://s460-helpdesk/CAisd/pdmweb.exe?OP=SEARCH+FACTORY=in+SKIPLIST=1+QBE.EQ.id=36568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682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68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6822" TargetMode="External"/><Relationship Id="rId10" Type="http://schemas.openxmlformats.org/officeDocument/2006/relationships/hyperlink" Target="http://s460-helpdesk/CAisd/pdmweb.exe?OP=SEARCH+FACTORY=in+SKIPLIST=1+QBE.EQ.id=3656827" TargetMode="External"/><Relationship Id="rId19" Type="http://schemas.openxmlformats.org/officeDocument/2006/relationships/hyperlink" Target="http://s460-helpdesk/CAisd/pdmweb.exe?OP=SEARCH+FACTORY=in+SKIPLIST=1+QBE.EQ.id=36568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6828" TargetMode="External"/><Relationship Id="rId14" Type="http://schemas.openxmlformats.org/officeDocument/2006/relationships/hyperlink" Target="http://s460-helpdesk/CAisd/pdmweb.exe?OP=SEARCH+FACTORY=in+SKIPLIST=1+QBE.EQ.id=36568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60.8324421296275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13.4985879629603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13.5651273148178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12.6175231481466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9.6447916666657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7.63126157407532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7.56855324074422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3.68958333333285 días</v>
      </c>
      <c r="B12" s="134" t="s">
        <v>2587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8" priority="99335"/>
  </conditionalFormatting>
  <conditionalFormatting sqref="E3">
    <cfRule type="duplicateValues" dxfId="87" priority="121698"/>
  </conditionalFormatting>
  <conditionalFormatting sqref="E3">
    <cfRule type="duplicateValues" dxfId="86" priority="121699"/>
    <cfRule type="duplicateValues" dxfId="85" priority="121700"/>
  </conditionalFormatting>
  <conditionalFormatting sqref="E3">
    <cfRule type="duplicateValues" dxfId="84" priority="121701"/>
    <cfRule type="duplicateValues" dxfId="83" priority="121702"/>
    <cfRule type="duplicateValues" dxfId="82" priority="121703"/>
    <cfRule type="duplicateValues" dxfId="81" priority="121704"/>
  </conditionalFormatting>
  <conditionalFormatting sqref="B3">
    <cfRule type="duplicateValues" dxfId="80" priority="121705"/>
  </conditionalFormatting>
  <conditionalFormatting sqref="E4">
    <cfRule type="duplicateValues" dxfId="79" priority="60"/>
  </conditionalFormatting>
  <conditionalFormatting sqref="E4">
    <cfRule type="duplicateValues" dxfId="78" priority="57"/>
    <cfRule type="duplicateValues" dxfId="77" priority="58"/>
    <cfRule type="duplicateValues" dxfId="76" priority="59"/>
  </conditionalFormatting>
  <conditionalFormatting sqref="E4">
    <cfRule type="duplicateValues" dxfId="75" priority="56"/>
  </conditionalFormatting>
  <conditionalFormatting sqref="E4">
    <cfRule type="duplicateValues" dxfId="74" priority="53"/>
    <cfRule type="duplicateValues" dxfId="73" priority="54"/>
    <cfRule type="duplicateValues" dxfId="72" priority="55"/>
  </conditionalFormatting>
  <conditionalFormatting sqref="B4">
    <cfRule type="duplicateValues" dxfId="71" priority="52"/>
  </conditionalFormatting>
  <conditionalFormatting sqref="E4">
    <cfRule type="duplicateValues" dxfId="70" priority="51"/>
  </conditionalFormatting>
  <conditionalFormatting sqref="E5">
    <cfRule type="duplicateValues" dxfId="69" priority="50"/>
  </conditionalFormatting>
  <conditionalFormatting sqref="E5">
    <cfRule type="duplicateValues" dxfId="68" priority="47"/>
    <cfRule type="duplicateValues" dxfId="67" priority="48"/>
    <cfRule type="duplicateValues" dxfId="66" priority="49"/>
  </conditionalFormatting>
  <conditionalFormatting sqref="E5">
    <cfRule type="duplicateValues" dxfId="65" priority="46"/>
  </conditionalFormatting>
  <conditionalFormatting sqref="E5">
    <cfRule type="duplicateValues" dxfId="64" priority="43"/>
    <cfRule type="duplicateValues" dxfId="63" priority="44"/>
    <cfRule type="duplicateValues" dxfId="62" priority="45"/>
  </conditionalFormatting>
  <conditionalFormatting sqref="B5">
    <cfRule type="duplicateValues" dxfId="61" priority="42"/>
  </conditionalFormatting>
  <conditionalFormatting sqref="E5">
    <cfRule type="duplicateValues" dxfId="60" priority="41"/>
  </conditionalFormatting>
  <conditionalFormatting sqref="E7:E11">
    <cfRule type="duplicateValues" dxfId="59" priority="40"/>
  </conditionalFormatting>
  <conditionalFormatting sqref="B7:B11">
    <cfRule type="duplicateValues" dxfId="58" priority="39"/>
  </conditionalFormatting>
  <conditionalFormatting sqref="B7:B11">
    <cfRule type="duplicateValues" dxfId="57" priority="36"/>
    <cfRule type="duplicateValues" dxfId="56" priority="37"/>
    <cfRule type="duplicateValues" dxfId="55" priority="38"/>
  </conditionalFormatting>
  <conditionalFormatting sqref="E7:E11">
    <cfRule type="duplicateValues" dxfId="54" priority="35"/>
  </conditionalFormatting>
  <conditionalFormatting sqref="E7:E11">
    <cfRule type="duplicateValues" dxfId="53" priority="33"/>
    <cfRule type="duplicateValues" dxfId="52" priority="34"/>
  </conditionalFormatting>
  <conditionalFormatting sqref="E7:E11">
    <cfRule type="duplicateValues" dxfId="51" priority="30"/>
    <cfRule type="duplicateValues" dxfId="50" priority="31"/>
    <cfRule type="duplicateValues" dxfId="49" priority="32"/>
  </conditionalFormatting>
  <conditionalFormatting sqref="E7:E11">
    <cfRule type="duplicateValues" dxfId="48" priority="26"/>
    <cfRule type="duplicateValues" dxfId="47" priority="27"/>
    <cfRule type="duplicateValues" dxfId="46" priority="28"/>
    <cfRule type="duplicateValues" dxfId="45" priority="29"/>
  </conditionalFormatting>
  <conditionalFormatting sqref="B6">
    <cfRule type="duplicateValues" dxfId="44" priority="25"/>
  </conditionalFormatting>
  <conditionalFormatting sqref="E6">
    <cfRule type="duplicateValues" dxfId="43" priority="24"/>
  </conditionalFormatting>
  <conditionalFormatting sqref="E6">
    <cfRule type="duplicateValues" dxfId="42" priority="21"/>
    <cfRule type="duplicateValues" dxfId="41" priority="22"/>
    <cfRule type="duplicateValues" dxfId="40" priority="23"/>
  </conditionalFormatting>
  <conditionalFormatting sqref="E6">
    <cfRule type="duplicateValues" dxfId="39" priority="20"/>
  </conditionalFormatting>
  <conditionalFormatting sqref="E6">
    <cfRule type="duplicateValues" dxfId="38" priority="17"/>
    <cfRule type="duplicateValues" dxfId="37" priority="18"/>
    <cfRule type="duplicateValues" dxfId="36" priority="19"/>
  </conditionalFormatting>
  <conditionalFormatting sqref="E6">
    <cfRule type="duplicateValues" dxfId="35" priority="16"/>
  </conditionalFormatting>
  <conditionalFormatting sqref="E12">
    <cfRule type="duplicateValues" dxfId="34" priority="15"/>
  </conditionalFormatting>
  <conditionalFormatting sqref="B12">
    <cfRule type="duplicateValues" dxfId="33" priority="14"/>
  </conditionalFormatting>
  <conditionalFormatting sqref="B12">
    <cfRule type="duplicateValues" dxfId="32" priority="11"/>
    <cfRule type="duplicateValues" dxfId="31" priority="12"/>
    <cfRule type="duplicateValues" dxfId="30" priority="13"/>
  </conditionalFormatting>
  <conditionalFormatting sqref="E12">
    <cfRule type="duplicateValues" dxfId="29" priority="10"/>
  </conditionalFormatting>
  <conditionalFormatting sqref="E12">
    <cfRule type="duplicateValues" dxfId="28" priority="8"/>
    <cfRule type="duplicateValues" dxfId="27" priority="9"/>
  </conditionalFormatting>
  <conditionalFormatting sqref="E12">
    <cfRule type="duplicateValues" dxfId="26" priority="5"/>
    <cfRule type="duplicateValues" dxfId="25" priority="6"/>
    <cfRule type="duplicateValues" dxfId="24" priority="7"/>
  </conditionalFormatting>
  <conditionalFormatting sqref="E12">
    <cfRule type="duplicateValues" dxfId="23" priority="1"/>
    <cfRule type="duplicateValues" dxfId="22" priority="2"/>
    <cfRule type="duplicateValues" dxfId="21" priority="3"/>
    <cfRule type="duplicateValues" dxfId="2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97"/>
  <sheetViews>
    <sheetView tabSelected="1" topLeftCell="F1" zoomScaleNormal="100" workbookViewId="0">
      <pane ySplit="4" topLeftCell="A5" activePane="bottomLeft" state="frozen"/>
      <selection pane="bottomLeft" activeCell="L19" sqref="L19:L22"/>
    </sheetView>
  </sheetViews>
  <sheetFormatPr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customWidth="1"/>
    <col min="7" max="7" width="49.28515625" style="44" customWidth="1"/>
    <col min="8" max="11" width="5.140625" style="44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2.140625" style="80" customWidth="1"/>
    <col min="17" max="17" width="47.28515625" style="70" bestFit="1" customWidth="1"/>
    <col min="18" max="16384" width="20.28515625" style="42"/>
  </cols>
  <sheetData>
    <row r="1" spans="1:17" ht="18" x14ac:dyDescent="0.25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8" x14ac:dyDescent="0.25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.75" thickBot="1" x14ac:dyDescent="0.3">
      <c r="A3" s="150" t="s">
        <v>2626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8" t="str">
        <f>VLOOKUP(E5,'LISTADO ATM'!$A$2:$C$898,3,0)</f>
        <v>DISTRITO NACIONAL</v>
      </c>
      <c r="B5" s="134">
        <v>3335945574</v>
      </c>
      <c r="C5" s="101">
        <v>44383.896944444445</v>
      </c>
      <c r="D5" s="101" t="s">
        <v>2180</v>
      </c>
      <c r="E5" s="129">
        <v>87</v>
      </c>
      <c r="F5" s="138" t="str">
        <f>VLOOKUP(E5,VIP!$A$2:$O14111,2,0)</f>
        <v>DRBR087</v>
      </c>
      <c r="G5" s="138" t="str">
        <f>VLOOKUP(E5,'LISTADO ATM'!$A$2:$B$897,2,0)</f>
        <v xml:space="preserve">ATM Autoservicio Sarasota </v>
      </c>
      <c r="H5" s="138" t="str">
        <f>VLOOKUP(E5,VIP!$A$2:$O19072,7,FALSE)</f>
        <v>Si</v>
      </c>
      <c r="I5" s="138" t="str">
        <f>VLOOKUP(E5,VIP!$A$2:$O11037,8,FALSE)</f>
        <v>Si</v>
      </c>
      <c r="J5" s="138" t="str">
        <f>VLOOKUP(E5,VIP!$A$2:$O10987,8,FALSE)</f>
        <v>Si</v>
      </c>
      <c r="K5" s="138" t="str">
        <f>VLOOKUP(E5,VIP!$A$2:$O14561,6,0)</f>
        <v>NO</v>
      </c>
      <c r="L5" s="140" t="s">
        <v>2219</v>
      </c>
      <c r="M5" s="190" t="s">
        <v>2546</v>
      </c>
      <c r="N5" s="100" t="s">
        <v>2452</v>
      </c>
      <c r="O5" s="138" t="s">
        <v>2454</v>
      </c>
      <c r="P5" s="138"/>
      <c r="Q5" s="189">
        <v>44386.420138888891</v>
      </c>
    </row>
    <row r="6" spans="1:17" ht="18" x14ac:dyDescent="0.25">
      <c r="A6" s="138" t="str">
        <f>VLOOKUP(E6,'LISTADO ATM'!$A$2:$C$898,3,0)</f>
        <v>DISTRITO NACIONAL</v>
      </c>
      <c r="B6" s="134">
        <v>3335948157</v>
      </c>
      <c r="C6" s="101">
        <v>44385.686203703706</v>
      </c>
      <c r="D6" s="101" t="s">
        <v>2180</v>
      </c>
      <c r="E6" s="129">
        <v>149</v>
      </c>
      <c r="F6" s="138" t="str">
        <f>VLOOKUP(E6,VIP!$A$2:$O14160,2,0)</f>
        <v>DRBR149</v>
      </c>
      <c r="G6" s="138" t="str">
        <f>VLOOKUP(E6,'LISTADO ATM'!$A$2:$B$897,2,0)</f>
        <v>ATM Estación Metro Concepción</v>
      </c>
      <c r="H6" s="138" t="str">
        <f>VLOOKUP(E6,VIP!$A$2:$O19121,7,FALSE)</f>
        <v>N/A</v>
      </c>
      <c r="I6" s="138" t="str">
        <f>VLOOKUP(E6,VIP!$A$2:$O11086,8,FALSE)</f>
        <v>N/A</v>
      </c>
      <c r="J6" s="138" t="str">
        <f>VLOOKUP(E6,VIP!$A$2:$O11036,8,FALSE)</f>
        <v>N/A</v>
      </c>
      <c r="K6" s="138" t="str">
        <f>VLOOKUP(E6,VIP!$A$2:$O14610,6,0)</f>
        <v>N/A</v>
      </c>
      <c r="L6" s="140" t="s">
        <v>2219</v>
      </c>
      <c r="M6" s="190" t="s">
        <v>2546</v>
      </c>
      <c r="N6" s="100" t="s">
        <v>2452</v>
      </c>
      <c r="O6" s="138" t="s">
        <v>2454</v>
      </c>
      <c r="P6" s="138"/>
      <c r="Q6" s="189">
        <v>44386.382638888892</v>
      </c>
    </row>
    <row r="7" spans="1:17" ht="18" x14ac:dyDescent="0.25">
      <c r="A7" s="138" t="str">
        <f>VLOOKUP(E7,'LISTADO ATM'!$A$2:$C$898,3,0)</f>
        <v>NORTE</v>
      </c>
      <c r="B7" s="134" t="s">
        <v>2627</v>
      </c>
      <c r="C7" s="101">
        <v>44386.03597222222</v>
      </c>
      <c r="D7" s="101" t="s">
        <v>2181</v>
      </c>
      <c r="E7" s="129">
        <v>872</v>
      </c>
      <c r="F7" s="138" t="str">
        <f>VLOOKUP(E7,VIP!$A$2:$O14159,2,0)</f>
        <v>DRBR872</v>
      </c>
      <c r="G7" s="138" t="str">
        <f>VLOOKUP(E7,'LISTADO ATM'!$A$2:$B$897,2,0)</f>
        <v xml:space="preserve">ATM Zona Franca Pisano II (Santiago) </v>
      </c>
      <c r="H7" s="138" t="str">
        <f>VLOOKUP(E7,VIP!$A$2:$O19120,7,FALSE)</f>
        <v>Si</v>
      </c>
      <c r="I7" s="138" t="str">
        <f>VLOOKUP(E7,VIP!$A$2:$O11085,8,FALSE)</f>
        <v>Si</v>
      </c>
      <c r="J7" s="138" t="str">
        <f>VLOOKUP(E7,VIP!$A$2:$O11035,8,FALSE)</f>
        <v>Si</v>
      </c>
      <c r="K7" s="138" t="str">
        <f>VLOOKUP(E7,VIP!$A$2:$O14609,6,0)</f>
        <v>NO</v>
      </c>
      <c r="L7" s="140" t="s">
        <v>2219</v>
      </c>
      <c r="M7" s="190" t="s">
        <v>2546</v>
      </c>
      <c r="N7" s="100" t="s">
        <v>2452</v>
      </c>
      <c r="O7" s="138" t="s">
        <v>2631</v>
      </c>
      <c r="P7" s="138"/>
      <c r="Q7" s="189">
        <v>44386.423611111109</v>
      </c>
    </row>
    <row r="8" spans="1:17" ht="18" x14ac:dyDescent="0.25">
      <c r="A8" s="138" t="str">
        <f>VLOOKUP(E8,'LISTADO ATM'!$A$2:$C$898,3,0)</f>
        <v>DISTRITO NACIONAL</v>
      </c>
      <c r="B8" s="134" t="s">
        <v>2628</v>
      </c>
      <c r="C8" s="101">
        <v>44386.213090277779</v>
      </c>
      <c r="D8" s="101" t="s">
        <v>2180</v>
      </c>
      <c r="E8" s="129">
        <v>841</v>
      </c>
      <c r="F8" s="138" t="str">
        <f>VLOOKUP(E8,VIP!$A$2:$O14163,2,0)</f>
        <v>DRBR841</v>
      </c>
      <c r="G8" s="138" t="str">
        <f>VLOOKUP(E8,'LISTADO ATM'!$A$2:$B$897,2,0)</f>
        <v xml:space="preserve">ATM CEA </v>
      </c>
      <c r="H8" s="138" t="str">
        <f>VLOOKUP(E8,VIP!$A$2:$O19124,7,FALSE)</f>
        <v>Si</v>
      </c>
      <c r="I8" s="138" t="str">
        <f>VLOOKUP(E8,VIP!$A$2:$O11089,8,FALSE)</f>
        <v>No</v>
      </c>
      <c r="J8" s="138" t="str">
        <f>VLOOKUP(E8,VIP!$A$2:$O11039,8,FALSE)</f>
        <v>No</v>
      </c>
      <c r="K8" s="138" t="str">
        <f>VLOOKUP(E8,VIP!$A$2:$O14613,6,0)</f>
        <v>NO</v>
      </c>
      <c r="L8" s="140" t="s">
        <v>2219</v>
      </c>
      <c r="M8" s="190" t="s">
        <v>2546</v>
      </c>
      <c r="N8" s="100" t="s">
        <v>2452</v>
      </c>
      <c r="O8" s="138" t="s">
        <v>2454</v>
      </c>
      <c r="P8" s="138"/>
      <c r="Q8" s="189">
        <v>44386.421527777777</v>
      </c>
    </row>
    <row r="9" spans="1:17" ht="18" x14ac:dyDescent="0.25">
      <c r="A9" s="138" t="str">
        <f>VLOOKUP(E9,'LISTADO ATM'!$A$2:$C$898,3,0)</f>
        <v>DISTRITO NACIONAL</v>
      </c>
      <c r="B9" s="134" t="s">
        <v>2630</v>
      </c>
      <c r="C9" s="101">
        <v>44386.234270833331</v>
      </c>
      <c r="D9" s="101" t="s">
        <v>2180</v>
      </c>
      <c r="E9" s="129">
        <v>708</v>
      </c>
      <c r="F9" s="138" t="str">
        <f>VLOOKUP(E9,VIP!$A$2:$O14170,2,0)</f>
        <v>DRBR505</v>
      </c>
      <c r="G9" s="138" t="str">
        <f>VLOOKUP(E9,'LISTADO ATM'!$A$2:$B$897,2,0)</f>
        <v xml:space="preserve">ATM El Vestir De Hoy </v>
      </c>
      <c r="H9" s="138" t="str">
        <f>VLOOKUP(E9,VIP!$A$2:$O19131,7,FALSE)</f>
        <v>Si</v>
      </c>
      <c r="I9" s="138" t="str">
        <f>VLOOKUP(E9,VIP!$A$2:$O11096,8,FALSE)</f>
        <v>Si</v>
      </c>
      <c r="J9" s="138" t="str">
        <f>VLOOKUP(E9,VIP!$A$2:$O11046,8,FALSE)</f>
        <v>Si</v>
      </c>
      <c r="K9" s="138" t="str">
        <f>VLOOKUP(E9,VIP!$A$2:$O14620,6,0)</f>
        <v>NO</v>
      </c>
      <c r="L9" s="140" t="s">
        <v>2219</v>
      </c>
      <c r="M9" s="190" t="s">
        <v>2546</v>
      </c>
      <c r="N9" s="100" t="s">
        <v>2452</v>
      </c>
      <c r="O9" s="138" t="s">
        <v>2454</v>
      </c>
      <c r="P9" s="138"/>
      <c r="Q9" s="189">
        <v>44386.423611111109</v>
      </c>
    </row>
    <row r="10" spans="1:17" ht="18" x14ac:dyDescent="0.25">
      <c r="A10" s="138" t="str">
        <f>VLOOKUP(E10,'LISTADO ATM'!$A$2:$C$898,3,0)</f>
        <v>DISTRITO NACIONAL</v>
      </c>
      <c r="B10" s="134">
        <v>3335948711</v>
      </c>
      <c r="C10" s="101">
        <v>44386.421006944445</v>
      </c>
      <c r="D10" s="101" t="s">
        <v>2180</v>
      </c>
      <c r="E10" s="129">
        <v>961</v>
      </c>
      <c r="F10" s="138" t="str">
        <f>VLOOKUP(E10,VIP!$A$2:$O14179,2,0)</f>
        <v>DRBR03H</v>
      </c>
      <c r="G10" s="138" t="str">
        <f>VLOOKUP(E10,'LISTADO ATM'!$A$2:$B$897,2,0)</f>
        <v xml:space="preserve">ATM Listín Diario </v>
      </c>
      <c r="H10" s="138" t="str">
        <f>VLOOKUP(E10,VIP!$A$2:$O19140,7,FALSE)</f>
        <v>Si</v>
      </c>
      <c r="I10" s="138" t="str">
        <f>VLOOKUP(E10,VIP!$A$2:$O11105,8,FALSE)</f>
        <v>Si</v>
      </c>
      <c r="J10" s="138" t="str">
        <f>VLOOKUP(E10,VIP!$A$2:$O11055,8,FALSE)</f>
        <v>Si</v>
      </c>
      <c r="K10" s="138" t="str">
        <f>VLOOKUP(E10,VIP!$A$2:$O14629,6,0)</f>
        <v>NO</v>
      </c>
      <c r="L10" s="140" t="s">
        <v>2219</v>
      </c>
      <c r="M10" s="190" t="s">
        <v>2546</v>
      </c>
      <c r="N10" s="100" t="s">
        <v>2554</v>
      </c>
      <c r="O10" s="138" t="s">
        <v>2454</v>
      </c>
      <c r="P10" s="138"/>
      <c r="Q10" s="189">
        <v>44386.450694444444</v>
      </c>
    </row>
    <row r="11" spans="1:17" ht="18" x14ac:dyDescent="0.25">
      <c r="A11" s="138" t="str">
        <f>VLOOKUP(E11,'LISTADO ATM'!$A$2:$C$898,3,0)</f>
        <v>SUR</v>
      </c>
      <c r="B11" s="134">
        <v>3335948424</v>
      </c>
      <c r="C11" s="101">
        <v>44386.347800925927</v>
      </c>
      <c r="D11" s="101" t="s">
        <v>2180</v>
      </c>
      <c r="E11" s="129">
        <v>33</v>
      </c>
      <c r="F11" s="138" t="str">
        <f>VLOOKUP(E11,VIP!$A$2:$O14183,2,0)</f>
        <v>DRBR033</v>
      </c>
      <c r="G11" s="138" t="str">
        <f>VLOOKUP(E11,'LISTADO ATM'!$A$2:$B$897,2,0)</f>
        <v xml:space="preserve">ATM UNP Juan de Herrera </v>
      </c>
      <c r="H11" s="138" t="str">
        <f>VLOOKUP(E11,VIP!$A$2:$O19144,7,FALSE)</f>
        <v>Si</v>
      </c>
      <c r="I11" s="138" t="str">
        <f>VLOOKUP(E11,VIP!$A$2:$O11109,8,FALSE)</f>
        <v>Si</v>
      </c>
      <c r="J11" s="138" t="str">
        <f>VLOOKUP(E11,VIP!$A$2:$O11059,8,FALSE)</f>
        <v>Si</v>
      </c>
      <c r="K11" s="138" t="str">
        <f>VLOOKUP(E11,VIP!$A$2:$O14633,6,0)</f>
        <v>NO</v>
      </c>
      <c r="L11" s="140" t="s">
        <v>2219</v>
      </c>
      <c r="M11" s="190" t="s">
        <v>2546</v>
      </c>
      <c r="N11" s="100" t="s">
        <v>2554</v>
      </c>
      <c r="O11" s="138" t="s">
        <v>2454</v>
      </c>
      <c r="P11" s="138"/>
      <c r="Q11" s="189">
        <v>44386.395138888889</v>
      </c>
    </row>
    <row r="12" spans="1:17" ht="18" x14ac:dyDescent="0.25">
      <c r="A12" s="138" t="str">
        <f>VLOOKUP(E12,'LISTADO ATM'!$A$2:$C$898,3,0)</f>
        <v>DISTRITO NACIONAL</v>
      </c>
      <c r="B12" s="134">
        <v>3335947263</v>
      </c>
      <c r="C12" s="101">
        <v>44385.393310185187</v>
      </c>
      <c r="D12" s="101" t="s">
        <v>2180</v>
      </c>
      <c r="E12" s="129">
        <v>865</v>
      </c>
      <c r="F12" s="138" t="str">
        <f>VLOOKUP(E12,VIP!$A$2:$O14161,2,0)</f>
        <v>DRBR865</v>
      </c>
      <c r="G12" s="138" t="str">
        <f>VLOOKUP(E12,'LISTADO ATM'!$A$2:$B$897,2,0)</f>
        <v xml:space="preserve">ATM Club Naco </v>
      </c>
      <c r="H12" s="138" t="str">
        <f>VLOOKUP(E12,VIP!$A$2:$O19122,7,FALSE)</f>
        <v>Si</v>
      </c>
      <c r="I12" s="138" t="str">
        <f>VLOOKUP(E12,VIP!$A$2:$O11087,8,FALSE)</f>
        <v>Si</v>
      </c>
      <c r="J12" s="138" t="str">
        <f>VLOOKUP(E12,VIP!$A$2:$O11037,8,FALSE)</f>
        <v>Si</v>
      </c>
      <c r="K12" s="138" t="str">
        <f>VLOOKUP(E12,VIP!$A$2:$O14611,6,0)</f>
        <v>NO</v>
      </c>
      <c r="L12" s="140" t="s">
        <v>2245</v>
      </c>
      <c r="M12" s="190" t="s">
        <v>2546</v>
      </c>
      <c r="N12" s="100" t="s">
        <v>2554</v>
      </c>
      <c r="O12" s="138" t="s">
        <v>2454</v>
      </c>
      <c r="P12" s="138"/>
      <c r="Q12" s="189">
        <v>44386.430555555555</v>
      </c>
    </row>
    <row r="13" spans="1:17" ht="18" x14ac:dyDescent="0.25">
      <c r="A13" s="138" t="str">
        <f>VLOOKUP(E13,'LISTADO ATM'!$A$2:$C$898,3,0)</f>
        <v>DISTRITO NACIONAL</v>
      </c>
      <c r="B13" s="134">
        <v>3335947849</v>
      </c>
      <c r="C13" s="101">
        <v>44385.576701388891</v>
      </c>
      <c r="D13" s="101" t="s">
        <v>2180</v>
      </c>
      <c r="E13" s="129">
        <v>672</v>
      </c>
      <c r="F13" s="138" t="str">
        <f>VLOOKUP(E13,VIP!$A$2:$O14160,2,0)</f>
        <v>DRBR672</v>
      </c>
      <c r="G13" s="138" t="str">
        <f>VLOOKUP(E13,'LISTADO ATM'!$A$2:$B$897,2,0)</f>
        <v>ATM Destacamento Policía Nacional La Victoria</v>
      </c>
      <c r="H13" s="138" t="str">
        <f>VLOOKUP(E13,VIP!$A$2:$O19121,7,FALSE)</f>
        <v>Si</v>
      </c>
      <c r="I13" s="138" t="str">
        <f>VLOOKUP(E13,VIP!$A$2:$O11086,8,FALSE)</f>
        <v>Si</v>
      </c>
      <c r="J13" s="138" t="str">
        <f>VLOOKUP(E13,VIP!$A$2:$O11036,8,FALSE)</f>
        <v>Si</v>
      </c>
      <c r="K13" s="138" t="str">
        <f>VLOOKUP(E13,VIP!$A$2:$O14610,6,0)</f>
        <v>SI</v>
      </c>
      <c r="L13" s="140" t="s">
        <v>2245</v>
      </c>
      <c r="M13" s="190" t="s">
        <v>2546</v>
      </c>
      <c r="N13" s="100" t="s">
        <v>2452</v>
      </c>
      <c r="O13" s="138" t="s">
        <v>2454</v>
      </c>
      <c r="P13" s="138"/>
      <c r="Q13" s="189">
        <v>44386.422222222223</v>
      </c>
    </row>
    <row r="14" spans="1:17" ht="18" x14ac:dyDescent="0.25">
      <c r="A14" s="138" t="str">
        <f>VLOOKUP(E14,'LISTADO ATM'!$A$2:$C$898,3,0)</f>
        <v>SUR</v>
      </c>
      <c r="B14" s="134">
        <v>3335947990</v>
      </c>
      <c r="C14" s="101">
        <v>44385.633993055555</v>
      </c>
      <c r="D14" s="101" t="s">
        <v>2180</v>
      </c>
      <c r="E14" s="129">
        <v>615</v>
      </c>
      <c r="F14" s="138" t="str">
        <f>VLOOKUP(E14,VIP!$A$2:$O14156,2,0)</f>
        <v>DRBR418</v>
      </c>
      <c r="G14" s="138" t="str">
        <f>VLOOKUP(E14,'LISTADO ATM'!$A$2:$B$897,2,0)</f>
        <v xml:space="preserve">ATM Estación Sunix Cabral (Barahona) </v>
      </c>
      <c r="H14" s="138" t="str">
        <f>VLOOKUP(E14,VIP!$A$2:$O19117,7,FALSE)</f>
        <v>Si</v>
      </c>
      <c r="I14" s="138" t="str">
        <f>VLOOKUP(E14,VIP!$A$2:$O11082,8,FALSE)</f>
        <v>Si</v>
      </c>
      <c r="J14" s="138" t="str">
        <f>VLOOKUP(E14,VIP!$A$2:$O11032,8,FALSE)</f>
        <v>Si</v>
      </c>
      <c r="K14" s="138" t="str">
        <f>VLOOKUP(E14,VIP!$A$2:$O14606,6,0)</f>
        <v>NO</v>
      </c>
      <c r="L14" s="140" t="s">
        <v>2245</v>
      </c>
      <c r="M14" s="190" t="s">
        <v>2546</v>
      </c>
      <c r="N14" s="100" t="s">
        <v>2452</v>
      </c>
      <c r="O14" s="138" t="s">
        <v>2454</v>
      </c>
      <c r="P14" s="138"/>
      <c r="Q14" s="189">
        <v>44386.425000000003</v>
      </c>
    </row>
    <row r="15" spans="1:17" ht="18" x14ac:dyDescent="0.25">
      <c r="A15" s="138" t="str">
        <f>VLOOKUP(E15,'LISTADO ATM'!$A$2:$C$898,3,0)</f>
        <v>ESTE</v>
      </c>
      <c r="B15" s="134">
        <v>3335948310</v>
      </c>
      <c r="C15" s="101">
        <v>44385.862476851849</v>
      </c>
      <c r="D15" s="101" t="s">
        <v>2180</v>
      </c>
      <c r="E15" s="129">
        <v>345</v>
      </c>
      <c r="F15" s="138" t="str">
        <f>VLOOKUP(E15,VIP!$A$2:$O14162,2,0)</f>
        <v>DRBR345</v>
      </c>
      <c r="G15" s="138" t="str">
        <f>VLOOKUP(E15,'LISTADO ATM'!$A$2:$B$897,2,0)</f>
        <v>ATM Oficina Yamasá  II</v>
      </c>
      <c r="H15" s="138" t="str">
        <f>VLOOKUP(E15,VIP!$A$2:$O19123,7,FALSE)</f>
        <v>N/A</v>
      </c>
      <c r="I15" s="138" t="str">
        <f>VLOOKUP(E15,VIP!$A$2:$O11088,8,FALSE)</f>
        <v>N/A</v>
      </c>
      <c r="J15" s="138" t="str">
        <f>VLOOKUP(E15,VIP!$A$2:$O11038,8,FALSE)</f>
        <v>N/A</v>
      </c>
      <c r="K15" s="138" t="str">
        <f>VLOOKUP(E15,VIP!$A$2:$O14612,6,0)</f>
        <v>N/A</v>
      </c>
      <c r="L15" s="140" t="s">
        <v>2245</v>
      </c>
      <c r="M15" s="190" t="s">
        <v>2546</v>
      </c>
      <c r="N15" s="100" t="s">
        <v>2452</v>
      </c>
      <c r="O15" s="138" t="s">
        <v>2454</v>
      </c>
      <c r="P15" s="138"/>
      <c r="Q15" s="189">
        <v>44386.427083333336</v>
      </c>
    </row>
    <row r="16" spans="1:17" ht="18" x14ac:dyDescent="0.25">
      <c r="A16" s="138" t="str">
        <f>VLOOKUP(E16,'LISTADO ATM'!$A$2:$C$898,3,0)</f>
        <v>NORTE</v>
      </c>
      <c r="B16" s="134">
        <v>3335948314</v>
      </c>
      <c r="C16" s="101">
        <v>44385.885370370372</v>
      </c>
      <c r="D16" s="101" t="s">
        <v>2181</v>
      </c>
      <c r="E16" s="129">
        <v>198</v>
      </c>
      <c r="F16" s="138" t="str">
        <f>VLOOKUP(E16,VIP!$A$2:$O14158,2,0)</f>
        <v>DRBR198</v>
      </c>
      <c r="G16" s="138" t="str">
        <f>VLOOKUP(E16,'LISTADO ATM'!$A$2:$B$897,2,0)</f>
        <v xml:space="preserve">ATM Almacenes El Encanto  (Santiago) </v>
      </c>
      <c r="H16" s="138" t="str">
        <f>VLOOKUP(E16,VIP!$A$2:$O19119,7,FALSE)</f>
        <v>NO</v>
      </c>
      <c r="I16" s="138" t="str">
        <f>VLOOKUP(E16,VIP!$A$2:$O11084,8,FALSE)</f>
        <v>NO</v>
      </c>
      <c r="J16" s="138" t="str">
        <f>VLOOKUP(E16,VIP!$A$2:$O11034,8,FALSE)</f>
        <v>NO</v>
      </c>
      <c r="K16" s="138" t="str">
        <f>VLOOKUP(E16,VIP!$A$2:$O14608,6,0)</f>
        <v>NO</v>
      </c>
      <c r="L16" s="140" t="s">
        <v>2245</v>
      </c>
      <c r="M16" s="190" t="s">
        <v>2546</v>
      </c>
      <c r="N16" s="100" t="s">
        <v>2452</v>
      </c>
      <c r="O16" s="138" t="s">
        <v>2592</v>
      </c>
      <c r="P16" s="138"/>
      <c r="Q16" s="189">
        <v>44386.425000000003</v>
      </c>
    </row>
    <row r="17" spans="1:17" ht="18" x14ac:dyDescent="0.25">
      <c r="A17" s="138" t="str">
        <f>VLOOKUP(E17,'LISTADO ATM'!$A$2:$C$898,3,0)</f>
        <v>DISTRITO NACIONAL</v>
      </c>
      <c r="B17" s="134">
        <v>3335946299</v>
      </c>
      <c r="C17" s="101">
        <v>44384.501932870371</v>
      </c>
      <c r="D17" s="101" t="s">
        <v>2448</v>
      </c>
      <c r="E17" s="129">
        <v>87</v>
      </c>
      <c r="F17" s="138" t="str">
        <f>VLOOKUP(E17,VIP!$A$2:$O14139,2,0)</f>
        <v>DRBR087</v>
      </c>
      <c r="G17" s="138" t="str">
        <f>VLOOKUP(E17,'LISTADO ATM'!$A$2:$B$897,2,0)</f>
        <v xml:space="preserve">ATM Autoservicio Sarasota </v>
      </c>
      <c r="H17" s="138" t="str">
        <f>VLOOKUP(E17,VIP!$A$2:$O19100,7,FALSE)</f>
        <v>Si</v>
      </c>
      <c r="I17" s="138" t="str">
        <f>VLOOKUP(E17,VIP!$A$2:$O11065,8,FALSE)</f>
        <v>Si</v>
      </c>
      <c r="J17" s="138" t="str">
        <f>VLOOKUP(E17,VIP!$A$2:$O11015,8,FALSE)</f>
        <v>Si</v>
      </c>
      <c r="K17" s="138" t="str">
        <f>VLOOKUP(E17,VIP!$A$2:$O14589,6,0)</f>
        <v>NO</v>
      </c>
      <c r="L17" s="140" t="s">
        <v>2563</v>
      </c>
      <c r="M17" s="190" t="s">
        <v>2546</v>
      </c>
      <c r="N17" s="100" t="s">
        <v>2452</v>
      </c>
      <c r="O17" s="138" t="s">
        <v>2453</v>
      </c>
      <c r="P17" s="138"/>
      <c r="Q17" s="189">
        <v>44386.430555555555</v>
      </c>
    </row>
    <row r="18" spans="1:17" ht="18" x14ac:dyDescent="0.25">
      <c r="A18" s="138" t="str">
        <f>VLOOKUP(E18,'LISTADO ATM'!$A$2:$C$898,3,0)</f>
        <v>NORTE</v>
      </c>
      <c r="B18" s="134">
        <v>3335948282</v>
      </c>
      <c r="C18" s="101">
        <v>44385.75886574074</v>
      </c>
      <c r="D18" s="101" t="s">
        <v>2469</v>
      </c>
      <c r="E18" s="129">
        <v>497</v>
      </c>
      <c r="F18" s="138" t="str">
        <f>VLOOKUP(E18,VIP!$A$2:$O14160,2,0)</f>
        <v>DRBR497</v>
      </c>
      <c r="G18" s="138" t="str">
        <f>VLOOKUP(E18,'LISTADO ATM'!$A$2:$B$897,2,0)</f>
        <v xml:space="preserve">ATM Oficina El Portal II (Santiago) </v>
      </c>
      <c r="H18" s="138" t="str">
        <f>VLOOKUP(E18,VIP!$A$2:$O19121,7,FALSE)</f>
        <v>Si</v>
      </c>
      <c r="I18" s="138" t="str">
        <f>VLOOKUP(E18,VIP!$A$2:$O11086,8,FALSE)</f>
        <v>Si</v>
      </c>
      <c r="J18" s="138" t="str">
        <f>VLOOKUP(E18,VIP!$A$2:$O11036,8,FALSE)</f>
        <v>Si</v>
      </c>
      <c r="K18" s="138" t="str">
        <f>VLOOKUP(E18,VIP!$A$2:$O14610,6,0)</f>
        <v>SI</v>
      </c>
      <c r="L18" s="140" t="s">
        <v>2562</v>
      </c>
      <c r="M18" s="190" t="s">
        <v>2546</v>
      </c>
      <c r="N18" s="100" t="s">
        <v>2452</v>
      </c>
      <c r="O18" s="138" t="s">
        <v>2470</v>
      </c>
      <c r="P18" s="138"/>
      <c r="Q18" s="189">
        <v>44386.436111111114</v>
      </c>
    </row>
    <row r="19" spans="1:17" ht="18" x14ac:dyDescent="0.25">
      <c r="A19" s="138" t="str">
        <f>VLOOKUP(E19,'LISTADO ATM'!$A$2:$C$898,3,0)</f>
        <v>DISTRITO NACIONAL</v>
      </c>
      <c r="B19" s="134">
        <v>3335946577</v>
      </c>
      <c r="C19" s="101">
        <v>44384.618657407409</v>
      </c>
      <c r="D19" s="101" t="s">
        <v>2448</v>
      </c>
      <c r="E19" s="129">
        <v>563</v>
      </c>
      <c r="F19" s="138" t="str">
        <f>VLOOKUP(E19,VIP!$A$2:$O14147,2,0)</f>
        <v>DRBR233</v>
      </c>
      <c r="G19" s="138" t="str">
        <f>VLOOKUP(E19,'LISTADO ATM'!$A$2:$B$897,2,0)</f>
        <v xml:space="preserve">ATM Base Aérea San Isidro </v>
      </c>
      <c r="H19" s="138" t="str">
        <f>VLOOKUP(E19,VIP!$A$2:$O19108,7,FALSE)</f>
        <v>Si</v>
      </c>
      <c r="I19" s="138" t="str">
        <f>VLOOKUP(E19,VIP!$A$2:$O11073,8,FALSE)</f>
        <v>Si</v>
      </c>
      <c r="J19" s="138" t="str">
        <f>VLOOKUP(E19,VIP!$A$2:$O11023,8,FALSE)</f>
        <v>Si</v>
      </c>
      <c r="K19" s="138" t="str">
        <f>VLOOKUP(E19,VIP!$A$2:$O14597,6,0)</f>
        <v>NO</v>
      </c>
      <c r="L19" s="140" t="s">
        <v>2441</v>
      </c>
      <c r="M19" s="190" t="s">
        <v>2546</v>
      </c>
      <c r="N19" s="100" t="s">
        <v>2452</v>
      </c>
      <c r="O19" s="138" t="s">
        <v>2453</v>
      </c>
      <c r="P19" s="138"/>
      <c r="Q19" s="189">
        <v>44386.436805555553</v>
      </c>
    </row>
    <row r="20" spans="1:17" ht="18" x14ac:dyDescent="0.25">
      <c r="A20" s="138" t="str">
        <f>VLOOKUP(E20,'LISTADO ATM'!$A$2:$C$898,3,0)</f>
        <v>DISTRITO NACIONAL</v>
      </c>
      <c r="B20" s="134">
        <v>3335947146</v>
      </c>
      <c r="C20" s="101">
        <v>44385.37226851852</v>
      </c>
      <c r="D20" s="101" t="s">
        <v>2448</v>
      </c>
      <c r="E20" s="129">
        <v>321</v>
      </c>
      <c r="F20" s="138" t="str">
        <f>VLOOKUP(E20,VIP!$A$2:$O14164,2,0)</f>
        <v>DRBR321</v>
      </c>
      <c r="G20" s="138" t="str">
        <f>VLOOKUP(E20,'LISTADO ATM'!$A$2:$B$897,2,0)</f>
        <v xml:space="preserve">ATM Oficina Jiménez Moya I </v>
      </c>
      <c r="H20" s="138" t="str">
        <f>VLOOKUP(E20,VIP!$A$2:$O19125,7,FALSE)</f>
        <v>Si</v>
      </c>
      <c r="I20" s="138" t="str">
        <f>VLOOKUP(E20,VIP!$A$2:$O11090,8,FALSE)</f>
        <v>Si</v>
      </c>
      <c r="J20" s="138" t="str">
        <f>VLOOKUP(E20,VIP!$A$2:$O11040,8,FALSE)</f>
        <v>Si</v>
      </c>
      <c r="K20" s="138" t="str">
        <f>VLOOKUP(E20,VIP!$A$2:$O14614,6,0)</f>
        <v>NO</v>
      </c>
      <c r="L20" s="140" t="s">
        <v>2441</v>
      </c>
      <c r="M20" s="190" t="s">
        <v>2546</v>
      </c>
      <c r="N20" s="100" t="s">
        <v>2452</v>
      </c>
      <c r="O20" s="138" t="s">
        <v>2453</v>
      </c>
      <c r="P20" s="138"/>
      <c r="Q20" s="189">
        <v>44386.438888888886</v>
      </c>
    </row>
    <row r="21" spans="1:17" ht="18" x14ac:dyDescent="0.25">
      <c r="A21" s="138" t="str">
        <f>VLOOKUP(E21,'LISTADO ATM'!$A$2:$C$898,3,0)</f>
        <v>ESTE</v>
      </c>
      <c r="B21" s="134">
        <v>3335948297</v>
      </c>
      <c r="C21" s="101">
        <v>44385.785416666666</v>
      </c>
      <c r="D21" s="101" t="s">
        <v>2469</v>
      </c>
      <c r="E21" s="129">
        <v>912</v>
      </c>
      <c r="F21" s="138" t="str">
        <f>VLOOKUP(E21,VIP!$A$2:$O14157,2,0)</f>
        <v>DRBR973</v>
      </c>
      <c r="G21" s="138" t="str">
        <f>VLOOKUP(E21,'LISTADO ATM'!$A$2:$B$897,2,0)</f>
        <v xml:space="preserve">ATM Oficina San Pedro II </v>
      </c>
      <c r="H21" s="138" t="str">
        <f>VLOOKUP(E21,VIP!$A$2:$O19118,7,FALSE)</f>
        <v>Si</v>
      </c>
      <c r="I21" s="138" t="str">
        <f>VLOOKUP(E21,VIP!$A$2:$O11083,8,FALSE)</f>
        <v>Si</v>
      </c>
      <c r="J21" s="138" t="str">
        <f>VLOOKUP(E21,VIP!$A$2:$O11033,8,FALSE)</f>
        <v>Si</v>
      </c>
      <c r="K21" s="138" t="str">
        <f>VLOOKUP(E21,VIP!$A$2:$O14607,6,0)</f>
        <v>SI</v>
      </c>
      <c r="L21" s="140" t="s">
        <v>2441</v>
      </c>
      <c r="M21" s="190" t="s">
        <v>2546</v>
      </c>
      <c r="N21" s="100" t="s">
        <v>2452</v>
      </c>
      <c r="O21" s="138" t="s">
        <v>2470</v>
      </c>
      <c r="P21" s="138"/>
      <c r="Q21" s="189">
        <v>44386.438888888886</v>
      </c>
    </row>
    <row r="22" spans="1:17" ht="18" x14ac:dyDescent="0.25">
      <c r="A22" s="138" t="str">
        <f>VLOOKUP(E22,'LISTADO ATM'!$A$2:$C$898,3,0)</f>
        <v>ESTE</v>
      </c>
      <c r="B22" s="134" t="s">
        <v>2629</v>
      </c>
      <c r="C22" s="101">
        <v>44386.21802083333</v>
      </c>
      <c r="D22" s="101" t="s">
        <v>2448</v>
      </c>
      <c r="E22" s="129">
        <v>111</v>
      </c>
      <c r="F22" s="138" t="str">
        <f>VLOOKUP(E22,VIP!$A$2:$O14164,2,0)</f>
        <v>DRBR111</v>
      </c>
      <c r="G22" s="138" t="str">
        <f>VLOOKUP(E22,'LISTADO ATM'!$A$2:$B$897,2,0)</f>
        <v xml:space="preserve">ATM Oficina San Pedro </v>
      </c>
      <c r="H22" s="138" t="str">
        <f>VLOOKUP(E22,VIP!$A$2:$O19125,7,FALSE)</f>
        <v>Si</v>
      </c>
      <c r="I22" s="138" t="str">
        <f>VLOOKUP(E22,VIP!$A$2:$O11090,8,FALSE)</f>
        <v>Si</v>
      </c>
      <c r="J22" s="138" t="str">
        <f>VLOOKUP(E22,VIP!$A$2:$O11040,8,FALSE)</f>
        <v>Si</v>
      </c>
      <c r="K22" s="138" t="str">
        <f>VLOOKUP(E22,VIP!$A$2:$O14614,6,0)</f>
        <v>SI</v>
      </c>
      <c r="L22" s="140" t="s">
        <v>2441</v>
      </c>
      <c r="M22" s="190" t="s">
        <v>2546</v>
      </c>
      <c r="N22" s="100" t="s">
        <v>2452</v>
      </c>
      <c r="O22" s="138" t="s">
        <v>2453</v>
      </c>
      <c r="P22" s="138"/>
      <c r="Q22" s="189">
        <v>44386.436805555553</v>
      </c>
    </row>
    <row r="23" spans="1:17" ht="18" x14ac:dyDescent="0.25">
      <c r="A23" s="138" t="str">
        <f>VLOOKUP(E23,'LISTADO ATM'!$A$2:$C$898,3,0)</f>
        <v>DISTRITO NACIONAL</v>
      </c>
      <c r="B23" s="134">
        <v>3335947476</v>
      </c>
      <c r="C23" s="101">
        <v>44385.451608796298</v>
      </c>
      <c r="D23" s="101" t="s">
        <v>2180</v>
      </c>
      <c r="E23" s="129">
        <v>585</v>
      </c>
      <c r="F23" s="138" t="str">
        <f>VLOOKUP(E23,VIP!$A$2:$O14149,2,0)</f>
        <v>DRBR083</v>
      </c>
      <c r="G23" s="138" t="str">
        <f>VLOOKUP(E23,'LISTADO ATM'!$A$2:$B$897,2,0)</f>
        <v xml:space="preserve">ATM Oficina Haina Oriental </v>
      </c>
      <c r="H23" s="138" t="str">
        <f>VLOOKUP(E23,VIP!$A$2:$O19110,7,FALSE)</f>
        <v>Si</v>
      </c>
      <c r="I23" s="138" t="str">
        <f>VLOOKUP(E23,VIP!$A$2:$O11075,8,FALSE)</f>
        <v>Si</v>
      </c>
      <c r="J23" s="138" t="str">
        <f>VLOOKUP(E23,VIP!$A$2:$O11025,8,FALSE)</f>
        <v>Si</v>
      </c>
      <c r="K23" s="138" t="str">
        <f>VLOOKUP(E23,VIP!$A$2:$O14599,6,0)</f>
        <v>NO</v>
      </c>
      <c r="L23" s="140" t="s">
        <v>2624</v>
      </c>
      <c r="M23" s="190" t="s">
        <v>2546</v>
      </c>
      <c r="N23" s="100" t="s">
        <v>2452</v>
      </c>
      <c r="O23" s="138" t="s">
        <v>2454</v>
      </c>
      <c r="P23" s="100" t="s">
        <v>2623</v>
      </c>
      <c r="Q23" s="189">
        <v>44386.431944444441</v>
      </c>
    </row>
    <row r="24" spans="1:17" ht="18" x14ac:dyDescent="0.25">
      <c r="A24" s="138" t="str">
        <f>VLOOKUP(E24,'LISTADO ATM'!$A$2:$C$898,3,0)</f>
        <v>DISTRITO NACIONAL</v>
      </c>
      <c r="B24" s="134">
        <v>3335947841</v>
      </c>
      <c r="C24" s="101">
        <v>44385.569456018522</v>
      </c>
      <c r="D24" s="101" t="s">
        <v>2180</v>
      </c>
      <c r="E24" s="129">
        <v>335</v>
      </c>
      <c r="F24" s="138" t="str">
        <f>VLOOKUP(E24,VIP!$A$2:$O14161,2,0)</f>
        <v>DRBR335</v>
      </c>
      <c r="G24" s="138" t="str">
        <f>VLOOKUP(E24,'LISTADO ATM'!$A$2:$B$897,2,0)</f>
        <v>ATM Edificio Aster</v>
      </c>
      <c r="H24" s="138" t="str">
        <f>VLOOKUP(E24,VIP!$A$2:$O19122,7,FALSE)</f>
        <v>Si</v>
      </c>
      <c r="I24" s="138" t="str">
        <f>VLOOKUP(E24,VIP!$A$2:$O11087,8,FALSE)</f>
        <v>Si</v>
      </c>
      <c r="J24" s="138" t="str">
        <f>VLOOKUP(E24,VIP!$A$2:$O11037,8,FALSE)</f>
        <v>Si</v>
      </c>
      <c r="K24" s="138" t="str">
        <f>VLOOKUP(E24,VIP!$A$2:$O14611,6,0)</f>
        <v>NO</v>
      </c>
      <c r="L24" s="140" t="s">
        <v>2624</v>
      </c>
      <c r="M24" s="190" t="s">
        <v>2546</v>
      </c>
      <c r="N24" s="100" t="s">
        <v>2554</v>
      </c>
      <c r="O24" s="138" t="s">
        <v>2454</v>
      </c>
      <c r="P24" s="138"/>
      <c r="Q24" s="189">
        <v>44386.431944444441</v>
      </c>
    </row>
    <row r="25" spans="1:17" ht="18" x14ac:dyDescent="0.25">
      <c r="A25" s="138" t="str">
        <f>VLOOKUP(E25,'LISTADO ATM'!$A$2:$C$898,3,0)</f>
        <v>NORTE</v>
      </c>
      <c r="B25" s="134">
        <v>3335948296</v>
      </c>
      <c r="C25" s="101">
        <v>44385.781990740739</v>
      </c>
      <c r="D25" s="101" t="s">
        <v>2469</v>
      </c>
      <c r="E25" s="129">
        <v>903</v>
      </c>
      <c r="F25" s="138" t="str">
        <f>VLOOKUP(E25,VIP!$A$2:$O14158,2,0)</f>
        <v>DRBR903</v>
      </c>
      <c r="G25" s="138" t="str">
        <f>VLOOKUP(E25,'LISTADO ATM'!$A$2:$B$897,2,0)</f>
        <v xml:space="preserve">ATM Oficina La Vega Real I </v>
      </c>
      <c r="H25" s="138" t="str">
        <f>VLOOKUP(E25,VIP!$A$2:$O19119,7,FALSE)</f>
        <v>Si</v>
      </c>
      <c r="I25" s="138" t="str">
        <f>VLOOKUP(E25,VIP!$A$2:$O11084,8,FALSE)</f>
        <v>Si</v>
      </c>
      <c r="J25" s="138" t="str">
        <f>VLOOKUP(E25,VIP!$A$2:$O11034,8,FALSE)</f>
        <v>Si</v>
      </c>
      <c r="K25" s="138" t="str">
        <f>VLOOKUP(E25,VIP!$A$2:$O14608,6,0)</f>
        <v>NO</v>
      </c>
      <c r="L25" s="140" t="s">
        <v>2417</v>
      </c>
      <c r="M25" s="190" t="s">
        <v>2546</v>
      </c>
      <c r="N25" s="100" t="s">
        <v>2452</v>
      </c>
      <c r="O25" s="138" t="s">
        <v>2470</v>
      </c>
      <c r="P25" s="138"/>
      <c r="Q25" s="189">
        <v>44386.425694444442</v>
      </c>
    </row>
    <row r="26" spans="1:17" ht="18" x14ac:dyDescent="0.25">
      <c r="A26" s="138" t="str">
        <f>VLOOKUP(E26,'LISTADO ATM'!$A$2:$C$898,3,0)</f>
        <v>DISTRITO NACIONAL</v>
      </c>
      <c r="B26" s="134">
        <v>3335948402</v>
      </c>
      <c r="C26" s="101">
        <v>44386.341192129628</v>
      </c>
      <c r="D26" s="101" t="s">
        <v>2448</v>
      </c>
      <c r="E26" s="129">
        <v>596</v>
      </c>
      <c r="F26" s="138" t="str">
        <f>VLOOKUP(E26,VIP!$A$2:$O14184,2,0)</f>
        <v>DRBR274</v>
      </c>
      <c r="G26" s="138" t="str">
        <f>VLOOKUP(E26,'LISTADO ATM'!$A$2:$B$897,2,0)</f>
        <v xml:space="preserve">ATM Autobanco Malecón Center </v>
      </c>
      <c r="H26" s="138" t="str">
        <f>VLOOKUP(E26,VIP!$A$2:$O19145,7,FALSE)</f>
        <v>Si</v>
      </c>
      <c r="I26" s="138" t="str">
        <f>VLOOKUP(E26,VIP!$A$2:$O11110,8,FALSE)</f>
        <v>Si</v>
      </c>
      <c r="J26" s="138" t="str">
        <f>VLOOKUP(E26,VIP!$A$2:$O11060,8,FALSE)</f>
        <v>Si</v>
      </c>
      <c r="K26" s="138" t="str">
        <f>VLOOKUP(E26,VIP!$A$2:$O14634,6,0)</f>
        <v>NO</v>
      </c>
      <c r="L26" s="140" t="s">
        <v>2417</v>
      </c>
      <c r="M26" s="190" t="s">
        <v>2546</v>
      </c>
      <c r="N26" s="100" t="s">
        <v>2452</v>
      </c>
      <c r="O26" s="138" t="s">
        <v>2453</v>
      </c>
      <c r="P26" s="138"/>
      <c r="Q26" s="189">
        <v>44386.436805555553</v>
      </c>
    </row>
    <row r="27" spans="1:17" ht="18" x14ac:dyDescent="0.25">
      <c r="A27" s="138" t="str">
        <f>VLOOKUP(E27,'LISTADO ATM'!$A$2:$C$898,3,0)</f>
        <v>DISTRITO NACIONAL</v>
      </c>
      <c r="B27" s="134">
        <v>3335948004</v>
      </c>
      <c r="C27" s="101">
        <v>44385.637233796297</v>
      </c>
      <c r="D27" s="101" t="s">
        <v>2180</v>
      </c>
      <c r="E27" s="129">
        <v>957</v>
      </c>
      <c r="F27" s="138" t="str">
        <f>VLOOKUP(E27,VIP!$A$2:$O14153,2,0)</f>
        <v>DRBR23F</v>
      </c>
      <c r="G27" s="138" t="str">
        <f>VLOOKUP(E27,'LISTADO ATM'!$A$2:$B$897,2,0)</f>
        <v xml:space="preserve">ATM Oficina Venezuela </v>
      </c>
      <c r="H27" s="138" t="str">
        <f>VLOOKUP(E27,VIP!$A$2:$O19114,7,FALSE)</f>
        <v>Si</v>
      </c>
      <c r="I27" s="138" t="str">
        <f>VLOOKUP(E27,VIP!$A$2:$O11079,8,FALSE)</f>
        <v>Si</v>
      </c>
      <c r="J27" s="138" t="str">
        <f>VLOOKUP(E27,VIP!$A$2:$O11029,8,FALSE)</f>
        <v>Si</v>
      </c>
      <c r="K27" s="138" t="str">
        <f>VLOOKUP(E27,VIP!$A$2:$O14603,6,0)</f>
        <v>SI</v>
      </c>
      <c r="L27" s="140" t="s">
        <v>2465</v>
      </c>
      <c r="M27" s="190" t="s">
        <v>2546</v>
      </c>
      <c r="N27" s="100" t="s">
        <v>2452</v>
      </c>
      <c r="O27" s="138" t="s">
        <v>2454</v>
      </c>
      <c r="P27" s="138"/>
      <c r="Q27" s="189">
        <v>44386.438888888886</v>
      </c>
    </row>
    <row r="28" spans="1:17" ht="18" x14ac:dyDescent="0.25">
      <c r="A28" s="138" t="str">
        <f>VLOOKUP(E28,'LISTADO ATM'!$A$2:$C$898,3,0)</f>
        <v>NORTE</v>
      </c>
      <c r="B28" s="134">
        <v>3335948292</v>
      </c>
      <c r="C28" s="101">
        <v>44385.771805555552</v>
      </c>
      <c r="D28" s="101" t="s">
        <v>2181</v>
      </c>
      <c r="E28" s="129">
        <v>796</v>
      </c>
      <c r="F28" s="138" t="str">
        <f>VLOOKUP(E28,VIP!$A$2:$O14156,2,0)</f>
        <v>DRBR155</v>
      </c>
      <c r="G28" s="138" t="str">
        <f>VLOOKUP(E28,'LISTADO ATM'!$A$2:$B$897,2,0)</f>
        <v xml:space="preserve">ATM Oficina Plaza Ventura (Nagua) </v>
      </c>
      <c r="H28" s="138" t="str">
        <f>VLOOKUP(E28,VIP!$A$2:$O19117,7,FALSE)</f>
        <v>Si</v>
      </c>
      <c r="I28" s="138" t="str">
        <f>VLOOKUP(E28,VIP!$A$2:$O11082,8,FALSE)</f>
        <v>Si</v>
      </c>
      <c r="J28" s="138" t="str">
        <f>VLOOKUP(E28,VIP!$A$2:$O11032,8,FALSE)</f>
        <v>Si</v>
      </c>
      <c r="K28" s="138" t="str">
        <f>VLOOKUP(E28,VIP!$A$2:$O14606,6,0)</f>
        <v>SI</v>
      </c>
      <c r="L28" s="140" t="s">
        <v>2465</v>
      </c>
      <c r="M28" s="190" t="s">
        <v>2546</v>
      </c>
      <c r="N28" s="100" t="s">
        <v>2452</v>
      </c>
      <c r="O28" s="138" t="s">
        <v>2592</v>
      </c>
      <c r="P28" s="138"/>
      <c r="Q28" s="189">
        <v>44386.43472222222</v>
      </c>
    </row>
    <row r="29" spans="1:17" ht="18" x14ac:dyDescent="0.25">
      <c r="A29" s="138" t="str">
        <f>VLOOKUP(E29,'LISTADO ATM'!$A$2:$C$898,3,0)</f>
        <v>NORTE</v>
      </c>
      <c r="B29" s="134">
        <v>3335948306</v>
      </c>
      <c r="C29" s="101">
        <v>44385.853981481479</v>
      </c>
      <c r="D29" s="101" t="s">
        <v>2180</v>
      </c>
      <c r="E29" s="129">
        <v>8</v>
      </c>
      <c r="F29" s="138" t="str">
        <f>VLOOKUP(E29,VIP!$A$2:$O14165,2,0)</f>
        <v>DRBR008</v>
      </c>
      <c r="G29" s="138" t="str">
        <f>VLOOKUP(E29,'LISTADO ATM'!$A$2:$B$897,2,0)</f>
        <v>ATM Autoservicio Yaque</v>
      </c>
      <c r="H29" s="138" t="str">
        <f>VLOOKUP(E29,VIP!$A$2:$O19126,7,FALSE)</f>
        <v>Si</v>
      </c>
      <c r="I29" s="138" t="str">
        <f>VLOOKUP(E29,VIP!$A$2:$O11091,8,FALSE)</f>
        <v>Si</v>
      </c>
      <c r="J29" s="138" t="str">
        <f>VLOOKUP(E29,VIP!$A$2:$O11041,8,FALSE)</f>
        <v>Si</v>
      </c>
      <c r="K29" s="138" t="str">
        <f>VLOOKUP(E29,VIP!$A$2:$O14615,6,0)</f>
        <v>NO</v>
      </c>
      <c r="L29" s="140" t="s">
        <v>2465</v>
      </c>
      <c r="M29" s="190" t="s">
        <v>2546</v>
      </c>
      <c r="N29" s="100" t="s">
        <v>2452</v>
      </c>
      <c r="O29" s="138" t="s">
        <v>2454</v>
      </c>
      <c r="P29" s="138"/>
      <c r="Q29" s="189">
        <v>44386.427083333336</v>
      </c>
    </row>
    <row r="30" spans="1:17" ht="18" x14ac:dyDescent="0.25">
      <c r="A30" s="138" t="str">
        <f>VLOOKUP(E30,'LISTADO ATM'!$A$2:$C$898,3,0)</f>
        <v>DISTRITO NACIONAL</v>
      </c>
      <c r="B30" s="134">
        <v>3335944399</v>
      </c>
      <c r="C30" s="101">
        <v>44383.450983796298</v>
      </c>
      <c r="D30" s="101" t="s">
        <v>2180</v>
      </c>
      <c r="E30" s="129">
        <v>314</v>
      </c>
      <c r="F30" s="138" t="str">
        <f>VLOOKUP(E30,VIP!$A$2:$O14080,2,0)</f>
        <v>DRBR314</v>
      </c>
      <c r="G30" s="138" t="str">
        <f>VLOOKUP(E30,'LISTADO ATM'!$A$2:$B$897,2,0)</f>
        <v xml:space="preserve">ATM UNP Cambita Garabito (San Cristóbal) </v>
      </c>
      <c r="H30" s="138" t="str">
        <f>VLOOKUP(E30,VIP!$A$2:$O19041,7,FALSE)</f>
        <v>Si</v>
      </c>
      <c r="I30" s="138" t="str">
        <f>VLOOKUP(E30,VIP!$A$2:$O11006,8,FALSE)</f>
        <v>Si</v>
      </c>
      <c r="J30" s="138" t="str">
        <f>VLOOKUP(E30,VIP!$A$2:$O10956,8,FALSE)</f>
        <v>Si</v>
      </c>
      <c r="K30" s="138" t="str">
        <f>VLOOKUP(E30,VIP!$A$2:$O14530,6,0)</f>
        <v>NO</v>
      </c>
      <c r="L30" s="140" t="s">
        <v>2219</v>
      </c>
      <c r="M30" s="100" t="s">
        <v>2445</v>
      </c>
      <c r="N30" s="100" t="s">
        <v>2452</v>
      </c>
      <c r="O30" s="138" t="s">
        <v>2454</v>
      </c>
      <c r="P30" s="138"/>
      <c r="Q30" s="100" t="s">
        <v>2219</v>
      </c>
    </row>
    <row r="31" spans="1:17" ht="18" x14ac:dyDescent="0.25">
      <c r="A31" s="138" t="str">
        <f>VLOOKUP(E31,'LISTADO ATM'!$A$2:$C$898,3,0)</f>
        <v>DISTRITO NACIONAL</v>
      </c>
      <c r="B31" s="134">
        <v>3335945153</v>
      </c>
      <c r="C31" s="101">
        <v>44383.601168981484</v>
      </c>
      <c r="D31" s="101" t="s">
        <v>2180</v>
      </c>
      <c r="E31" s="129">
        <v>425</v>
      </c>
      <c r="F31" s="138" t="str">
        <f>VLOOKUP(E31,VIP!$A$2:$O14079,2,0)</f>
        <v>DRBR425</v>
      </c>
      <c r="G31" s="138" t="str">
        <f>VLOOKUP(E31,'LISTADO ATM'!$A$2:$B$897,2,0)</f>
        <v xml:space="preserve">ATM UNP Jumbo Luperón II </v>
      </c>
      <c r="H31" s="138" t="str">
        <f>VLOOKUP(E31,VIP!$A$2:$O19040,7,FALSE)</f>
        <v>Si</v>
      </c>
      <c r="I31" s="138" t="str">
        <f>VLOOKUP(E31,VIP!$A$2:$O11005,8,FALSE)</f>
        <v>Si</v>
      </c>
      <c r="J31" s="138" t="str">
        <f>VLOOKUP(E31,VIP!$A$2:$O10955,8,FALSE)</f>
        <v>Si</v>
      </c>
      <c r="K31" s="138" t="str">
        <f>VLOOKUP(E31,VIP!$A$2:$O14529,6,0)</f>
        <v>NO</v>
      </c>
      <c r="L31" s="140" t="s">
        <v>2219</v>
      </c>
      <c r="M31" s="100" t="s">
        <v>2445</v>
      </c>
      <c r="N31" s="100" t="s">
        <v>2452</v>
      </c>
      <c r="O31" s="138" t="s">
        <v>2454</v>
      </c>
      <c r="P31" s="138"/>
      <c r="Q31" s="100" t="s">
        <v>2219</v>
      </c>
    </row>
    <row r="32" spans="1:17" ht="18" x14ac:dyDescent="0.25">
      <c r="A32" s="138" t="str">
        <f>VLOOKUP(E32,'LISTADO ATM'!$A$2:$C$898,3,0)</f>
        <v>NORTE</v>
      </c>
      <c r="B32" s="134">
        <v>3335946664</v>
      </c>
      <c r="C32" s="101">
        <v>44384.65425925926</v>
      </c>
      <c r="D32" s="101" t="s">
        <v>2180</v>
      </c>
      <c r="E32" s="129">
        <v>266</v>
      </c>
      <c r="F32" s="138" t="str">
        <f>VLOOKUP(E32,VIP!$A$2:$O14145,2,0)</f>
        <v>DRBR266</v>
      </c>
      <c r="G32" s="138" t="str">
        <f>VLOOKUP(E32,'LISTADO ATM'!$A$2:$B$897,2,0)</f>
        <v xml:space="preserve">ATM Oficina Villa Francisca </v>
      </c>
      <c r="H32" s="138" t="str">
        <f>VLOOKUP(E32,VIP!$A$2:$O19106,7,FALSE)</f>
        <v>Si</v>
      </c>
      <c r="I32" s="138" t="str">
        <f>VLOOKUP(E32,VIP!$A$2:$O11071,8,FALSE)</f>
        <v>Si</v>
      </c>
      <c r="J32" s="138" t="str">
        <f>VLOOKUP(E32,VIP!$A$2:$O11021,8,FALSE)</f>
        <v>Si</v>
      </c>
      <c r="K32" s="138" t="str">
        <f>VLOOKUP(E32,VIP!$A$2:$O14595,6,0)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ht="18" x14ac:dyDescent="0.25">
      <c r="A33" s="138" t="str">
        <f>VLOOKUP(E33,'LISTADO ATM'!$A$2:$C$898,3,0)</f>
        <v>DISTRITO NACIONAL</v>
      </c>
      <c r="B33" s="134">
        <v>3335947341</v>
      </c>
      <c r="C33" s="101">
        <v>44385.415277777778</v>
      </c>
      <c r="D33" s="101" t="s">
        <v>2180</v>
      </c>
      <c r="E33" s="129">
        <v>623</v>
      </c>
      <c r="F33" s="138" t="str">
        <f>VLOOKUP(E33,VIP!$A$2:$O14173,2,0)</f>
        <v>DRBR623</v>
      </c>
      <c r="G33" s="138" t="str">
        <f>VLOOKUP(E33,'LISTADO ATM'!$A$2:$B$897,2,0)</f>
        <v xml:space="preserve">ATM Operaciones Especiales (Manoguayabo) </v>
      </c>
      <c r="H33" s="138" t="str">
        <f>VLOOKUP(E33,VIP!$A$2:$O19134,7,FALSE)</f>
        <v>Si</v>
      </c>
      <c r="I33" s="138" t="str">
        <f>VLOOKUP(E33,VIP!$A$2:$O11099,8,FALSE)</f>
        <v>Si</v>
      </c>
      <c r="J33" s="138" t="str">
        <f>VLOOKUP(E33,VIP!$A$2:$O11049,8,FALSE)</f>
        <v>Si</v>
      </c>
      <c r="K33" s="138" t="str">
        <f>VLOOKUP(E33,VIP!$A$2:$O14623,6,0)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2625</v>
      </c>
    </row>
    <row r="34" spans="1:17" ht="18" x14ac:dyDescent="0.25">
      <c r="A34" s="138" t="str">
        <f>VLOOKUP(E34,'LISTADO ATM'!$A$2:$C$898,3,0)</f>
        <v>ESTE</v>
      </c>
      <c r="B34" s="134">
        <v>3335947442</v>
      </c>
      <c r="C34" s="101">
        <v>44385.446539351855</v>
      </c>
      <c r="D34" s="101" t="s">
        <v>2180</v>
      </c>
      <c r="E34" s="129">
        <v>631</v>
      </c>
      <c r="F34" s="138" t="str">
        <f>VLOOKUP(E34,VIP!$A$2:$O14153,2,0)</f>
        <v>DRBR417</v>
      </c>
      <c r="G34" s="138" t="str">
        <f>VLOOKUP(E34,'LISTADO ATM'!$A$2:$B$897,2,0)</f>
        <v xml:space="preserve">ATM ASOCODEQUI (San Pedro) </v>
      </c>
      <c r="H34" s="138" t="str">
        <f>VLOOKUP(E34,VIP!$A$2:$O19114,7,FALSE)</f>
        <v>Si</v>
      </c>
      <c r="I34" s="138" t="str">
        <f>VLOOKUP(E34,VIP!$A$2:$O11079,8,FALSE)</f>
        <v>Si</v>
      </c>
      <c r="J34" s="138" t="str">
        <f>VLOOKUP(E34,VIP!$A$2:$O11029,8,FALSE)</f>
        <v>Si</v>
      </c>
      <c r="K34" s="138" t="str">
        <f>VLOOKUP(E34,VIP!$A$2:$O14603,6,0)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8" x14ac:dyDescent="0.25">
      <c r="A35" s="138" t="str">
        <f>VLOOKUP(E35,'LISTADO ATM'!$A$2:$C$898,3,0)</f>
        <v>DISTRITO NACIONAL</v>
      </c>
      <c r="B35" s="134">
        <v>3335947445</v>
      </c>
      <c r="C35" s="101">
        <v>44385.447106481479</v>
      </c>
      <c r="D35" s="101" t="s">
        <v>2180</v>
      </c>
      <c r="E35" s="129">
        <v>281</v>
      </c>
      <c r="F35" s="138" t="str">
        <f>VLOOKUP(E35,VIP!$A$2:$O14152,2,0)</f>
        <v>DRBR737</v>
      </c>
      <c r="G35" s="138" t="str">
        <f>VLOOKUP(E35,'LISTADO ATM'!$A$2:$B$897,2,0)</f>
        <v xml:space="preserve">ATM S/M Pola Independencia </v>
      </c>
      <c r="H35" s="138" t="str">
        <f>VLOOKUP(E35,VIP!$A$2:$O19113,7,FALSE)</f>
        <v>Si</v>
      </c>
      <c r="I35" s="138" t="str">
        <f>VLOOKUP(E35,VIP!$A$2:$O11078,8,FALSE)</f>
        <v>Si</v>
      </c>
      <c r="J35" s="138" t="str">
        <f>VLOOKUP(E35,VIP!$A$2:$O11028,8,FALSE)</f>
        <v>Si</v>
      </c>
      <c r="K35" s="138" t="str">
        <f>VLOOKUP(E35,VIP!$A$2:$O14602,6,0)</f>
        <v>NO</v>
      </c>
      <c r="L35" s="140" t="s">
        <v>2219</v>
      </c>
      <c r="M35" s="100" t="s">
        <v>2445</v>
      </c>
      <c r="N35" s="100" t="s">
        <v>2452</v>
      </c>
      <c r="O35" s="138" t="s">
        <v>2454</v>
      </c>
      <c r="P35" s="138"/>
      <c r="Q35" s="100" t="s">
        <v>2219</v>
      </c>
    </row>
    <row r="36" spans="1:17" ht="18" x14ac:dyDescent="0.25">
      <c r="A36" s="138" t="str">
        <f>VLOOKUP(E36,'LISTADO ATM'!$A$2:$C$898,3,0)</f>
        <v>SUR</v>
      </c>
      <c r="B36" s="134">
        <v>3335948002</v>
      </c>
      <c r="C36" s="101">
        <v>44385.63690972222</v>
      </c>
      <c r="D36" s="101" t="s">
        <v>2180</v>
      </c>
      <c r="E36" s="129">
        <v>616</v>
      </c>
      <c r="F36" s="138" t="str">
        <f>VLOOKUP(E36,VIP!$A$2:$O14154,2,0)</f>
        <v>DRBR187</v>
      </c>
      <c r="G36" s="138" t="str">
        <f>VLOOKUP(E36,'LISTADO ATM'!$A$2:$B$897,2,0)</f>
        <v xml:space="preserve">ATM 5ta. Brigada Barahona </v>
      </c>
      <c r="H36" s="138" t="str">
        <f>VLOOKUP(E36,VIP!$A$2:$O19115,7,FALSE)</f>
        <v>Si</v>
      </c>
      <c r="I36" s="138" t="str">
        <f>VLOOKUP(E36,VIP!$A$2:$O11080,8,FALSE)</f>
        <v>Si</v>
      </c>
      <c r="J36" s="138" t="str">
        <f>VLOOKUP(E36,VIP!$A$2:$O11030,8,FALSE)</f>
        <v>Si</v>
      </c>
      <c r="K36" s="138" t="str">
        <f>VLOOKUP(E36,VIP!$A$2:$O14604,6,0)</f>
        <v>NO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ht="18" x14ac:dyDescent="0.25">
      <c r="A37" s="138" t="str">
        <f>VLOOKUP(E37,'LISTADO ATM'!$A$2:$C$898,3,0)</f>
        <v>DISTRITO NACIONAL</v>
      </c>
      <c r="B37" s="134">
        <v>3335948147</v>
      </c>
      <c r="C37" s="101">
        <v>44385.68310185185</v>
      </c>
      <c r="D37" s="101" t="s">
        <v>2180</v>
      </c>
      <c r="E37" s="129">
        <v>244</v>
      </c>
      <c r="F37" s="138" t="str">
        <f>VLOOKUP(E37,VIP!$A$2:$O14162,2,0)</f>
        <v>DRBR244</v>
      </c>
      <c r="G37" s="138" t="str">
        <f>VLOOKUP(E37,'LISTADO ATM'!$A$2:$B$897,2,0)</f>
        <v xml:space="preserve">ATM Ministerio de Hacienda (antiguo Finanzas) </v>
      </c>
      <c r="H37" s="138" t="str">
        <f>VLOOKUP(E37,VIP!$A$2:$O19123,7,FALSE)</f>
        <v>Si</v>
      </c>
      <c r="I37" s="138" t="str">
        <f>VLOOKUP(E37,VIP!$A$2:$O11088,8,FALSE)</f>
        <v>Si</v>
      </c>
      <c r="J37" s="138" t="str">
        <f>VLOOKUP(E37,VIP!$A$2:$O11038,8,FALSE)</f>
        <v>Si</v>
      </c>
      <c r="K37" s="138" t="str">
        <f>VLOOKUP(E37,VIP!$A$2:$O14612,6,0)</f>
        <v>NO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8" x14ac:dyDescent="0.25">
      <c r="A38" s="138" t="str">
        <f>VLOOKUP(E38,'LISTADO ATM'!$A$2:$C$898,3,0)</f>
        <v>DISTRITO NACIONAL</v>
      </c>
      <c r="B38" s="134">
        <v>3335948150</v>
      </c>
      <c r="C38" s="101">
        <v>44385.683993055558</v>
      </c>
      <c r="D38" s="101" t="s">
        <v>2180</v>
      </c>
      <c r="E38" s="129">
        <v>37</v>
      </c>
      <c r="F38" s="138" t="str">
        <f>VLOOKUP(E38,VIP!$A$2:$O14161,2,0)</f>
        <v>DRBR037</v>
      </c>
      <c r="G38" s="138" t="str">
        <f>VLOOKUP(E38,'LISTADO ATM'!$A$2:$B$897,2,0)</f>
        <v xml:space="preserve">ATM Oficina Villa Mella </v>
      </c>
      <c r="H38" s="138" t="str">
        <f>VLOOKUP(E38,VIP!$A$2:$O19122,7,FALSE)</f>
        <v>Si</v>
      </c>
      <c r="I38" s="138" t="str">
        <f>VLOOKUP(E38,VIP!$A$2:$O11087,8,FALSE)</f>
        <v>Si</v>
      </c>
      <c r="J38" s="138" t="str">
        <f>VLOOKUP(E38,VIP!$A$2:$O11037,8,FALSE)</f>
        <v>Si</v>
      </c>
      <c r="K38" s="138" t="str">
        <f>VLOOKUP(E38,VIP!$A$2:$O14611,6,0)</f>
        <v>SI</v>
      </c>
      <c r="L38" s="140" t="s">
        <v>2219</v>
      </c>
      <c r="M38" s="100" t="s">
        <v>2445</v>
      </c>
      <c r="N38" s="100" t="s">
        <v>2452</v>
      </c>
      <c r="O38" s="138" t="s">
        <v>2454</v>
      </c>
      <c r="P38" s="138"/>
      <c r="Q38" s="100" t="s">
        <v>2219</v>
      </c>
    </row>
    <row r="39" spans="1:17" ht="18" x14ac:dyDescent="0.25">
      <c r="A39" s="138" t="str">
        <f>VLOOKUP(E39,'LISTADO ATM'!$A$2:$C$898,3,0)</f>
        <v>DISTRITO NACIONAL</v>
      </c>
      <c r="B39" s="134">
        <v>3335948249</v>
      </c>
      <c r="C39" s="101">
        <v>44385.729456018518</v>
      </c>
      <c r="D39" s="101" t="s">
        <v>2180</v>
      </c>
      <c r="E39" s="129">
        <v>755</v>
      </c>
      <c r="F39" s="138" t="str">
        <f>VLOOKUP(E39,VIP!$A$2:$O14155,2,0)</f>
        <v>DRBR755</v>
      </c>
      <c r="G39" s="138" t="str">
        <f>VLOOKUP(E39,'LISTADO ATM'!$A$2:$B$897,2,0)</f>
        <v xml:space="preserve">ATM Oficina Galería del Este (Plaza) </v>
      </c>
      <c r="H39" s="138" t="str">
        <f>VLOOKUP(E39,VIP!$A$2:$O19116,7,FALSE)</f>
        <v>Si</v>
      </c>
      <c r="I39" s="138" t="str">
        <f>VLOOKUP(E39,VIP!$A$2:$O11081,8,FALSE)</f>
        <v>Si</v>
      </c>
      <c r="J39" s="138" t="str">
        <f>VLOOKUP(E39,VIP!$A$2:$O11031,8,FALSE)</f>
        <v>Si</v>
      </c>
      <c r="K39" s="138" t="str">
        <f>VLOOKUP(E39,VIP!$A$2:$O14605,6,0)</f>
        <v>NO</v>
      </c>
      <c r="L39" s="140" t="s">
        <v>2219</v>
      </c>
      <c r="M39" s="100" t="s">
        <v>2445</v>
      </c>
      <c r="N39" s="100" t="s">
        <v>2452</v>
      </c>
      <c r="O39" s="138" t="s">
        <v>2454</v>
      </c>
      <c r="P39" s="138"/>
      <c r="Q39" s="100" t="s">
        <v>2219</v>
      </c>
    </row>
    <row r="40" spans="1:17" ht="18" x14ac:dyDescent="0.25">
      <c r="A40" s="138" t="str">
        <f>VLOOKUP(E40,'LISTADO ATM'!$A$2:$C$898,3,0)</f>
        <v>NORTE</v>
      </c>
      <c r="B40" s="134">
        <v>3335948264</v>
      </c>
      <c r="C40" s="101">
        <v>44385.733680555553</v>
      </c>
      <c r="D40" s="101" t="s">
        <v>2181</v>
      </c>
      <c r="E40" s="129">
        <v>633</v>
      </c>
      <c r="F40" s="138" t="str">
        <f>VLOOKUP(E40,VIP!$A$2:$O14162,2,0)</f>
        <v>DRBR260</v>
      </c>
      <c r="G40" s="138" t="str">
        <f>VLOOKUP(E40,'LISTADO ATM'!$A$2:$B$897,2,0)</f>
        <v xml:space="preserve">ATM Autobanco Las Colinas </v>
      </c>
      <c r="H40" s="138" t="str">
        <f>VLOOKUP(E40,VIP!$A$2:$O19123,7,FALSE)</f>
        <v>Si</v>
      </c>
      <c r="I40" s="138" t="str">
        <f>VLOOKUP(E40,VIP!$A$2:$O11088,8,FALSE)</f>
        <v>Si</v>
      </c>
      <c r="J40" s="138" t="str">
        <f>VLOOKUP(E40,VIP!$A$2:$O11038,8,FALSE)</f>
        <v>Si</v>
      </c>
      <c r="K40" s="138" t="str">
        <f>VLOOKUP(E40,VIP!$A$2:$O14612,6,0)</f>
        <v>SI</v>
      </c>
      <c r="L40" s="140" t="s">
        <v>2219</v>
      </c>
      <c r="M40" s="100" t="s">
        <v>2445</v>
      </c>
      <c r="N40" s="100" t="s">
        <v>2452</v>
      </c>
      <c r="O40" s="138" t="s">
        <v>2592</v>
      </c>
      <c r="P40" s="138"/>
      <c r="Q40" s="100" t="s">
        <v>2219</v>
      </c>
    </row>
    <row r="41" spans="1:17" ht="18" x14ac:dyDescent="0.25">
      <c r="A41" s="138" t="str">
        <f>VLOOKUP(E41,'LISTADO ATM'!$A$2:$C$898,3,0)</f>
        <v>DISTRITO NACIONAL</v>
      </c>
      <c r="B41" s="134">
        <v>3335948289</v>
      </c>
      <c r="C41" s="101">
        <v>44385.767314814817</v>
      </c>
      <c r="D41" s="101" t="s">
        <v>2180</v>
      </c>
      <c r="E41" s="129">
        <v>815</v>
      </c>
      <c r="F41" s="138" t="str">
        <f>VLOOKUP(E41,VIP!$A$2:$O14157,2,0)</f>
        <v>DRBR24A</v>
      </c>
      <c r="G41" s="138" t="str">
        <f>VLOOKUP(E41,'LISTADO ATM'!$A$2:$B$897,2,0)</f>
        <v xml:space="preserve">ATM Oficina Atalaya del Mar </v>
      </c>
      <c r="H41" s="138" t="str">
        <f>VLOOKUP(E41,VIP!$A$2:$O19118,7,FALSE)</f>
        <v>Si</v>
      </c>
      <c r="I41" s="138" t="str">
        <f>VLOOKUP(E41,VIP!$A$2:$O11083,8,FALSE)</f>
        <v>Si</v>
      </c>
      <c r="J41" s="138" t="str">
        <f>VLOOKUP(E41,VIP!$A$2:$O11033,8,FALSE)</f>
        <v>Si</v>
      </c>
      <c r="K41" s="138" t="str">
        <f>VLOOKUP(E41,VIP!$A$2:$O14607,6,0)</f>
        <v>SI</v>
      </c>
      <c r="L41" s="140" t="s">
        <v>2219</v>
      </c>
      <c r="M41" s="100" t="s">
        <v>2445</v>
      </c>
      <c r="N41" s="100" t="s">
        <v>2452</v>
      </c>
      <c r="O41" s="138" t="s">
        <v>2454</v>
      </c>
      <c r="P41" s="138"/>
      <c r="Q41" s="100" t="s">
        <v>2219</v>
      </c>
    </row>
    <row r="42" spans="1:17" ht="18" x14ac:dyDescent="0.25">
      <c r="A42" s="138" t="str">
        <f>VLOOKUP(E42,'LISTADO ATM'!$A$2:$C$898,3,0)</f>
        <v>DISTRITO NACIONAL</v>
      </c>
      <c r="B42" s="134">
        <v>3335948326</v>
      </c>
      <c r="C42" s="101">
        <v>44386.036921296298</v>
      </c>
      <c r="D42" s="101" t="s">
        <v>2180</v>
      </c>
      <c r="E42" s="129">
        <v>858</v>
      </c>
      <c r="F42" s="138" t="str">
        <f>VLOOKUP(E42,VIP!$A$2:$O14160,2,0)</f>
        <v>DRBR858</v>
      </c>
      <c r="G42" s="138" t="str">
        <f>VLOOKUP(E42,'LISTADO ATM'!$A$2:$B$897,2,0)</f>
        <v xml:space="preserve">ATM Cooperativa Maestros (COOPNAMA) </v>
      </c>
      <c r="H42" s="138" t="str">
        <f>VLOOKUP(E42,VIP!$A$2:$O19121,7,FALSE)</f>
        <v>Si</v>
      </c>
      <c r="I42" s="138" t="str">
        <f>VLOOKUP(E42,VIP!$A$2:$O11086,8,FALSE)</f>
        <v>No</v>
      </c>
      <c r="J42" s="138" t="str">
        <f>VLOOKUP(E42,VIP!$A$2:$O11036,8,FALSE)</f>
        <v>No</v>
      </c>
      <c r="K42" s="138" t="str">
        <f>VLOOKUP(E42,VIP!$A$2:$O14610,6,0)</f>
        <v>NO</v>
      </c>
      <c r="L42" s="140" t="s">
        <v>2219</v>
      </c>
      <c r="M42" s="100" t="s">
        <v>2445</v>
      </c>
      <c r="N42" s="100" t="s">
        <v>2452</v>
      </c>
      <c r="O42" s="138" t="s">
        <v>2454</v>
      </c>
      <c r="P42" s="138"/>
      <c r="Q42" s="100" t="s">
        <v>2219</v>
      </c>
    </row>
    <row r="43" spans="1:17" ht="18" x14ac:dyDescent="0.25">
      <c r="A43" s="138" t="str">
        <f>VLOOKUP(E43,'LISTADO ATM'!$A$2:$C$898,3,0)</f>
        <v>SUR</v>
      </c>
      <c r="B43" s="134">
        <v>3335948342</v>
      </c>
      <c r="C43" s="101">
        <v>44386.301770833335</v>
      </c>
      <c r="D43" s="101" t="s">
        <v>2180</v>
      </c>
      <c r="E43" s="129">
        <v>403</v>
      </c>
      <c r="F43" s="138" t="str">
        <f>VLOOKUP(E43,VIP!$A$2:$O14172,2,0)</f>
        <v>DRBR403</v>
      </c>
      <c r="G43" s="138" t="str">
        <f>VLOOKUP(E43,'LISTADO ATM'!$A$2:$B$897,2,0)</f>
        <v xml:space="preserve">ATM Oficina Vicente Noble </v>
      </c>
      <c r="H43" s="138" t="str">
        <f>VLOOKUP(E43,VIP!$A$2:$O19133,7,FALSE)</f>
        <v>Si</v>
      </c>
      <c r="I43" s="138" t="str">
        <f>VLOOKUP(E43,VIP!$A$2:$O11098,8,FALSE)</f>
        <v>Si</v>
      </c>
      <c r="J43" s="138" t="str">
        <f>VLOOKUP(E43,VIP!$A$2:$O11048,8,FALSE)</f>
        <v>Si</v>
      </c>
      <c r="K43" s="138" t="str">
        <f>VLOOKUP(E43,VIP!$A$2:$O14622,6,0)</f>
        <v>NO</v>
      </c>
      <c r="L43" s="140" t="s">
        <v>2219</v>
      </c>
      <c r="M43" s="100" t="s">
        <v>2445</v>
      </c>
      <c r="N43" s="100" t="s">
        <v>2452</v>
      </c>
      <c r="O43" s="138" t="s">
        <v>2454</v>
      </c>
      <c r="P43" s="138"/>
      <c r="Q43" s="100" t="s">
        <v>2219</v>
      </c>
    </row>
    <row r="44" spans="1:17" ht="18" x14ac:dyDescent="0.25">
      <c r="A44" s="138" t="str">
        <f>VLOOKUP(E44,'LISTADO ATM'!$A$2:$C$898,3,0)</f>
        <v>DISTRITO NACIONAL</v>
      </c>
      <c r="B44" s="134">
        <v>3335948793</v>
      </c>
      <c r="C44" s="101">
        <v>44386.445173611108</v>
      </c>
      <c r="D44" s="101" t="s">
        <v>2180</v>
      </c>
      <c r="E44" s="129">
        <v>160</v>
      </c>
      <c r="F44" s="138" t="str">
        <f>VLOOKUP(E44,VIP!$A$2:$O14174,2,0)</f>
        <v>DRBR160</v>
      </c>
      <c r="G44" s="138" t="str">
        <f>VLOOKUP(E44,'LISTADO ATM'!$A$2:$B$897,2,0)</f>
        <v xml:space="preserve">ATM Oficina Herrera </v>
      </c>
      <c r="H44" s="138" t="str">
        <f>VLOOKUP(E44,VIP!$A$2:$O19135,7,FALSE)</f>
        <v>Si</v>
      </c>
      <c r="I44" s="138" t="str">
        <f>VLOOKUP(E44,VIP!$A$2:$O11100,8,FALSE)</f>
        <v>Si</v>
      </c>
      <c r="J44" s="138" t="str">
        <f>VLOOKUP(E44,VIP!$A$2:$O11050,8,FALSE)</f>
        <v>Si</v>
      </c>
      <c r="K44" s="138" t="str">
        <f>VLOOKUP(E44,VIP!$A$2:$O14624,6,0)</f>
        <v>NO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ht="18" x14ac:dyDescent="0.25">
      <c r="A45" s="138" t="str">
        <f>VLOOKUP(E45,'LISTADO ATM'!$A$2:$C$898,3,0)</f>
        <v>DISTRITO NACIONAL</v>
      </c>
      <c r="B45" s="134">
        <v>3335948753</v>
      </c>
      <c r="C45" s="101">
        <v>44386.431701388887</v>
      </c>
      <c r="D45" s="101" t="s">
        <v>2180</v>
      </c>
      <c r="E45" s="129">
        <v>902</v>
      </c>
      <c r="F45" s="138" t="str">
        <f>VLOOKUP(E45,VIP!$A$2:$O14176,2,0)</f>
        <v>DRBR16A</v>
      </c>
      <c r="G45" s="138" t="str">
        <f>VLOOKUP(E45,'LISTADO ATM'!$A$2:$B$897,2,0)</f>
        <v xml:space="preserve">ATM Oficina Plaza Florida </v>
      </c>
      <c r="H45" s="138" t="str">
        <f>VLOOKUP(E45,VIP!$A$2:$O19137,7,FALSE)</f>
        <v>Si</v>
      </c>
      <c r="I45" s="138" t="str">
        <f>VLOOKUP(E45,VIP!$A$2:$O11102,8,FALSE)</f>
        <v>Si</v>
      </c>
      <c r="J45" s="138" t="str">
        <f>VLOOKUP(E45,VIP!$A$2:$O11052,8,FALSE)</f>
        <v>Si</v>
      </c>
      <c r="K45" s="138" t="str">
        <f>VLOOKUP(E45,VIP!$A$2:$O14626,6,0)</f>
        <v>NO</v>
      </c>
      <c r="L45" s="140" t="s">
        <v>2219</v>
      </c>
      <c r="M45" s="100" t="s">
        <v>2445</v>
      </c>
      <c r="N45" s="100" t="s">
        <v>2452</v>
      </c>
      <c r="O45" s="138" t="s">
        <v>2454</v>
      </c>
      <c r="P45" s="138"/>
      <c r="Q45" s="100" t="s">
        <v>2219</v>
      </c>
    </row>
    <row r="46" spans="1:17" ht="18" x14ac:dyDescent="0.25">
      <c r="A46" s="138" t="str">
        <f>VLOOKUP(E46,'LISTADO ATM'!$A$2:$C$898,3,0)</f>
        <v>SUR</v>
      </c>
      <c r="B46" s="134">
        <v>3335948677</v>
      </c>
      <c r="C46" s="101">
        <v>44386.412951388891</v>
      </c>
      <c r="D46" s="101" t="s">
        <v>2180</v>
      </c>
      <c r="E46" s="129">
        <v>765</v>
      </c>
      <c r="F46" s="138" t="str">
        <f>VLOOKUP(E46,VIP!$A$2:$O14180,2,0)</f>
        <v>DRBR191</v>
      </c>
      <c r="G46" s="138" t="str">
        <f>VLOOKUP(E46,'LISTADO ATM'!$A$2:$B$897,2,0)</f>
        <v xml:space="preserve">ATM Oficina Azua I </v>
      </c>
      <c r="H46" s="138" t="str">
        <f>VLOOKUP(E46,VIP!$A$2:$O19141,7,FALSE)</f>
        <v>Si</v>
      </c>
      <c r="I46" s="138" t="str">
        <f>VLOOKUP(E46,VIP!$A$2:$O11106,8,FALSE)</f>
        <v>Si</v>
      </c>
      <c r="J46" s="138" t="str">
        <f>VLOOKUP(E46,VIP!$A$2:$O11056,8,FALSE)</f>
        <v>Si</v>
      </c>
      <c r="K46" s="138" t="str">
        <f>VLOOKUP(E46,VIP!$A$2:$O14630,6,0)</f>
        <v>NO</v>
      </c>
      <c r="L46" s="140" t="s">
        <v>2219</v>
      </c>
      <c r="M46" s="100" t="s">
        <v>2445</v>
      </c>
      <c r="N46" s="100" t="s">
        <v>2554</v>
      </c>
      <c r="O46" s="138" t="s">
        <v>2454</v>
      </c>
      <c r="P46" s="138"/>
      <c r="Q46" s="100" t="s">
        <v>2219</v>
      </c>
    </row>
    <row r="47" spans="1:17" ht="18" x14ac:dyDescent="0.25">
      <c r="A47" s="138" t="str">
        <f>VLOOKUP(E47,'LISTADO ATM'!$A$2:$C$898,3,0)</f>
        <v>DISTRITO NACIONAL</v>
      </c>
      <c r="B47" s="134">
        <v>3335948495</v>
      </c>
      <c r="C47" s="101">
        <v>44386.367013888892</v>
      </c>
      <c r="D47" s="101" t="s">
        <v>2180</v>
      </c>
      <c r="E47" s="129">
        <v>575</v>
      </c>
      <c r="F47" s="138" t="str">
        <f>VLOOKUP(E47,VIP!$A$2:$O14182,2,0)</f>
        <v>DRBR16P</v>
      </c>
      <c r="G47" s="138" t="str">
        <f>VLOOKUP(E47,'LISTADO ATM'!$A$2:$B$897,2,0)</f>
        <v xml:space="preserve">ATM EDESUR Tiradentes </v>
      </c>
      <c r="H47" s="138" t="str">
        <f>VLOOKUP(E47,VIP!$A$2:$O19143,7,FALSE)</f>
        <v>Si</v>
      </c>
      <c r="I47" s="138" t="str">
        <f>VLOOKUP(E47,VIP!$A$2:$O11108,8,FALSE)</f>
        <v>Si</v>
      </c>
      <c r="J47" s="138" t="str">
        <f>VLOOKUP(E47,VIP!$A$2:$O11058,8,FALSE)</f>
        <v>Si</v>
      </c>
      <c r="K47" s="138" t="str">
        <f>VLOOKUP(E47,VIP!$A$2:$O14632,6,0)</f>
        <v>NO</v>
      </c>
      <c r="L47" s="140" t="s">
        <v>2219</v>
      </c>
      <c r="M47" s="100" t="s">
        <v>2445</v>
      </c>
      <c r="N47" s="100" t="s">
        <v>2554</v>
      </c>
      <c r="O47" s="138" t="s">
        <v>2454</v>
      </c>
      <c r="P47" s="138"/>
      <c r="Q47" s="100" t="s">
        <v>2219</v>
      </c>
    </row>
    <row r="48" spans="1:17" ht="18" x14ac:dyDescent="0.25">
      <c r="A48" s="138" t="str">
        <f>VLOOKUP(E48,'LISTADO ATM'!$A$2:$C$898,3,0)</f>
        <v>SUR</v>
      </c>
      <c r="B48" s="134">
        <v>3335948342</v>
      </c>
      <c r="C48" s="101">
        <v>44386.301770833335</v>
      </c>
      <c r="D48" s="101" t="s">
        <v>2180</v>
      </c>
      <c r="E48" s="129">
        <v>403</v>
      </c>
      <c r="F48" s="138" t="str">
        <f>VLOOKUP(E48,VIP!$A$2:$O14185,2,0)</f>
        <v>DRBR403</v>
      </c>
      <c r="G48" s="138" t="str">
        <f>VLOOKUP(E48,'LISTADO ATM'!$A$2:$B$897,2,0)</f>
        <v xml:space="preserve">ATM Oficina Vicente Noble </v>
      </c>
      <c r="H48" s="138" t="str">
        <f>VLOOKUP(E48,VIP!$A$2:$O19146,7,FALSE)</f>
        <v>Si</v>
      </c>
      <c r="I48" s="138" t="str">
        <f>VLOOKUP(E48,VIP!$A$2:$O11111,8,FALSE)</f>
        <v>Si</v>
      </c>
      <c r="J48" s="138" t="str">
        <f>VLOOKUP(E48,VIP!$A$2:$O11061,8,FALSE)</f>
        <v>Si</v>
      </c>
      <c r="K48" s="138" t="str">
        <f>VLOOKUP(E48,VIP!$A$2:$O14635,6,0)</f>
        <v>NO</v>
      </c>
      <c r="L48" s="140" t="s">
        <v>2219</v>
      </c>
      <c r="M48" s="100" t="s">
        <v>2445</v>
      </c>
      <c r="N48" s="100" t="s">
        <v>2554</v>
      </c>
      <c r="O48" s="138" t="s">
        <v>2454</v>
      </c>
      <c r="P48" s="138"/>
      <c r="Q48" s="100" t="s">
        <v>2219</v>
      </c>
    </row>
    <row r="49" spans="1:17" ht="18" x14ac:dyDescent="0.25">
      <c r="A49" s="138" t="str">
        <f>VLOOKUP(E49,'LISTADO ATM'!$A$2:$C$898,3,0)</f>
        <v>NORTE</v>
      </c>
      <c r="B49" s="134">
        <v>3335946878</v>
      </c>
      <c r="C49" s="101">
        <v>44384.7580787037</v>
      </c>
      <c r="D49" s="101" t="s">
        <v>2181</v>
      </c>
      <c r="E49" s="129">
        <v>606</v>
      </c>
      <c r="F49" s="138" t="str">
        <f>VLOOKUP(E49,VIP!$A$2:$O14146,2,0)</f>
        <v>DRBR704</v>
      </c>
      <c r="G49" s="138" t="str">
        <f>VLOOKUP(E49,'LISTADO ATM'!$A$2:$B$897,2,0)</f>
        <v xml:space="preserve">ATM UNP Manolo Tavarez Justo </v>
      </c>
      <c r="H49" s="138" t="str">
        <f>VLOOKUP(E49,VIP!$A$2:$O19107,7,FALSE)</f>
        <v>Si</v>
      </c>
      <c r="I49" s="138" t="str">
        <f>VLOOKUP(E49,VIP!$A$2:$O11072,8,FALSE)</f>
        <v>Si</v>
      </c>
      <c r="J49" s="138" t="str">
        <f>VLOOKUP(E49,VIP!$A$2:$O11022,8,FALSE)</f>
        <v>Si</v>
      </c>
      <c r="K49" s="138" t="str">
        <f>VLOOKUP(E49,VIP!$A$2:$O14596,6,0)</f>
        <v>NO</v>
      </c>
      <c r="L49" s="140" t="s">
        <v>2245</v>
      </c>
      <c r="M49" s="100" t="s">
        <v>2445</v>
      </c>
      <c r="N49" s="100" t="s">
        <v>2452</v>
      </c>
      <c r="O49" s="138" t="s">
        <v>2592</v>
      </c>
      <c r="P49" s="138"/>
      <c r="Q49" s="100" t="s">
        <v>2245</v>
      </c>
    </row>
    <row r="50" spans="1:17" ht="18" x14ac:dyDescent="0.25">
      <c r="A50" s="138" t="str">
        <f>VLOOKUP(E50,'LISTADO ATM'!$A$2:$C$898,3,0)</f>
        <v>ESTE</v>
      </c>
      <c r="B50" s="134">
        <v>3335946884</v>
      </c>
      <c r="C50" s="101">
        <v>44384.762037037035</v>
      </c>
      <c r="D50" s="101" t="s">
        <v>2180</v>
      </c>
      <c r="E50" s="129">
        <v>368</v>
      </c>
      <c r="F50" s="138" t="str">
        <f>VLOOKUP(E50,VIP!$A$2:$O14144,2,0)</f>
        <v xml:space="preserve">DRBR368 </v>
      </c>
      <c r="G50" s="138" t="str">
        <f>VLOOKUP(E50,'LISTADO ATM'!$A$2:$B$897,2,0)</f>
        <v>ATM Ayuntamiento Peralvillo</v>
      </c>
      <c r="H50" s="138" t="str">
        <f>VLOOKUP(E50,VIP!$A$2:$O19105,7,FALSE)</f>
        <v>N/A</v>
      </c>
      <c r="I50" s="138" t="str">
        <f>VLOOKUP(E50,VIP!$A$2:$O11070,8,FALSE)</f>
        <v>N/A</v>
      </c>
      <c r="J50" s="138" t="str">
        <f>VLOOKUP(E50,VIP!$A$2:$O11020,8,FALSE)</f>
        <v>N/A</v>
      </c>
      <c r="K50" s="138" t="str">
        <f>VLOOKUP(E50,VIP!$A$2:$O14594,6,0)</f>
        <v>N/A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8" x14ac:dyDescent="0.25">
      <c r="A51" s="138" t="str">
        <f>VLOOKUP(E51,'LISTADO ATM'!$A$2:$C$898,3,0)</f>
        <v>DISTRITO NACIONAL</v>
      </c>
      <c r="B51" s="134">
        <v>3335947407</v>
      </c>
      <c r="C51" s="101">
        <v>44385.433530092596</v>
      </c>
      <c r="D51" s="101" t="s">
        <v>2180</v>
      </c>
      <c r="E51" s="129">
        <v>629</v>
      </c>
      <c r="F51" s="138" t="str">
        <f>VLOOKUP(E51,VIP!$A$2:$O14155,2,0)</f>
        <v>DRBR24M</v>
      </c>
      <c r="G51" s="138" t="str">
        <f>VLOOKUP(E51,'LISTADO ATM'!$A$2:$B$897,2,0)</f>
        <v xml:space="preserve">ATM Oficina Americana Independencia I </v>
      </c>
      <c r="H51" s="138" t="str">
        <f>VLOOKUP(E51,VIP!$A$2:$O19116,7,FALSE)</f>
        <v>Si</v>
      </c>
      <c r="I51" s="138" t="str">
        <f>VLOOKUP(E51,VIP!$A$2:$O11081,8,FALSE)</f>
        <v>Si</v>
      </c>
      <c r="J51" s="138" t="str">
        <f>VLOOKUP(E51,VIP!$A$2:$O11031,8,FALSE)</f>
        <v>Si</v>
      </c>
      <c r="K51" s="138" t="str">
        <f>VLOOKUP(E51,VIP!$A$2:$O14605,6,0)</f>
        <v>SI</v>
      </c>
      <c r="L51" s="140" t="s">
        <v>2245</v>
      </c>
      <c r="M51" s="100" t="s">
        <v>2445</v>
      </c>
      <c r="N51" s="100" t="s">
        <v>2452</v>
      </c>
      <c r="O51" s="138" t="s">
        <v>2454</v>
      </c>
      <c r="P51" s="138"/>
      <c r="Q51" s="100" t="s">
        <v>2245</v>
      </c>
    </row>
    <row r="52" spans="1:17" ht="18" x14ac:dyDescent="0.25">
      <c r="A52" s="138" t="str">
        <f>VLOOKUP(E52,'LISTADO ATM'!$A$2:$C$898,3,0)</f>
        <v>SUR</v>
      </c>
      <c r="B52" s="134">
        <v>3335947978</v>
      </c>
      <c r="C52" s="101">
        <v>44385.632349537038</v>
      </c>
      <c r="D52" s="101" t="s">
        <v>2180</v>
      </c>
      <c r="E52" s="129">
        <v>360</v>
      </c>
      <c r="F52" s="138" t="str">
        <f>VLOOKUP(E52,VIP!$A$2:$O14157,2,0)</f>
        <v>DRBR360</v>
      </c>
      <c r="G52" s="138" t="str">
        <f>VLOOKUP(E52,'LISTADO ATM'!$A$2:$B$897,2,0)</f>
        <v>ATM Ayuntamiento Guayabal</v>
      </c>
      <c r="H52" s="138" t="str">
        <f>VLOOKUP(E52,VIP!$A$2:$O19118,7,FALSE)</f>
        <v>si</v>
      </c>
      <c r="I52" s="138" t="str">
        <f>VLOOKUP(E52,VIP!$A$2:$O11083,8,FALSE)</f>
        <v>si</v>
      </c>
      <c r="J52" s="138" t="str">
        <f>VLOOKUP(E52,VIP!$A$2:$O11033,8,FALSE)</f>
        <v>si</v>
      </c>
      <c r="K52" s="138" t="str">
        <f>VLOOKUP(E52,VIP!$A$2:$O14607,6,0)</f>
        <v>NO</v>
      </c>
      <c r="L52" s="140" t="s">
        <v>2245</v>
      </c>
      <c r="M52" s="100" t="s">
        <v>2445</v>
      </c>
      <c r="N52" s="100" t="s">
        <v>2452</v>
      </c>
      <c r="O52" s="138" t="s">
        <v>2454</v>
      </c>
      <c r="P52" s="138"/>
      <c r="Q52" s="100" t="s">
        <v>2245</v>
      </c>
    </row>
    <row r="53" spans="1:17" ht="18" x14ac:dyDescent="0.25">
      <c r="A53" s="138" t="str">
        <f>VLOOKUP(E53,'LISTADO ATM'!$A$2:$C$898,3,0)</f>
        <v>DISTRITO NACIONAL</v>
      </c>
      <c r="B53" s="134">
        <v>3335948242</v>
      </c>
      <c r="C53" s="101">
        <v>44385.723043981481</v>
      </c>
      <c r="D53" s="101" t="s">
        <v>2180</v>
      </c>
      <c r="E53" s="129">
        <v>710</v>
      </c>
      <c r="F53" s="138" t="str">
        <f>VLOOKUP(E53,VIP!$A$2:$O14158,2,0)</f>
        <v>DRBR506</v>
      </c>
      <c r="G53" s="138" t="str">
        <f>VLOOKUP(E53,'LISTADO ATM'!$A$2:$B$897,2,0)</f>
        <v xml:space="preserve">ATM S/M Soberano </v>
      </c>
      <c r="H53" s="138" t="str">
        <f>VLOOKUP(E53,VIP!$A$2:$O19119,7,FALSE)</f>
        <v>Si</v>
      </c>
      <c r="I53" s="138" t="str">
        <f>VLOOKUP(E53,VIP!$A$2:$O11084,8,FALSE)</f>
        <v>Si</v>
      </c>
      <c r="J53" s="138" t="str">
        <f>VLOOKUP(E53,VIP!$A$2:$O11034,8,FALSE)</f>
        <v>Si</v>
      </c>
      <c r="K53" s="138" t="str">
        <f>VLOOKUP(E53,VIP!$A$2:$O14608,6,0)</f>
        <v>NO</v>
      </c>
      <c r="L53" s="140" t="s">
        <v>2245</v>
      </c>
      <c r="M53" s="100" t="s">
        <v>2445</v>
      </c>
      <c r="N53" s="100" t="s">
        <v>2452</v>
      </c>
      <c r="O53" s="138" t="s">
        <v>2454</v>
      </c>
      <c r="P53" s="138"/>
      <c r="Q53" s="100" t="s">
        <v>2245</v>
      </c>
    </row>
    <row r="54" spans="1:17" ht="18" x14ac:dyDescent="0.25">
      <c r="A54" s="138" t="str">
        <f>VLOOKUP(E54,'LISTADO ATM'!$A$2:$C$898,3,0)</f>
        <v>DISTRITO NACIONAL</v>
      </c>
      <c r="B54" s="134">
        <v>3335948283</v>
      </c>
      <c r="C54" s="101">
        <v>44385.759050925924</v>
      </c>
      <c r="D54" s="101" t="s">
        <v>2180</v>
      </c>
      <c r="E54" s="129">
        <v>678</v>
      </c>
      <c r="F54" s="138" t="str">
        <f>VLOOKUP(E54,VIP!$A$2:$O14159,2,0)</f>
        <v>DRBR678</v>
      </c>
      <c r="G54" s="138" t="str">
        <f>VLOOKUP(E54,'LISTADO ATM'!$A$2:$B$897,2,0)</f>
        <v>ATM Eco Petroleo San Isidro</v>
      </c>
      <c r="H54" s="138" t="str">
        <f>VLOOKUP(E54,VIP!$A$2:$O19120,7,FALSE)</f>
        <v>Si</v>
      </c>
      <c r="I54" s="138" t="str">
        <f>VLOOKUP(E54,VIP!$A$2:$O11085,8,FALSE)</f>
        <v>Si</v>
      </c>
      <c r="J54" s="138" t="str">
        <f>VLOOKUP(E54,VIP!$A$2:$O11035,8,FALSE)</f>
        <v>Si</v>
      </c>
      <c r="K54" s="138" t="str">
        <f>VLOOKUP(E54,VIP!$A$2:$O14609,6,0)</f>
        <v>NO</v>
      </c>
      <c r="L54" s="140" t="s">
        <v>2245</v>
      </c>
      <c r="M54" s="100" t="s">
        <v>2445</v>
      </c>
      <c r="N54" s="100" t="s">
        <v>2452</v>
      </c>
      <c r="O54" s="138" t="s">
        <v>2454</v>
      </c>
      <c r="P54" s="138"/>
      <c r="Q54" s="100" t="s">
        <v>2245</v>
      </c>
    </row>
    <row r="55" spans="1:17" ht="18" x14ac:dyDescent="0.25">
      <c r="A55" s="138" t="str">
        <f>VLOOKUP(E55,'LISTADO ATM'!$A$2:$C$898,3,0)</f>
        <v>ESTE</v>
      </c>
      <c r="B55" s="134">
        <v>3335948285</v>
      </c>
      <c r="C55" s="101">
        <v>44385.761319444442</v>
      </c>
      <c r="D55" s="101" t="s">
        <v>2180</v>
      </c>
      <c r="E55" s="129">
        <v>309</v>
      </c>
      <c r="F55" s="138" t="str">
        <f>VLOOKUP(E55,VIP!$A$2:$O14158,2,0)</f>
        <v>DRBR309</v>
      </c>
      <c r="G55" s="138" t="str">
        <f>VLOOKUP(E55,'LISTADO ATM'!$A$2:$B$897,2,0)</f>
        <v xml:space="preserve">ATM Secrets Cap Cana I </v>
      </c>
      <c r="H55" s="138" t="str">
        <f>VLOOKUP(E55,VIP!$A$2:$O19119,7,FALSE)</f>
        <v>Si</v>
      </c>
      <c r="I55" s="138" t="str">
        <f>VLOOKUP(E55,VIP!$A$2:$O11084,8,FALSE)</f>
        <v>Si</v>
      </c>
      <c r="J55" s="138" t="str">
        <f>VLOOKUP(E55,VIP!$A$2:$O11034,8,FALSE)</f>
        <v>Si</v>
      </c>
      <c r="K55" s="138" t="str">
        <f>VLOOKUP(E55,VIP!$A$2:$O14608,6,0)</f>
        <v>NO</v>
      </c>
      <c r="L55" s="140" t="s">
        <v>2245</v>
      </c>
      <c r="M55" s="100" t="s">
        <v>2445</v>
      </c>
      <c r="N55" s="100" t="s">
        <v>2452</v>
      </c>
      <c r="O55" s="138" t="s">
        <v>2454</v>
      </c>
      <c r="P55" s="138"/>
      <c r="Q55" s="100" t="s">
        <v>2245</v>
      </c>
    </row>
    <row r="56" spans="1:17" ht="18" x14ac:dyDescent="0.25">
      <c r="A56" s="138" t="str">
        <f>VLOOKUP(E56,'LISTADO ATM'!$A$2:$C$898,3,0)</f>
        <v>DISTRITO NACIONAL</v>
      </c>
      <c r="B56" s="134">
        <v>3335948327</v>
      </c>
      <c r="C56" s="101">
        <v>44386.038043981483</v>
      </c>
      <c r="D56" s="101" t="s">
        <v>2180</v>
      </c>
      <c r="E56" s="129">
        <v>744</v>
      </c>
      <c r="F56" s="138" t="str">
        <f>VLOOKUP(E56,VIP!$A$2:$O14161,2,0)</f>
        <v>DRBR289</v>
      </c>
      <c r="G56" s="138" t="str">
        <f>VLOOKUP(E56,'LISTADO ATM'!$A$2:$B$897,2,0)</f>
        <v xml:space="preserve">ATM Multicentro La Sirena Venezuela </v>
      </c>
      <c r="H56" s="138" t="str">
        <f>VLOOKUP(E56,VIP!$A$2:$O19122,7,FALSE)</f>
        <v>Si</v>
      </c>
      <c r="I56" s="138" t="str">
        <f>VLOOKUP(E56,VIP!$A$2:$O11087,8,FALSE)</f>
        <v>Si</v>
      </c>
      <c r="J56" s="138" t="str">
        <f>VLOOKUP(E56,VIP!$A$2:$O11037,8,FALSE)</f>
        <v>Si</v>
      </c>
      <c r="K56" s="138" t="str">
        <f>VLOOKUP(E56,VIP!$A$2:$O14611,6,0)</f>
        <v>SI</v>
      </c>
      <c r="L56" s="140" t="s">
        <v>2245</v>
      </c>
      <c r="M56" s="100" t="s">
        <v>2445</v>
      </c>
      <c r="N56" s="100" t="s">
        <v>2452</v>
      </c>
      <c r="O56" s="138" t="s">
        <v>2454</v>
      </c>
      <c r="P56" s="138"/>
      <c r="Q56" s="100" t="s">
        <v>2245</v>
      </c>
    </row>
    <row r="57" spans="1:17" ht="18" x14ac:dyDescent="0.25">
      <c r="A57" s="138" t="str">
        <f>VLOOKUP(E57,'LISTADO ATM'!$A$2:$C$898,3,0)</f>
        <v>ESTE</v>
      </c>
      <c r="B57" s="134">
        <v>3335948328</v>
      </c>
      <c r="C57" s="101">
        <v>44386.038715277777</v>
      </c>
      <c r="D57" s="101" t="s">
        <v>2180</v>
      </c>
      <c r="E57" s="129">
        <v>213</v>
      </c>
      <c r="F57" s="138" t="str">
        <f>VLOOKUP(E57,VIP!$A$2:$O14162,2,0)</f>
        <v>DRBR213</v>
      </c>
      <c r="G57" s="138" t="str">
        <f>VLOOKUP(E57,'LISTADO ATM'!$A$2:$B$897,2,0)</f>
        <v xml:space="preserve">ATM Almacenes Iberia (La Romana) </v>
      </c>
      <c r="H57" s="138" t="str">
        <f>VLOOKUP(E57,VIP!$A$2:$O19123,7,FALSE)</f>
        <v>Si</v>
      </c>
      <c r="I57" s="138" t="str">
        <f>VLOOKUP(E57,VIP!$A$2:$O11088,8,FALSE)</f>
        <v>Si</v>
      </c>
      <c r="J57" s="138" t="str">
        <f>VLOOKUP(E57,VIP!$A$2:$O11038,8,FALSE)</f>
        <v>Si</v>
      </c>
      <c r="K57" s="138" t="str">
        <f>VLOOKUP(E57,VIP!$A$2:$O14612,6,0)</f>
        <v>NO</v>
      </c>
      <c r="L57" s="140" t="s">
        <v>2245</v>
      </c>
      <c r="M57" s="100" t="s">
        <v>2445</v>
      </c>
      <c r="N57" s="100" t="s">
        <v>2452</v>
      </c>
      <c r="O57" s="138" t="s">
        <v>2454</v>
      </c>
      <c r="P57" s="138"/>
      <c r="Q57" s="100" t="s">
        <v>2245</v>
      </c>
    </row>
    <row r="58" spans="1:17" ht="18" x14ac:dyDescent="0.25">
      <c r="A58" s="138" t="str">
        <f>VLOOKUP(E58,'LISTADO ATM'!$A$2:$C$898,3,0)</f>
        <v>ESTE</v>
      </c>
      <c r="B58" s="134">
        <v>3335948838</v>
      </c>
      <c r="C58" s="101">
        <v>44386.45826388889</v>
      </c>
      <c r="D58" s="101" t="s">
        <v>2469</v>
      </c>
      <c r="E58" s="129">
        <v>912</v>
      </c>
      <c r="F58" s="138" t="str">
        <f>VLOOKUP(E58,VIP!$A$2:$O14186,2,0)</f>
        <v>DRBR973</v>
      </c>
      <c r="G58" s="138" t="str">
        <f>VLOOKUP(E58,'LISTADO ATM'!$A$2:$B$897,2,0)</f>
        <v xml:space="preserve">ATM Oficina San Pedro II </v>
      </c>
      <c r="H58" s="138" t="str">
        <f>VLOOKUP(E58,VIP!$A$2:$O19147,7,FALSE)</f>
        <v>Si</v>
      </c>
      <c r="I58" s="138" t="str">
        <f>VLOOKUP(E58,VIP!$A$2:$O11112,8,FALSE)</f>
        <v>Si</v>
      </c>
      <c r="J58" s="138" t="str">
        <f>VLOOKUP(E58,VIP!$A$2:$O11062,8,FALSE)</f>
        <v>Si</v>
      </c>
      <c r="K58" s="138" t="str">
        <f>VLOOKUP(E58,VIP!$A$2:$O14636,6,0)</f>
        <v>SI</v>
      </c>
      <c r="L58" s="140" t="s">
        <v>2634</v>
      </c>
      <c r="M58" s="100" t="s">
        <v>2445</v>
      </c>
      <c r="N58" s="100" t="s">
        <v>2635</v>
      </c>
      <c r="O58" s="138" t="s">
        <v>2636</v>
      </c>
      <c r="P58" s="190" t="s">
        <v>2637</v>
      </c>
      <c r="Q58" s="189">
        <v>44386.457638888889</v>
      </c>
    </row>
    <row r="59" spans="1:17" ht="18" x14ac:dyDescent="0.25">
      <c r="A59" s="138" t="str">
        <f>VLOOKUP(E59,'LISTADO ATM'!$A$2:$C$898,3,0)</f>
        <v>NORTE</v>
      </c>
      <c r="B59" s="134">
        <v>3335948718</v>
      </c>
      <c r="C59" s="101">
        <v>44386.422800925924</v>
      </c>
      <c r="D59" s="101" t="s">
        <v>2469</v>
      </c>
      <c r="E59" s="129">
        <v>283</v>
      </c>
      <c r="F59" s="138" t="str">
        <f>VLOOKUP(E59,VIP!$A$2:$O14187,2,0)</f>
        <v>DRBR283</v>
      </c>
      <c r="G59" s="138" t="str">
        <f>VLOOKUP(E59,'LISTADO ATM'!$A$2:$B$897,2,0)</f>
        <v xml:space="preserve">ATM Oficina Nibaje </v>
      </c>
      <c r="H59" s="138" t="str">
        <f>VLOOKUP(E59,VIP!$A$2:$O19148,7,FALSE)</f>
        <v>Si</v>
      </c>
      <c r="I59" s="138" t="str">
        <f>VLOOKUP(E59,VIP!$A$2:$O11113,8,FALSE)</f>
        <v>Si</v>
      </c>
      <c r="J59" s="138" t="str">
        <f>VLOOKUP(E59,VIP!$A$2:$O11063,8,FALSE)</f>
        <v>Si</v>
      </c>
      <c r="K59" s="138" t="str">
        <f>VLOOKUP(E59,VIP!$A$2:$O14637,6,0)</f>
        <v>NO</v>
      </c>
      <c r="L59" s="140" t="s">
        <v>2634</v>
      </c>
      <c r="M59" s="100" t="s">
        <v>2445</v>
      </c>
      <c r="N59" s="100" t="s">
        <v>2635</v>
      </c>
      <c r="O59" s="138" t="s">
        <v>2636</v>
      </c>
      <c r="P59" s="190" t="s">
        <v>2637</v>
      </c>
      <c r="Q59" s="189">
        <v>44386.456944444442</v>
      </c>
    </row>
    <row r="60" spans="1:17" ht="18" x14ac:dyDescent="0.25">
      <c r="A60" s="138" t="str">
        <f>VLOOKUP(E60,'LISTADO ATM'!$A$2:$C$898,3,0)</f>
        <v>NORTE</v>
      </c>
      <c r="B60" s="134">
        <v>3335948713</v>
      </c>
      <c r="C60" s="101">
        <v>44386.421793981484</v>
      </c>
      <c r="D60" s="101" t="s">
        <v>2469</v>
      </c>
      <c r="E60" s="129">
        <v>282</v>
      </c>
      <c r="F60" s="138" t="str">
        <f>VLOOKUP(E60,VIP!$A$2:$O14188,2,0)</f>
        <v>DRBR282</v>
      </c>
      <c r="G60" s="138" t="str">
        <f>VLOOKUP(E60,'LISTADO ATM'!$A$2:$B$897,2,0)</f>
        <v xml:space="preserve">ATM Autobanco Nibaje </v>
      </c>
      <c r="H60" s="138" t="str">
        <f>VLOOKUP(E60,VIP!$A$2:$O19149,7,FALSE)</f>
        <v>Si</v>
      </c>
      <c r="I60" s="138" t="str">
        <f>VLOOKUP(E60,VIP!$A$2:$O11114,8,FALSE)</f>
        <v>Si</v>
      </c>
      <c r="J60" s="138" t="str">
        <f>VLOOKUP(E60,VIP!$A$2:$O11064,8,FALSE)</f>
        <v>Si</v>
      </c>
      <c r="K60" s="138" t="str">
        <f>VLOOKUP(E60,VIP!$A$2:$O14638,6,0)</f>
        <v>NO</v>
      </c>
      <c r="L60" s="140" t="s">
        <v>2634</v>
      </c>
      <c r="M60" s="100" t="s">
        <v>2445</v>
      </c>
      <c r="N60" s="100" t="s">
        <v>2635</v>
      </c>
      <c r="O60" s="138" t="s">
        <v>2636</v>
      </c>
      <c r="P60" s="190" t="s">
        <v>2637</v>
      </c>
      <c r="Q60" s="189">
        <v>44386.421527777777</v>
      </c>
    </row>
    <row r="61" spans="1:17" ht="18" x14ac:dyDescent="0.25">
      <c r="A61" s="138" t="str">
        <f>VLOOKUP(E61,'LISTADO ATM'!$A$2:$C$898,3,0)</f>
        <v>DISTRITO NACIONAL</v>
      </c>
      <c r="B61" s="134">
        <v>3335946770</v>
      </c>
      <c r="C61" s="101">
        <v>44384.68378472222</v>
      </c>
      <c r="D61" s="101" t="s">
        <v>2469</v>
      </c>
      <c r="E61" s="129">
        <v>755</v>
      </c>
      <c r="F61" s="138" t="str">
        <f>VLOOKUP(E61,VIP!$A$2:$O14142,2,0)</f>
        <v>DRBR755</v>
      </c>
      <c r="G61" s="138" t="str">
        <f>VLOOKUP(E61,'LISTADO ATM'!$A$2:$B$897,2,0)</f>
        <v xml:space="preserve">ATM Oficina Galería del Este (Plaza) </v>
      </c>
      <c r="H61" s="138" t="str">
        <f>VLOOKUP(E61,VIP!$A$2:$O19103,7,FALSE)</f>
        <v>Si</v>
      </c>
      <c r="I61" s="138" t="str">
        <f>VLOOKUP(E61,VIP!$A$2:$O11068,8,FALSE)</f>
        <v>Si</v>
      </c>
      <c r="J61" s="138" t="str">
        <f>VLOOKUP(E61,VIP!$A$2:$O11018,8,FALSE)</f>
        <v>Si</v>
      </c>
      <c r="K61" s="138" t="str">
        <f>VLOOKUP(E61,VIP!$A$2:$O14592,6,0)</f>
        <v>NO</v>
      </c>
      <c r="L61" s="140" t="s">
        <v>2563</v>
      </c>
      <c r="M61" s="100" t="s">
        <v>2445</v>
      </c>
      <c r="N61" s="100" t="s">
        <v>2452</v>
      </c>
      <c r="O61" s="138" t="s">
        <v>2470</v>
      </c>
      <c r="P61" s="138"/>
      <c r="Q61" s="100" t="s">
        <v>2622</v>
      </c>
    </row>
    <row r="62" spans="1:17" ht="18" x14ac:dyDescent="0.25">
      <c r="A62" s="138" t="str">
        <f>VLOOKUP(E62,'LISTADO ATM'!$A$2:$C$898,3,0)</f>
        <v>DISTRITO NACIONAL</v>
      </c>
      <c r="B62" s="134">
        <v>3335947094</v>
      </c>
      <c r="C62" s="101">
        <v>44385.361111111109</v>
      </c>
      <c r="D62" s="101" t="s">
        <v>2448</v>
      </c>
      <c r="E62" s="129">
        <v>980</v>
      </c>
      <c r="F62" s="138" t="str">
        <f>VLOOKUP(E62,VIP!$A$2:$O14167,2,0)</f>
        <v>DRBR980</v>
      </c>
      <c r="G62" s="138" t="str">
        <f>VLOOKUP(E62,'LISTADO ATM'!$A$2:$B$897,2,0)</f>
        <v xml:space="preserve">ATM Oficina Bella Vista Mall II </v>
      </c>
      <c r="H62" s="138" t="str">
        <f>VLOOKUP(E62,VIP!$A$2:$O19128,7,FALSE)</f>
        <v>Si</v>
      </c>
      <c r="I62" s="138" t="str">
        <f>VLOOKUP(E62,VIP!$A$2:$O11093,8,FALSE)</f>
        <v>Si</v>
      </c>
      <c r="J62" s="138" t="str">
        <f>VLOOKUP(E62,VIP!$A$2:$O11043,8,FALSE)</f>
        <v>Si</v>
      </c>
      <c r="K62" s="138" t="str">
        <f>VLOOKUP(E62,VIP!$A$2:$O14617,6,0)</f>
        <v>NO</v>
      </c>
      <c r="L62" s="140" t="s">
        <v>2563</v>
      </c>
      <c r="M62" s="100" t="s">
        <v>2445</v>
      </c>
      <c r="N62" s="100" t="s">
        <v>2452</v>
      </c>
      <c r="O62" s="138" t="s">
        <v>2453</v>
      </c>
      <c r="P62" s="138"/>
      <c r="Q62" s="100" t="s">
        <v>2563</v>
      </c>
    </row>
    <row r="63" spans="1:17" ht="18" x14ac:dyDescent="0.25">
      <c r="A63" s="138" t="str">
        <f>VLOOKUP(E63,'LISTADO ATM'!$A$2:$C$898,3,0)</f>
        <v>DISTRITO NACIONAL</v>
      </c>
      <c r="B63" s="134">
        <v>3335947111</v>
      </c>
      <c r="C63" s="101">
        <v>44385.364293981482</v>
      </c>
      <c r="D63" s="101" t="s">
        <v>2469</v>
      </c>
      <c r="E63" s="129">
        <v>946</v>
      </c>
      <c r="F63" s="138" t="str">
        <f>VLOOKUP(E63,VIP!$A$2:$O14166,2,0)</f>
        <v>DRBR24R</v>
      </c>
      <c r="G63" s="138" t="str">
        <f>VLOOKUP(E63,'LISTADO ATM'!$A$2:$B$897,2,0)</f>
        <v xml:space="preserve">ATM Oficina Núñez de Cáceres I </v>
      </c>
      <c r="H63" s="138" t="str">
        <f>VLOOKUP(E63,VIP!$A$2:$O19127,7,FALSE)</f>
        <v>Si</v>
      </c>
      <c r="I63" s="138" t="str">
        <f>VLOOKUP(E63,VIP!$A$2:$O11092,8,FALSE)</f>
        <v>Si</v>
      </c>
      <c r="J63" s="138" t="str">
        <f>VLOOKUP(E63,VIP!$A$2:$O11042,8,FALSE)</f>
        <v>Si</v>
      </c>
      <c r="K63" s="138" t="str">
        <f>VLOOKUP(E63,VIP!$A$2:$O14616,6,0)</f>
        <v>NO</v>
      </c>
      <c r="L63" s="140" t="s">
        <v>2563</v>
      </c>
      <c r="M63" s="100" t="s">
        <v>2445</v>
      </c>
      <c r="N63" s="100" t="s">
        <v>2452</v>
      </c>
      <c r="O63" s="138" t="s">
        <v>2470</v>
      </c>
      <c r="P63" s="138"/>
      <c r="Q63" s="100" t="s">
        <v>2563</v>
      </c>
    </row>
    <row r="64" spans="1:17" ht="18" x14ac:dyDescent="0.25">
      <c r="A64" s="138" t="str">
        <f>VLOOKUP(E64,'LISTADO ATM'!$A$2:$C$898,3,0)</f>
        <v>DISTRITO NACIONAL</v>
      </c>
      <c r="B64" s="134">
        <v>3335947198</v>
      </c>
      <c r="C64" s="101">
        <v>44385.380023148151</v>
      </c>
      <c r="D64" s="101" t="s">
        <v>2469</v>
      </c>
      <c r="E64" s="129">
        <v>743</v>
      </c>
      <c r="F64" s="138" t="str">
        <f>VLOOKUP(E64,VIP!$A$2:$O14163,2,0)</f>
        <v>DRBR287</v>
      </c>
      <c r="G64" s="138" t="str">
        <f>VLOOKUP(E64,'LISTADO ATM'!$A$2:$B$897,2,0)</f>
        <v xml:space="preserve">ATM Oficina Los Frailes </v>
      </c>
      <c r="H64" s="138" t="str">
        <f>VLOOKUP(E64,VIP!$A$2:$O19124,7,FALSE)</f>
        <v>Si</v>
      </c>
      <c r="I64" s="138" t="str">
        <f>VLOOKUP(E64,VIP!$A$2:$O11089,8,FALSE)</f>
        <v>Si</v>
      </c>
      <c r="J64" s="138" t="str">
        <f>VLOOKUP(E64,VIP!$A$2:$O11039,8,FALSE)</f>
        <v>Si</v>
      </c>
      <c r="K64" s="138" t="str">
        <f>VLOOKUP(E64,VIP!$A$2:$O14613,6,0)</f>
        <v>SI</v>
      </c>
      <c r="L64" s="140" t="s">
        <v>2563</v>
      </c>
      <c r="M64" s="100" t="s">
        <v>2445</v>
      </c>
      <c r="N64" s="100" t="s">
        <v>2452</v>
      </c>
      <c r="O64" s="138" t="s">
        <v>2470</v>
      </c>
      <c r="P64" s="138"/>
      <c r="Q64" s="100" t="s">
        <v>2563</v>
      </c>
    </row>
    <row r="65" spans="1:17" ht="18" x14ac:dyDescent="0.25">
      <c r="A65" s="138" t="str">
        <f>VLOOKUP(E65,'LISTADO ATM'!$A$2:$C$898,3,0)</f>
        <v>DISTRITO NACIONAL</v>
      </c>
      <c r="B65" s="134">
        <v>3335947313</v>
      </c>
      <c r="C65" s="101">
        <v>44385.408321759256</v>
      </c>
      <c r="D65" s="101" t="s">
        <v>2448</v>
      </c>
      <c r="E65" s="129">
        <v>169</v>
      </c>
      <c r="F65" s="138" t="str">
        <f>VLOOKUP(E65,VIP!$A$2:$O14158,2,0)</f>
        <v>DRBR169</v>
      </c>
      <c r="G65" s="138" t="str">
        <f>VLOOKUP(E65,'LISTADO ATM'!$A$2:$B$897,2,0)</f>
        <v xml:space="preserve">ATM Oficina Caonabo </v>
      </c>
      <c r="H65" s="138" t="str">
        <f>VLOOKUP(E65,VIP!$A$2:$O19119,7,FALSE)</f>
        <v>Si</v>
      </c>
      <c r="I65" s="138" t="str">
        <f>VLOOKUP(E65,VIP!$A$2:$O11084,8,FALSE)</f>
        <v>Si</v>
      </c>
      <c r="J65" s="138" t="str">
        <f>VLOOKUP(E65,VIP!$A$2:$O11034,8,FALSE)</f>
        <v>Si</v>
      </c>
      <c r="K65" s="138" t="str">
        <f>VLOOKUP(E65,VIP!$A$2:$O14608,6,0)</f>
        <v>NO</v>
      </c>
      <c r="L65" s="140" t="s">
        <v>2563</v>
      </c>
      <c r="M65" s="100" t="s">
        <v>2445</v>
      </c>
      <c r="N65" s="100" t="s">
        <v>2452</v>
      </c>
      <c r="O65" s="138" t="s">
        <v>2453</v>
      </c>
      <c r="P65" s="138"/>
      <c r="Q65" s="100" t="s">
        <v>2563</v>
      </c>
    </row>
    <row r="66" spans="1:17" ht="18" x14ac:dyDescent="0.25">
      <c r="A66" s="138" t="str">
        <f>VLOOKUP(E66,'LISTADO ATM'!$A$2:$C$898,3,0)</f>
        <v>SUR</v>
      </c>
      <c r="B66" s="134">
        <v>3335947792</v>
      </c>
      <c r="C66" s="101">
        <v>44385.551493055558</v>
      </c>
      <c r="D66" s="101" t="s">
        <v>2448</v>
      </c>
      <c r="E66" s="129">
        <v>880</v>
      </c>
      <c r="F66" s="138" t="str">
        <f>VLOOKUP(E66,VIP!$A$2:$O14162,2,0)</f>
        <v>DRBR880</v>
      </c>
      <c r="G66" s="138" t="str">
        <f>VLOOKUP(E66,'LISTADO ATM'!$A$2:$B$897,2,0)</f>
        <v xml:space="preserve">ATM Autoservicio Barahona II </v>
      </c>
      <c r="H66" s="138" t="str">
        <f>VLOOKUP(E66,VIP!$A$2:$O19123,7,FALSE)</f>
        <v>Si</v>
      </c>
      <c r="I66" s="138" t="str">
        <f>VLOOKUP(E66,VIP!$A$2:$O11088,8,FALSE)</f>
        <v>Si</v>
      </c>
      <c r="J66" s="138" t="str">
        <f>VLOOKUP(E66,VIP!$A$2:$O11038,8,FALSE)</f>
        <v>Si</v>
      </c>
      <c r="K66" s="138" t="str">
        <f>VLOOKUP(E66,VIP!$A$2:$O14612,6,0)</f>
        <v>SI</v>
      </c>
      <c r="L66" s="140" t="s">
        <v>2563</v>
      </c>
      <c r="M66" s="100" t="s">
        <v>2445</v>
      </c>
      <c r="N66" s="100" t="s">
        <v>2452</v>
      </c>
      <c r="O66" s="138" t="s">
        <v>2453</v>
      </c>
      <c r="P66" s="138"/>
      <c r="Q66" s="100" t="s">
        <v>2563</v>
      </c>
    </row>
    <row r="67" spans="1:17" ht="18" x14ac:dyDescent="0.25">
      <c r="A67" s="138" t="str">
        <f>VLOOKUP(E67,'LISTADO ATM'!$A$2:$C$898,3,0)</f>
        <v>ESTE</v>
      </c>
      <c r="B67" s="134">
        <v>3335948334</v>
      </c>
      <c r="C67" s="101">
        <v>44386.223912037036</v>
      </c>
      <c r="D67" s="101" t="s">
        <v>2448</v>
      </c>
      <c r="E67" s="129">
        <v>838</v>
      </c>
      <c r="F67" s="138" t="str">
        <f>VLOOKUP(E67,VIP!$A$2:$O14168,2,0)</f>
        <v>DRBR838</v>
      </c>
      <c r="G67" s="138" t="str">
        <f>VLOOKUP(E67,'LISTADO ATM'!$A$2:$B$897,2,0)</f>
        <v xml:space="preserve">ATM UNP Consuelo </v>
      </c>
      <c r="H67" s="138" t="str">
        <f>VLOOKUP(E67,VIP!$A$2:$O19129,7,FALSE)</f>
        <v>Si</v>
      </c>
      <c r="I67" s="138" t="str">
        <f>VLOOKUP(E67,VIP!$A$2:$O11094,8,FALSE)</f>
        <v>Si</v>
      </c>
      <c r="J67" s="138" t="str">
        <f>VLOOKUP(E67,VIP!$A$2:$O11044,8,FALSE)</f>
        <v>Si</v>
      </c>
      <c r="K67" s="138" t="str">
        <f>VLOOKUP(E67,VIP!$A$2:$O14618,6,0)</f>
        <v>NO</v>
      </c>
      <c r="L67" s="140" t="s">
        <v>2563</v>
      </c>
      <c r="M67" s="100" t="s">
        <v>2445</v>
      </c>
      <c r="N67" s="100" t="s">
        <v>2452</v>
      </c>
      <c r="O67" s="138" t="s">
        <v>2453</v>
      </c>
      <c r="P67" s="138"/>
      <c r="Q67" s="100" t="s">
        <v>2563</v>
      </c>
    </row>
    <row r="68" spans="1:17" ht="18" x14ac:dyDescent="0.25">
      <c r="A68" s="138" t="str">
        <f>VLOOKUP(E68,'LISTADO ATM'!$A$2:$C$898,3,0)</f>
        <v>NORTE</v>
      </c>
      <c r="B68" s="134">
        <v>3335948335</v>
      </c>
      <c r="C68" s="101">
        <v>44386.225219907406</v>
      </c>
      <c r="D68" s="101" t="s">
        <v>2469</v>
      </c>
      <c r="E68" s="129">
        <v>944</v>
      </c>
      <c r="F68" s="138" t="str">
        <f>VLOOKUP(E68,VIP!$A$2:$O14169,2,0)</f>
        <v>DRBR944</v>
      </c>
      <c r="G68" s="138" t="str">
        <f>VLOOKUP(E68,'LISTADO ATM'!$A$2:$B$897,2,0)</f>
        <v xml:space="preserve">ATM UNP Mao </v>
      </c>
      <c r="H68" s="138" t="str">
        <f>VLOOKUP(E68,VIP!$A$2:$O19130,7,FALSE)</f>
        <v>Si</v>
      </c>
      <c r="I68" s="138" t="str">
        <f>VLOOKUP(E68,VIP!$A$2:$O11095,8,FALSE)</f>
        <v>Si</v>
      </c>
      <c r="J68" s="138" t="str">
        <f>VLOOKUP(E68,VIP!$A$2:$O11045,8,FALSE)</f>
        <v>Si</v>
      </c>
      <c r="K68" s="138" t="str">
        <f>VLOOKUP(E68,VIP!$A$2:$O14619,6,0)</f>
        <v>NO</v>
      </c>
      <c r="L68" s="140" t="s">
        <v>2563</v>
      </c>
      <c r="M68" s="100" t="s">
        <v>2445</v>
      </c>
      <c r="N68" s="100" t="s">
        <v>2452</v>
      </c>
      <c r="O68" s="138" t="s">
        <v>2470</v>
      </c>
      <c r="P68" s="138"/>
      <c r="Q68" s="100" t="s">
        <v>2563</v>
      </c>
    </row>
    <row r="69" spans="1:17" ht="18" x14ac:dyDescent="0.25">
      <c r="A69" s="138" t="str">
        <f>VLOOKUP(E69,'LISTADO ATM'!$A$2:$C$898,3,0)</f>
        <v>DISTRITO NACIONAL</v>
      </c>
      <c r="B69" s="134">
        <v>3335946926</v>
      </c>
      <c r="C69" s="101">
        <v>44384.866828703707</v>
      </c>
      <c r="D69" s="101" t="s">
        <v>2448</v>
      </c>
      <c r="E69" s="129">
        <v>238</v>
      </c>
      <c r="F69" s="138" t="str">
        <f>VLOOKUP(E69,VIP!$A$2:$O14145,2,0)</f>
        <v>DRBR238</v>
      </c>
      <c r="G69" s="138" t="str">
        <f>VLOOKUP(E69,'LISTADO ATM'!$A$2:$B$897,2,0)</f>
        <v xml:space="preserve">ATM Multicentro La Sirena Charles de Gaulle </v>
      </c>
      <c r="H69" s="138" t="str">
        <f>VLOOKUP(E69,VIP!$A$2:$O19106,7,FALSE)</f>
        <v>Si</v>
      </c>
      <c r="I69" s="138" t="str">
        <f>VLOOKUP(E69,VIP!$A$2:$O11071,8,FALSE)</f>
        <v>Si</v>
      </c>
      <c r="J69" s="138" t="str">
        <f>VLOOKUP(E69,VIP!$A$2:$O11021,8,FALSE)</f>
        <v>Si</v>
      </c>
      <c r="K69" s="138" t="str">
        <f>VLOOKUP(E69,VIP!$A$2:$O14595,6,0)</f>
        <v>No</v>
      </c>
      <c r="L69" s="140" t="s">
        <v>2562</v>
      </c>
      <c r="M69" s="100" t="s">
        <v>2445</v>
      </c>
      <c r="N69" s="100" t="s">
        <v>2452</v>
      </c>
      <c r="O69" s="138" t="s">
        <v>2453</v>
      </c>
      <c r="P69" s="138"/>
      <c r="Q69" s="100" t="s">
        <v>2562</v>
      </c>
    </row>
    <row r="70" spans="1:17" ht="18" x14ac:dyDescent="0.25">
      <c r="A70" s="138" t="str">
        <f>VLOOKUP(E70,'LISTADO ATM'!$A$2:$C$898,3,0)</f>
        <v>DISTRITO NACIONAL</v>
      </c>
      <c r="B70" s="134">
        <v>3335947029</v>
      </c>
      <c r="C70" s="101">
        <v>44385.348796296297</v>
      </c>
      <c r="D70" s="101" t="s">
        <v>2448</v>
      </c>
      <c r="E70" s="129">
        <v>336</v>
      </c>
      <c r="F70" s="138" t="str">
        <f>VLOOKUP(E70,VIP!$A$2:$O14168,2,0)</f>
        <v>DRBR336</v>
      </c>
      <c r="G70" s="138" t="str">
        <f>VLOOKUP(E70,'LISTADO ATM'!$A$2:$B$897,2,0)</f>
        <v>ATM Instituto Nacional de Cancer (incart)</v>
      </c>
      <c r="H70" s="138" t="str">
        <f>VLOOKUP(E70,VIP!$A$2:$O19129,7,FALSE)</f>
        <v>Si</v>
      </c>
      <c r="I70" s="138" t="str">
        <f>VLOOKUP(E70,VIP!$A$2:$O11094,8,FALSE)</f>
        <v>Si</v>
      </c>
      <c r="J70" s="138" t="str">
        <f>VLOOKUP(E70,VIP!$A$2:$O11044,8,FALSE)</f>
        <v>Si</v>
      </c>
      <c r="K70" s="138" t="str">
        <f>VLOOKUP(E70,VIP!$A$2:$O14618,6,0)</f>
        <v>NO</v>
      </c>
      <c r="L70" s="140" t="s">
        <v>2562</v>
      </c>
      <c r="M70" s="100" t="s">
        <v>2445</v>
      </c>
      <c r="N70" s="100" t="s">
        <v>2452</v>
      </c>
      <c r="O70" s="138" t="s">
        <v>2453</v>
      </c>
      <c r="P70" s="138"/>
      <c r="Q70" s="100" t="s">
        <v>2562</v>
      </c>
    </row>
    <row r="71" spans="1:17" ht="18" x14ac:dyDescent="0.25">
      <c r="A71" s="138" t="str">
        <f>VLOOKUP(E71,'LISTADO ATM'!$A$2:$C$898,3,0)</f>
        <v>NORTE</v>
      </c>
      <c r="B71" s="134">
        <v>3335948333</v>
      </c>
      <c r="C71" s="101">
        <v>44386.222800925927</v>
      </c>
      <c r="D71" s="101" t="s">
        <v>2469</v>
      </c>
      <c r="E71" s="129">
        <v>985</v>
      </c>
      <c r="F71" s="138" t="str">
        <f>VLOOKUP(E71,VIP!$A$2:$O14167,2,0)</f>
        <v>DRBR985</v>
      </c>
      <c r="G71" s="138" t="str">
        <f>VLOOKUP(E71,'LISTADO ATM'!$A$2:$B$897,2,0)</f>
        <v xml:space="preserve">ATM Oficina Dajabón II </v>
      </c>
      <c r="H71" s="138" t="str">
        <f>VLOOKUP(E71,VIP!$A$2:$O19128,7,FALSE)</f>
        <v>Si</v>
      </c>
      <c r="I71" s="138" t="str">
        <f>VLOOKUP(E71,VIP!$A$2:$O11093,8,FALSE)</f>
        <v>Si</v>
      </c>
      <c r="J71" s="138" t="str">
        <f>VLOOKUP(E71,VIP!$A$2:$O11043,8,FALSE)</f>
        <v>Si</v>
      </c>
      <c r="K71" s="138" t="str">
        <f>VLOOKUP(E71,VIP!$A$2:$O14617,6,0)</f>
        <v>NO</v>
      </c>
      <c r="L71" s="140" t="s">
        <v>2562</v>
      </c>
      <c r="M71" s="100" t="s">
        <v>2445</v>
      </c>
      <c r="N71" s="100" t="s">
        <v>2452</v>
      </c>
      <c r="O71" s="138" t="s">
        <v>2470</v>
      </c>
      <c r="P71" s="138"/>
      <c r="Q71" s="100" t="s">
        <v>2562</v>
      </c>
    </row>
    <row r="72" spans="1:17" ht="18" x14ac:dyDescent="0.25">
      <c r="A72" s="138" t="str">
        <f>VLOOKUP(E72,'LISTADO ATM'!$A$2:$C$898,3,0)</f>
        <v>ESTE</v>
      </c>
      <c r="B72" s="134">
        <v>3335947630</v>
      </c>
      <c r="C72" s="101">
        <v>44385.494710648149</v>
      </c>
      <c r="D72" s="101" t="s">
        <v>2469</v>
      </c>
      <c r="E72" s="129">
        <v>219</v>
      </c>
      <c r="F72" s="138" t="str">
        <f>VLOOKUP(E72,VIP!$A$2:$O14164,2,0)</f>
        <v>DRBR219</v>
      </c>
      <c r="G72" s="138" t="str">
        <f>VLOOKUP(E72,'LISTADO ATM'!$A$2:$B$897,2,0)</f>
        <v xml:space="preserve">ATM Oficina La Altagracia (Higuey) </v>
      </c>
      <c r="H72" s="138" t="str">
        <f>VLOOKUP(E72,VIP!$A$2:$O19125,7,FALSE)</f>
        <v>Si</v>
      </c>
      <c r="I72" s="138" t="str">
        <f>VLOOKUP(E72,VIP!$A$2:$O11090,8,FALSE)</f>
        <v>Si</v>
      </c>
      <c r="J72" s="138" t="str">
        <f>VLOOKUP(E72,VIP!$A$2:$O11040,8,FALSE)</f>
        <v>Si</v>
      </c>
      <c r="K72" s="138" t="str">
        <f>VLOOKUP(E72,VIP!$A$2:$O14614,6,0)</f>
        <v>NO</v>
      </c>
      <c r="L72" s="140" t="s">
        <v>2441</v>
      </c>
      <c r="M72" s="100" t="s">
        <v>2445</v>
      </c>
      <c r="N72" s="100" t="s">
        <v>2452</v>
      </c>
      <c r="O72" s="138" t="s">
        <v>2470</v>
      </c>
      <c r="P72" s="138"/>
      <c r="Q72" s="100" t="s">
        <v>2441</v>
      </c>
    </row>
    <row r="73" spans="1:17" ht="18" x14ac:dyDescent="0.25">
      <c r="A73" s="138" t="str">
        <f>VLOOKUP(E73,'LISTADO ATM'!$A$2:$C$898,3,0)</f>
        <v>DISTRITO NACIONAL</v>
      </c>
      <c r="B73" s="134">
        <v>3335948168</v>
      </c>
      <c r="C73" s="101">
        <v>44385.69027777778</v>
      </c>
      <c r="D73" s="101" t="s">
        <v>2448</v>
      </c>
      <c r="E73" s="129">
        <v>578</v>
      </c>
      <c r="F73" s="138" t="str">
        <f>VLOOKUP(E73,VIP!$A$2:$O14154,2,0)</f>
        <v>DRBR324</v>
      </c>
      <c r="G73" s="138" t="str">
        <f>VLOOKUP(E73,'LISTADO ATM'!$A$2:$B$897,2,0)</f>
        <v xml:space="preserve">ATM Procuraduría General de la República </v>
      </c>
      <c r="H73" s="138" t="str">
        <f>VLOOKUP(E73,VIP!$A$2:$O19115,7,FALSE)</f>
        <v>Si</v>
      </c>
      <c r="I73" s="138" t="str">
        <f>VLOOKUP(E73,VIP!$A$2:$O11080,8,FALSE)</f>
        <v>No</v>
      </c>
      <c r="J73" s="138" t="str">
        <f>VLOOKUP(E73,VIP!$A$2:$O11030,8,FALSE)</f>
        <v>No</v>
      </c>
      <c r="K73" s="138" t="str">
        <f>VLOOKUP(E73,VIP!$A$2:$O14604,6,0)</f>
        <v>NO</v>
      </c>
      <c r="L73" s="140" t="s">
        <v>2441</v>
      </c>
      <c r="M73" s="100" t="s">
        <v>2445</v>
      </c>
      <c r="N73" s="100" t="s">
        <v>2452</v>
      </c>
      <c r="O73" s="138" t="s">
        <v>2453</v>
      </c>
      <c r="P73" s="138"/>
      <c r="Q73" s="100" t="s">
        <v>2441</v>
      </c>
    </row>
    <row r="74" spans="1:17" s="111" customFormat="1" ht="18" x14ac:dyDescent="0.25">
      <c r="A74" s="138" t="str">
        <f>VLOOKUP(E74,'LISTADO ATM'!$A$2:$C$898,3,0)</f>
        <v>NORTE</v>
      </c>
      <c r="B74" s="134">
        <v>3335948331</v>
      </c>
      <c r="C74" s="101">
        <v>44386.220069444447</v>
      </c>
      <c r="D74" s="101" t="s">
        <v>2469</v>
      </c>
      <c r="E74" s="129">
        <v>411</v>
      </c>
      <c r="F74" s="138" t="str">
        <f>VLOOKUP(E74,VIP!$A$2:$O14165,2,0)</f>
        <v>DRBR411</v>
      </c>
      <c r="G74" s="138" t="str">
        <f>VLOOKUP(E74,'LISTADO ATM'!$A$2:$B$897,2,0)</f>
        <v xml:space="preserve">ATM UNP Piedra Blanca </v>
      </c>
      <c r="H74" s="138" t="str">
        <f>VLOOKUP(E74,VIP!$A$2:$O19126,7,FALSE)</f>
        <v>Si</v>
      </c>
      <c r="I74" s="138" t="str">
        <f>VLOOKUP(E74,VIP!$A$2:$O11091,8,FALSE)</f>
        <v>Si</v>
      </c>
      <c r="J74" s="138" t="str">
        <f>VLOOKUP(E74,VIP!$A$2:$O11041,8,FALSE)</f>
        <v>Si</v>
      </c>
      <c r="K74" s="138" t="str">
        <f>VLOOKUP(E74,VIP!$A$2:$O14615,6,0)</f>
        <v>NO</v>
      </c>
      <c r="L74" s="140" t="s">
        <v>2441</v>
      </c>
      <c r="M74" s="100" t="s">
        <v>2445</v>
      </c>
      <c r="N74" s="100" t="s">
        <v>2452</v>
      </c>
      <c r="O74" s="138" t="s">
        <v>2470</v>
      </c>
      <c r="P74" s="138"/>
      <c r="Q74" s="100" t="s">
        <v>2441</v>
      </c>
    </row>
    <row r="75" spans="1:17" s="111" customFormat="1" ht="18" x14ac:dyDescent="0.25">
      <c r="A75" s="138" t="str">
        <f>VLOOKUP(E75,'LISTADO ATM'!$A$2:$C$898,3,0)</f>
        <v>ESTE</v>
      </c>
      <c r="B75" s="134">
        <v>3335948332</v>
      </c>
      <c r="C75" s="101">
        <v>44386.22111111111</v>
      </c>
      <c r="D75" s="101" t="s">
        <v>2448</v>
      </c>
      <c r="E75" s="129">
        <v>867</v>
      </c>
      <c r="F75" s="138" t="str">
        <f>VLOOKUP(E75,VIP!$A$2:$O14166,2,0)</f>
        <v>DRBR867</v>
      </c>
      <c r="G75" s="138" t="str">
        <f>VLOOKUP(E75,'LISTADO ATM'!$A$2:$B$897,2,0)</f>
        <v xml:space="preserve">ATM Estación Combustible Autopista El Coral </v>
      </c>
      <c r="H75" s="138" t="str">
        <f>VLOOKUP(E75,VIP!$A$2:$O19127,7,FALSE)</f>
        <v>Si</v>
      </c>
      <c r="I75" s="138" t="str">
        <f>VLOOKUP(E75,VIP!$A$2:$O11092,8,FALSE)</f>
        <v>Si</v>
      </c>
      <c r="J75" s="138" t="str">
        <f>VLOOKUP(E75,VIP!$A$2:$O11042,8,FALSE)</f>
        <v>Si</v>
      </c>
      <c r="K75" s="138" t="str">
        <f>VLOOKUP(E75,VIP!$A$2:$O14616,6,0)</f>
        <v>NO</v>
      </c>
      <c r="L75" s="140" t="s">
        <v>2441</v>
      </c>
      <c r="M75" s="100" t="s">
        <v>2445</v>
      </c>
      <c r="N75" s="100" t="s">
        <v>2452</v>
      </c>
      <c r="O75" s="138" t="s">
        <v>2453</v>
      </c>
      <c r="P75" s="138"/>
      <c r="Q75" s="100" t="s">
        <v>2441</v>
      </c>
    </row>
    <row r="76" spans="1:17" s="111" customFormat="1" ht="18" x14ac:dyDescent="0.25">
      <c r="A76" s="138" t="str">
        <f>VLOOKUP(E76,'LISTADO ATM'!$A$2:$C$898,3,0)</f>
        <v>DISTRITO NACIONAL</v>
      </c>
      <c r="B76" s="134">
        <v>3335948787</v>
      </c>
      <c r="C76" s="101">
        <v>44386.441886574074</v>
      </c>
      <c r="D76" s="101" t="s">
        <v>2469</v>
      </c>
      <c r="E76" s="129">
        <v>85</v>
      </c>
      <c r="F76" s="138" t="str">
        <f>VLOOKUP(E76,VIP!$A$2:$O14175,2,0)</f>
        <v>DRBR085</v>
      </c>
      <c r="G76" s="138" t="str">
        <f>VLOOKUP(E76,'LISTADO ATM'!$A$2:$B$897,2,0)</f>
        <v xml:space="preserve">ATM Oficina San Isidro (Fuerza Aérea) </v>
      </c>
      <c r="H76" s="138" t="str">
        <f>VLOOKUP(E76,VIP!$A$2:$O19136,7,FALSE)</f>
        <v>Si</v>
      </c>
      <c r="I76" s="138" t="str">
        <f>VLOOKUP(E76,VIP!$A$2:$O11101,8,FALSE)</f>
        <v>Si</v>
      </c>
      <c r="J76" s="138" t="str">
        <f>VLOOKUP(E76,VIP!$A$2:$O11051,8,FALSE)</f>
        <v>Si</v>
      </c>
      <c r="K76" s="138" t="str">
        <f>VLOOKUP(E76,VIP!$A$2:$O14625,6,0)</f>
        <v>NO</v>
      </c>
      <c r="L76" s="140" t="s">
        <v>2441</v>
      </c>
      <c r="M76" s="100" t="s">
        <v>2445</v>
      </c>
      <c r="N76" s="100" t="s">
        <v>2452</v>
      </c>
      <c r="O76" s="138" t="s">
        <v>2632</v>
      </c>
      <c r="P76" s="138"/>
      <c r="Q76" s="100" t="s">
        <v>2441</v>
      </c>
    </row>
    <row r="77" spans="1:17" s="111" customFormat="1" ht="18" x14ac:dyDescent="0.25">
      <c r="A77" s="138" t="str">
        <f>VLOOKUP(E77,'LISTADO ATM'!$A$2:$C$898,3,0)</f>
        <v>NORTE</v>
      </c>
      <c r="B77" s="134">
        <v>3335948341</v>
      </c>
      <c r="C77" s="101">
        <v>44386.298009259262</v>
      </c>
      <c r="D77" s="101" t="s">
        <v>2469</v>
      </c>
      <c r="E77" s="129">
        <v>63</v>
      </c>
      <c r="F77" s="138" t="str">
        <f>VLOOKUP(E77,VIP!$A$2:$O14173,2,0)</f>
        <v>DRBR063</v>
      </c>
      <c r="G77" s="138" t="str">
        <f>VLOOKUP(E77,'LISTADO ATM'!$A$2:$B$897,2,0)</f>
        <v xml:space="preserve">ATM Oficina Villa Vásquez (Montecristi) </v>
      </c>
      <c r="H77" s="138" t="str">
        <f>VLOOKUP(E77,VIP!$A$2:$O19134,7,FALSE)</f>
        <v>Si</v>
      </c>
      <c r="I77" s="138" t="str">
        <f>VLOOKUP(E77,VIP!$A$2:$O11099,8,FALSE)</f>
        <v>Si</v>
      </c>
      <c r="J77" s="138" t="str">
        <f>VLOOKUP(E77,VIP!$A$2:$O11049,8,FALSE)</f>
        <v>Si</v>
      </c>
      <c r="K77" s="138" t="str">
        <f>VLOOKUP(E77,VIP!$A$2:$O14623,6,0)</f>
        <v>NO</v>
      </c>
      <c r="L77" s="140" t="s">
        <v>2417</v>
      </c>
      <c r="M77" s="100" t="s">
        <v>2445</v>
      </c>
      <c r="N77" s="100" t="s">
        <v>2452</v>
      </c>
      <c r="O77" s="138" t="s">
        <v>2632</v>
      </c>
      <c r="P77" s="138"/>
      <c r="Q77" s="100" t="s">
        <v>2417</v>
      </c>
    </row>
    <row r="78" spans="1:17" s="111" customFormat="1" ht="18" x14ac:dyDescent="0.25">
      <c r="A78" s="138" t="str">
        <f>VLOOKUP(E78,'LISTADO ATM'!$A$2:$C$898,3,0)</f>
        <v>ESTE</v>
      </c>
      <c r="B78" s="134">
        <v>3335948721</v>
      </c>
      <c r="C78" s="101">
        <v>44386.424050925925</v>
      </c>
      <c r="D78" s="101" t="s">
        <v>2469</v>
      </c>
      <c r="E78" s="129">
        <v>219</v>
      </c>
      <c r="F78" s="138" t="str">
        <f>VLOOKUP(E78,VIP!$A$2:$O14178,2,0)</f>
        <v>DRBR219</v>
      </c>
      <c r="G78" s="138" t="str">
        <f>VLOOKUP(E78,'LISTADO ATM'!$A$2:$B$897,2,0)</f>
        <v xml:space="preserve">ATM Oficina La Altagracia (Higuey) </v>
      </c>
      <c r="H78" s="138" t="str">
        <f>VLOOKUP(E78,VIP!$A$2:$O19139,7,FALSE)</f>
        <v>Si</v>
      </c>
      <c r="I78" s="138" t="str">
        <f>VLOOKUP(E78,VIP!$A$2:$O11104,8,FALSE)</f>
        <v>Si</v>
      </c>
      <c r="J78" s="138" t="str">
        <f>VLOOKUP(E78,VIP!$A$2:$O11054,8,FALSE)</f>
        <v>Si</v>
      </c>
      <c r="K78" s="138" t="str">
        <f>VLOOKUP(E78,VIP!$A$2:$O14628,6,0)</f>
        <v>NO</v>
      </c>
      <c r="L78" s="140" t="s">
        <v>2417</v>
      </c>
      <c r="M78" s="100" t="s">
        <v>2445</v>
      </c>
      <c r="N78" s="100" t="s">
        <v>2452</v>
      </c>
      <c r="O78" s="138" t="s">
        <v>2632</v>
      </c>
      <c r="P78" s="138"/>
      <c r="Q78" s="100" t="s">
        <v>2417</v>
      </c>
    </row>
    <row r="79" spans="1:17" s="111" customFormat="1" ht="18" x14ac:dyDescent="0.25">
      <c r="A79" s="138" t="str">
        <f>VLOOKUP(E79,'LISTADO ATM'!$A$2:$C$898,3,0)</f>
        <v>ESTE</v>
      </c>
      <c r="B79" s="134">
        <v>3335948586</v>
      </c>
      <c r="C79" s="101">
        <v>44386.388298611113</v>
      </c>
      <c r="D79" s="101" t="s">
        <v>2469</v>
      </c>
      <c r="E79" s="129">
        <v>268</v>
      </c>
      <c r="F79" s="138" t="str">
        <f>VLOOKUP(E79,VIP!$A$2:$O14181,2,0)</f>
        <v>DRBR268</v>
      </c>
      <c r="G79" s="138" t="str">
        <f>VLOOKUP(E79,'LISTADO ATM'!$A$2:$B$897,2,0)</f>
        <v xml:space="preserve">ATM Autobanco La Altagracia (Higuey) </v>
      </c>
      <c r="H79" s="138" t="str">
        <f>VLOOKUP(E79,VIP!$A$2:$O19142,7,FALSE)</f>
        <v>Si</v>
      </c>
      <c r="I79" s="138" t="str">
        <f>VLOOKUP(E79,VIP!$A$2:$O11107,8,FALSE)</f>
        <v>Si</v>
      </c>
      <c r="J79" s="138" t="str">
        <f>VLOOKUP(E79,VIP!$A$2:$O11057,8,FALSE)</f>
        <v>Si</v>
      </c>
      <c r="K79" s="138" t="str">
        <f>VLOOKUP(E79,VIP!$A$2:$O14631,6,0)</f>
        <v>NO</v>
      </c>
      <c r="L79" s="140" t="s">
        <v>2633</v>
      </c>
      <c r="M79" s="100" t="s">
        <v>2445</v>
      </c>
      <c r="N79" s="100" t="s">
        <v>2452</v>
      </c>
      <c r="O79" s="138" t="s">
        <v>2632</v>
      </c>
      <c r="P79" s="138"/>
      <c r="Q79" s="100" t="s">
        <v>2417</v>
      </c>
    </row>
    <row r="80" spans="1:17" s="111" customFormat="1" ht="18" x14ac:dyDescent="0.25">
      <c r="A80" s="138" t="str">
        <f>VLOOKUP(E80,'LISTADO ATM'!$A$2:$C$898,3,0)</f>
        <v>ESTE</v>
      </c>
      <c r="B80" s="134">
        <v>3335948727</v>
      </c>
      <c r="C80" s="101">
        <v>44386.425902777781</v>
      </c>
      <c r="D80" s="101" t="s">
        <v>2448</v>
      </c>
      <c r="E80" s="129">
        <v>427</v>
      </c>
      <c r="F80" s="138" t="str">
        <f>VLOOKUP(E80,VIP!$A$2:$O14177,2,0)</f>
        <v>DRBR427</v>
      </c>
      <c r="G80" s="138" t="str">
        <f>VLOOKUP(E80,'LISTADO ATM'!$A$2:$B$897,2,0)</f>
        <v xml:space="preserve">ATM Almacenes Iberia (Hato Mayor) </v>
      </c>
      <c r="H80" s="138" t="str">
        <f>VLOOKUP(E80,VIP!$A$2:$O19138,7,FALSE)</f>
        <v>Si</v>
      </c>
      <c r="I80" s="138" t="str">
        <f>VLOOKUP(E80,VIP!$A$2:$O11103,8,FALSE)</f>
        <v>Si</v>
      </c>
      <c r="J80" s="138" t="str">
        <f>VLOOKUP(E80,VIP!$A$2:$O11053,8,FALSE)</f>
        <v>Si</v>
      </c>
      <c r="K80" s="138" t="str">
        <f>VLOOKUP(E80,VIP!$A$2:$O14627,6,0)</f>
        <v>NO</v>
      </c>
      <c r="L80" s="140" t="s">
        <v>2633</v>
      </c>
      <c r="M80" s="100" t="s">
        <v>2445</v>
      </c>
      <c r="N80" s="100" t="s">
        <v>2452</v>
      </c>
      <c r="O80" s="138" t="s">
        <v>2453</v>
      </c>
      <c r="P80" s="138"/>
      <c r="Q80" s="100" t="s">
        <v>2633</v>
      </c>
    </row>
    <row r="81" spans="1:17" s="111" customFormat="1" ht="18" x14ac:dyDescent="0.25">
      <c r="A81" s="138" t="str">
        <f>VLOOKUP(E81,'LISTADO ATM'!$A$2:$C$898,3,0)</f>
        <v>SUR</v>
      </c>
      <c r="B81" s="134">
        <v>3335945969</v>
      </c>
      <c r="C81" s="101">
        <v>44384.417881944442</v>
      </c>
      <c r="D81" s="101" t="s">
        <v>2180</v>
      </c>
      <c r="E81" s="129">
        <v>356</v>
      </c>
      <c r="F81" s="138" t="str">
        <f>VLOOKUP(E81,VIP!$A$2:$O14118,2,0)</f>
        <v>DRBR356</v>
      </c>
      <c r="G81" s="138" t="str">
        <f>VLOOKUP(E81,'LISTADO ATM'!$A$2:$B$897,2,0)</f>
        <v xml:space="preserve">ATM Estación Sigma (San Cristóbal) </v>
      </c>
      <c r="H81" s="138" t="str">
        <f>VLOOKUP(E81,VIP!$A$2:$O19079,7,FALSE)</f>
        <v>Si</v>
      </c>
      <c r="I81" s="138" t="str">
        <f>VLOOKUP(E81,VIP!$A$2:$O11044,8,FALSE)</f>
        <v>Si</v>
      </c>
      <c r="J81" s="138" t="str">
        <f>VLOOKUP(E81,VIP!$A$2:$O10994,8,FALSE)</f>
        <v>Si</v>
      </c>
      <c r="K81" s="138" t="str">
        <f>VLOOKUP(E81,VIP!$A$2:$O14568,6,0)</f>
        <v>NO</v>
      </c>
      <c r="L81" s="140" t="s">
        <v>2465</v>
      </c>
      <c r="M81" s="100" t="s">
        <v>2445</v>
      </c>
      <c r="N81" s="100" t="s">
        <v>2452</v>
      </c>
      <c r="O81" s="138" t="s">
        <v>2454</v>
      </c>
      <c r="P81" s="138"/>
      <c r="Q81" s="100" t="s">
        <v>2465</v>
      </c>
    </row>
    <row r="82" spans="1:17" s="111" customFormat="1" ht="18" x14ac:dyDescent="0.25">
      <c r="A82" s="138" t="str">
        <f>VLOOKUP(E82,'LISTADO ATM'!$A$2:$C$898,3,0)</f>
        <v>NORTE</v>
      </c>
      <c r="B82" s="134">
        <v>3335948244</v>
      </c>
      <c r="C82" s="101">
        <v>44385.724374999998</v>
      </c>
      <c r="D82" s="101" t="s">
        <v>2181</v>
      </c>
      <c r="E82" s="129">
        <v>315</v>
      </c>
      <c r="F82" s="138" t="str">
        <f>VLOOKUP(E82,VIP!$A$2:$O14157,2,0)</f>
        <v>DRBR315</v>
      </c>
      <c r="G82" s="138" t="str">
        <f>VLOOKUP(E82,'LISTADO ATM'!$A$2:$B$897,2,0)</f>
        <v xml:space="preserve">ATM Oficina Estrella Sadalá </v>
      </c>
      <c r="H82" s="138" t="str">
        <f>VLOOKUP(E82,VIP!$A$2:$O19118,7,FALSE)</f>
        <v>Si</v>
      </c>
      <c r="I82" s="138" t="str">
        <f>VLOOKUP(E82,VIP!$A$2:$O11083,8,FALSE)</f>
        <v>Si</v>
      </c>
      <c r="J82" s="138" t="str">
        <f>VLOOKUP(E82,VIP!$A$2:$O11033,8,FALSE)</f>
        <v>Si</v>
      </c>
      <c r="K82" s="138" t="str">
        <f>VLOOKUP(E82,VIP!$A$2:$O14607,6,0)</f>
        <v>NO</v>
      </c>
      <c r="L82" s="140" t="s">
        <v>2465</v>
      </c>
      <c r="M82" s="100" t="s">
        <v>2445</v>
      </c>
      <c r="N82" s="100" t="s">
        <v>2452</v>
      </c>
      <c r="O82" s="138" t="s">
        <v>2592</v>
      </c>
      <c r="P82" s="138"/>
      <c r="Q82" s="100" t="s">
        <v>2465</v>
      </c>
    </row>
    <row r="83" spans="1:17" s="111" customFormat="1" ht="18" x14ac:dyDescent="0.25">
      <c r="A83" s="138" t="str">
        <f>VLOOKUP(E83,'LISTADO ATM'!$A$2:$C$898,3,0)</f>
        <v>DISTRITO NACIONAL</v>
      </c>
      <c r="B83" s="134">
        <v>3335948247</v>
      </c>
      <c r="C83" s="101">
        <v>44385.726840277777</v>
      </c>
      <c r="D83" s="101" t="s">
        <v>2180</v>
      </c>
      <c r="E83" s="129">
        <v>879</v>
      </c>
      <c r="F83" s="138" t="str">
        <f>VLOOKUP(E83,VIP!$A$2:$O14156,2,0)</f>
        <v>DRBR879</v>
      </c>
      <c r="G83" s="138" t="str">
        <f>VLOOKUP(E83,'LISTADO ATM'!$A$2:$B$897,2,0)</f>
        <v xml:space="preserve">ATM Plaza Metropolitana </v>
      </c>
      <c r="H83" s="138" t="str">
        <f>VLOOKUP(E83,VIP!$A$2:$O19117,7,FALSE)</f>
        <v>Si</v>
      </c>
      <c r="I83" s="138" t="str">
        <f>VLOOKUP(E83,VIP!$A$2:$O11082,8,FALSE)</f>
        <v>Si</v>
      </c>
      <c r="J83" s="138" t="str">
        <f>VLOOKUP(E83,VIP!$A$2:$O11032,8,FALSE)</f>
        <v>Si</v>
      </c>
      <c r="K83" s="138" t="str">
        <f>VLOOKUP(E83,VIP!$A$2:$O14606,6,0)</f>
        <v>NO</v>
      </c>
      <c r="L83" s="140" t="s">
        <v>2465</v>
      </c>
      <c r="M83" s="100" t="s">
        <v>2445</v>
      </c>
      <c r="N83" s="100" t="s">
        <v>2452</v>
      </c>
      <c r="O83" s="138" t="s">
        <v>2454</v>
      </c>
      <c r="P83" s="138"/>
      <c r="Q83" s="100" t="s">
        <v>2465</v>
      </c>
    </row>
    <row r="84" spans="1:17" s="111" customFormat="1" ht="18" x14ac:dyDescent="0.25">
      <c r="A84" s="138" t="str">
        <f>VLOOKUP(E84,'LISTADO ATM'!$A$2:$C$898,3,0)</f>
        <v>DISTRITO NACIONAL</v>
      </c>
      <c r="B84" s="134">
        <v>3335948265</v>
      </c>
      <c r="C84" s="101">
        <v>44385.735439814816</v>
      </c>
      <c r="D84" s="101" t="s">
        <v>2180</v>
      </c>
      <c r="E84" s="129">
        <v>302</v>
      </c>
      <c r="F84" s="138" t="str">
        <f>VLOOKUP(E84,VIP!$A$2:$O14161,2,0)</f>
        <v>DRBR302</v>
      </c>
      <c r="G84" s="138" t="str">
        <f>VLOOKUP(E84,'LISTADO ATM'!$A$2:$B$897,2,0)</f>
        <v xml:space="preserve">ATM S/M Aprezio Los Mameyes  </v>
      </c>
      <c r="H84" s="138" t="str">
        <f>VLOOKUP(E84,VIP!$A$2:$O19122,7,FALSE)</f>
        <v>Si</v>
      </c>
      <c r="I84" s="138" t="str">
        <f>VLOOKUP(E84,VIP!$A$2:$O11087,8,FALSE)</f>
        <v>Si</v>
      </c>
      <c r="J84" s="138" t="str">
        <f>VLOOKUP(E84,VIP!$A$2:$O11037,8,FALSE)</f>
        <v>Si</v>
      </c>
      <c r="K84" s="138" t="str">
        <f>VLOOKUP(E84,VIP!$A$2:$O14611,6,0)</f>
        <v>NO</v>
      </c>
      <c r="L84" s="140" t="s">
        <v>2465</v>
      </c>
      <c r="M84" s="100" t="s">
        <v>2445</v>
      </c>
      <c r="N84" s="100" t="s">
        <v>2452</v>
      </c>
      <c r="O84" s="138" t="s">
        <v>2454</v>
      </c>
      <c r="P84" s="138"/>
      <c r="Q84" s="100" t="s">
        <v>2465</v>
      </c>
    </row>
    <row r="85" spans="1:17" s="111" customFormat="1" ht="18" x14ac:dyDescent="0.25">
      <c r="A85" s="138" t="str">
        <f>VLOOKUP(E85,'LISTADO ATM'!$A$2:$C$898,3,0)</f>
        <v>DISTRITO NACIONAL</v>
      </c>
      <c r="B85" s="134">
        <v>3335948302</v>
      </c>
      <c r="C85" s="101">
        <v>44385.807557870372</v>
      </c>
      <c r="D85" s="101" t="s">
        <v>2180</v>
      </c>
      <c r="E85" s="129">
        <v>932</v>
      </c>
      <c r="F85" s="138" t="str">
        <f>VLOOKUP(E85,VIP!$A$2:$O14167,2,0)</f>
        <v>DRBR01E</v>
      </c>
      <c r="G85" s="138" t="str">
        <f>VLOOKUP(E85,'LISTADO ATM'!$A$2:$B$897,2,0)</f>
        <v xml:space="preserve">ATM Banco Agrícola </v>
      </c>
      <c r="H85" s="138" t="str">
        <f>VLOOKUP(E85,VIP!$A$2:$O19128,7,FALSE)</f>
        <v>Si</v>
      </c>
      <c r="I85" s="138" t="str">
        <f>VLOOKUP(E85,VIP!$A$2:$O11093,8,FALSE)</f>
        <v>Si</v>
      </c>
      <c r="J85" s="138" t="str">
        <f>VLOOKUP(E85,VIP!$A$2:$O11043,8,FALSE)</f>
        <v>Si</v>
      </c>
      <c r="K85" s="138" t="str">
        <f>VLOOKUP(E85,VIP!$A$2:$O14617,6,0)</f>
        <v>NO</v>
      </c>
      <c r="L85" s="140" t="s">
        <v>2465</v>
      </c>
      <c r="M85" s="100" t="s">
        <v>2445</v>
      </c>
      <c r="N85" s="100" t="s">
        <v>2452</v>
      </c>
      <c r="O85" s="138" t="s">
        <v>2454</v>
      </c>
      <c r="P85" s="138"/>
      <c r="Q85" s="100" t="s">
        <v>2465</v>
      </c>
    </row>
    <row r="86" spans="1:17" s="111" customFormat="1" ht="18" x14ac:dyDescent="0.25">
      <c r="A86" s="138" t="str">
        <f>VLOOKUP(E86,'LISTADO ATM'!$A$2:$C$898,3,0)</f>
        <v>DISTRITO NACIONAL</v>
      </c>
      <c r="B86" s="134">
        <v>3335948303</v>
      </c>
      <c r="C86" s="101">
        <v>44385.809953703705</v>
      </c>
      <c r="D86" s="101" t="s">
        <v>2180</v>
      </c>
      <c r="E86" s="129">
        <v>272</v>
      </c>
      <c r="F86" s="138" t="str">
        <f>VLOOKUP(E86,VIP!$A$2:$O14166,2,0)</f>
        <v>DRBR272</v>
      </c>
      <c r="G86" s="138" t="str">
        <f>VLOOKUP(E86,'LISTADO ATM'!$A$2:$B$897,2,0)</f>
        <v xml:space="preserve">ATM Cámara de Diputados </v>
      </c>
      <c r="H86" s="138" t="str">
        <f>VLOOKUP(E86,VIP!$A$2:$O19127,7,FALSE)</f>
        <v>Si</v>
      </c>
      <c r="I86" s="138" t="str">
        <f>VLOOKUP(E86,VIP!$A$2:$O11092,8,FALSE)</f>
        <v>Si</v>
      </c>
      <c r="J86" s="138" t="str">
        <f>VLOOKUP(E86,VIP!$A$2:$O11042,8,FALSE)</f>
        <v>Si</v>
      </c>
      <c r="K86" s="138" t="str">
        <f>VLOOKUP(E86,VIP!$A$2:$O14616,6,0)</f>
        <v>NO</v>
      </c>
      <c r="L86" s="140" t="s">
        <v>2465</v>
      </c>
      <c r="M86" s="100" t="s">
        <v>2445</v>
      </c>
      <c r="N86" s="100" t="s">
        <v>2452</v>
      </c>
      <c r="O86" s="138" t="s">
        <v>2454</v>
      </c>
      <c r="P86" s="138"/>
      <c r="Q86" s="100" t="s">
        <v>2465</v>
      </c>
    </row>
    <row r="87" spans="1:17" s="111" customFormat="1" ht="18" x14ac:dyDescent="0.25">
      <c r="A87" s="138" t="str">
        <f>VLOOKUP(E87,'LISTADO ATM'!$A$2:$C$898,3,0)</f>
        <v>DISTRITO NACIONAL</v>
      </c>
      <c r="B87" s="134">
        <v>3335948307</v>
      </c>
      <c r="C87" s="101">
        <v>44385.855509259258</v>
      </c>
      <c r="D87" s="101" t="s">
        <v>2180</v>
      </c>
      <c r="E87" s="129">
        <v>836</v>
      </c>
      <c r="F87" s="138" t="str">
        <f>VLOOKUP(E87,VIP!$A$2:$O14164,2,0)</f>
        <v>DRBR836</v>
      </c>
      <c r="G87" s="138" t="str">
        <f>VLOOKUP(E87,'LISTADO ATM'!$A$2:$B$897,2,0)</f>
        <v xml:space="preserve">ATM UNP Plaza Luperón </v>
      </c>
      <c r="H87" s="138" t="str">
        <f>VLOOKUP(E87,VIP!$A$2:$O19125,7,FALSE)</f>
        <v>Si</v>
      </c>
      <c r="I87" s="138" t="str">
        <f>VLOOKUP(E87,VIP!$A$2:$O11090,8,FALSE)</f>
        <v>Si</v>
      </c>
      <c r="J87" s="138" t="str">
        <f>VLOOKUP(E87,VIP!$A$2:$O11040,8,FALSE)</f>
        <v>Si</v>
      </c>
      <c r="K87" s="138" t="str">
        <f>VLOOKUP(E87,VIP!$A$2:$O14614,6,0)</f>
        <v>NO</v>
      </c>
      <c r="L87" s="140" t="s">
        <v>2465</v>
      </c>
      <c r="M87" s="100" t="s">
        <v>2445</v>
      </c>
      <c r="N87" s="100" t="s">
        <v>2452</v>
      </c>
      <c r="O87" s="138" t="s">
        <v>2454</v>
      </c>
      <c r="P87" s="138"/>
      <c r="Q87" s="100" t="s">
        <v>2465</v>
      </c>
    </row>
    <row r="88" spans="1:17" s="111" customFormat="1" ht="18" x14ac:dyDescent="0.25">
      <c r="A88" s="138" t="str">
        <f>VLOOKUP(E88,'LISTADO ATM'!$A$2:$C$898,3,0)</f>
        <v>DISTRITO NACIONAL</v>
      </c>
      <c r="B88" s="134">
        <v>3335948309</v>
      </c>
      <c r="C88" s="101">
        <v>44385.860277777778</v>
      </c>
      <c r="D88" s="101" t="s">
        <v>2180</v>
      </c>
      <c r="E88" s="129">
        <v>13</v>
      </c>
      <c r="F88" s="138" t="str">
        <f>VLOOKUP(E88,VIP!$A$2:$O14163,2,0)</f>
        <v>DRBR013</v>
      </c>
      <c r="G88" s="138" t="str">
        <f>VLOOKUP(E88,'LISTADO ATM'!$A$2:$B$897,2,0)</f>
        <v xml:space="preserve">ATM CDEEE </v>
      </c>
      <c r="H88" s="138" t="str">
        <f>VLOOKUP(E88,VIP!$A$2:$O19124,7,FALSE)</f>
        <v>Si</v>
      </c>
      <c r="I88" s="138" t="str">
        <f>VLOOKUP(E88,VIP!$A$2:$O11089,8,FALSE)</f>
        <v>Si</v>
      </c>
      <c r="J88" s="138" t="str">
        <f>VLOOKUP(E88,VIP!$A$2:$O11039,8,FALSE)</f>
        <v>Si</v>
      </c>
      <c r="K88" s="138" t="str">
        <f>VLOOKUP(E88,VIP!$A$2:$O14613,6,0)</f>
        <v>NO</v>
      </c>
      <c r="L88" s="140" t="s">
        <v>2465</v>
      </c>
      <c r="M88" s="100" t="s">
        <v>2445</v>
      </c>
      <c r="N88" s="100" t="s">
        <v>2452</v>
      </c>
      <c r="O88" s="138" t="s">
        <v>2454</v>
      </c>
      <c r="P88" s="138"/>
      <c r="Q88" s="100" t="s">
        <v>2465</v>
      </c>
    </row>
    <row r="89" spans="1:17" s="111" customFormat="1" ht="18" x14ac:dyDescent="0.25">
      <c r="A89" s="138" t="str">
        <f>VLOOKUP(E89,'LISTADO ATM'!$A$2:$C$898,3,0)</f>
        <v>NORTE</v>
      </c>
      <c r="B89" s="134">
        <v>3335948312</v>
      </c>
      <c r="C89" s="101">
        <v>44385.866157407407</v>
      </c>
      <c r="D89" s="101" t="s">
        <v>2181</v>
      </c>
      <c r="E89" s="129">
        <v>965</v>
      </c>
      <c r="F89" s="138" t="str">
        <f>VLOOKUP(E89,VIP!$A$2:$O14160,2,0)</f>
        <v>DRBR965</v>
      </c>
      <c r="G89" s="138" t="str">
        <f>VLOOKUP(E89,'LISTADO ATM'!$A$2:$B$897,2,0)</f>
        <v xml:space="preserve">ATM S/M La Fuente FUN (Santiago) </v>
      </c>
      <c r="H89" s="138" t="str">
        <f>VLOOKUP(E89,VIP!$A$2:$O19121,7,FALSE)</f>
        <v>Si</v>
      </c>
      <c r="I89" s="138" t="str">
        <f>VLOOKUP(E89,VIP!$A$2:$O11086,8,FALSE)</f>
        <v>Si</v>
      </c>
      <c r="J89" s="138" t="str">
        <f>VLOOKUP(E89,VIP!$A$2:$O11036,8,FALSE)</f>
        <v>Si</v>
      </c>
      <c r="K89" s="138" t="str">
        <f>VLOOKUP(E89,VIP!$A$2:$O14610,6,0)</f>
        <v>NO</v>
      </c>
      <c r="L89" s="140" t="s">
        <v>2465</v>
      </c>
      <c r="M89" s="100" t="s">
        <v>2445</v>
      </c>
      <c r="N89" s="100" t="s">
        <v>2452</v>
      </c>
      <c r="O89" s="138" t="s">
        <v>2592</v>
      </c>
      <c r="P89" s="138"/>
      <c r="Q89" s="100" t="s">
        <v>2465</v>
      </c>
    </row>
    <row r="90" spans="1:17" s="111" customFormat="1" ht="18" x14ac:dyDescent="0.25">
      <c r="A90" s="138" t="str">
        <f>VLOOKUP(E90,'LISTADO ATM'!$A$2:$C$898,3,0)</f>
        <v>NORTE</v>
      </c>
      <c r="B90" s="134">
        <v>3335948313</v>
      </c>
      <c r="C90" s="101">
        <v>44385.867106481484</v>
      </c>
      <c r="D90" s="101" t="s">
        <v>2181</v>
      </c>
      <c r="E90" s="129">
        <v>283</v>
      </c>
      <c r="F90" s="138" t="str">
        <f>VLOOKUP(E90,VIP!$A$2:$O14159,2,0)</f>
        <v>DRBR283</v>
      </c>
      <c r="G90" s="138" t="str">
        <f>VLOOKUP(E90,'LISTADO ATM'!$A$2:$B$897,2,0)</f>
        <v xml:space="preserve">ATM Oficina Nibaje </v>
      </c>
      <c r="H90" s="138" t="str">
        <f>VLOOKUP(E90,VIP!$A$2:$O19120,7,FALSE)</f>
        <v>Si</v>
      </c>
      <c r="I90" s="138" t="str">
        <f>VLOOKUP(E90,VIP!$A$2:$O11085,8,FALSE)</f>
        <v>Si</v>
      </c>
      <c r="J90" s="138" t="str">
        <f>VLOOKUP(E90,VIP!$A$2:$O11035,8,FALSE)</f>
        <v>Si</v>
      </c>
      <c r="K90" s="138" t="str">
        <f>VLOOKUP(E90,VIP!$A$2:$O14609,6,0)</f>
        <v>NO</v>
      </c>
      <c r="L90" s="140" t="s">
        <v>2465</v>
      </c>
      <c r="M90" s="100" t="s">
        <v>2445</v>
      </c>
      <c r="N90" s="100" t="s">
        <v>2452</v>
      </c>
      <c r="O90" s="138" t="s">
        <v>2592</v>
      </c>
      <c r="P90" s="138"/>
      <c r="Q90" s="100" t="s">
        <v>2465</v>
      </c>
    </row>
    <row r="91" spans="1:17" s="111" customFormat="1" ht="18" x14ac:dyDescent="0.25">
      <c r="A91" s="138" t="e">
        <f>VLOOKUP(E91,'LISTADO ATM'!$A$2:$C$898,3,0)</f>
        <v>#N/A</v>
      </c>
      <c r="B91" s="134"/>
      <c r="C91" s="101"/>
      <c r="D91" s="101"/>
      <c r="E91" s="129"/>
      <c r="F91" s="138" t="e">
        <f>VLOOKUP(E91,VIP!$A$2:$O14173,2,0)</f>
        <v>#N/A</v>
      </c>
      <c r="G91" s="138" t="e">
        <f>VLOOKUP(E91,'LISTADO ATM'!$A$2:$B$897,2,0)</f>
        <v>#N/A</v>
      </c>
      <c r="H91" s="138" t="e">
        <f>VLOOKUP(E91,VIP!$A$2:$O19134,7,FALSE)</f>
        <v>#N/A</v>
      </c>
      <c r="I91" s="138" t="e">
        <f>VLOOKUP(E91,VIP!$A$2:$O11099,8,FALSE)</f>
        <v>#N/A</v>
      </c>
      <c r="J91" s="138" t="e">
        <f>VLOOKUP(E91,VIP!$A$2:$O11049,8,FALSE)</f>
        <v>#N/A</v>
      </c>
      <c r="K91" s="138" t="e">
        <f>VLOOKUP(E91,VIP!$A$2:$O14623,6,0)</f>
        <v>#N/A</v>
      </c>
      <c r="L91" s="140"/>
      <c r="M91" s="100"/>
      <c r="N91" s="100"/>
      <c r="O91" s="138"/>
      <c r="P91" s="138"/>
      <c r="Q91" s="100"/>
    </row>
    <row r="92" spans="1:17" s="111" customFormat="1" ht="18" x14ac:dyDescent="0.25">
      <c r="A92" s="138" t="e">
        <f>VLOOKUP(E92,'LISTADO ATM'!$A$2:$C$898,3,0)</f>
        <v>#N/A</v>
      </c>
      <c r="B92" s="134"/>
      <c r="C92" s="101"/>
      <c r="D92" s="101"/>
      <c r="E92" s="129"/>
      <c r="F92" s="138" t="e">
        <f>VLOOKUP(E92,VIP!$A$2:$O14189,2,0)</f>
        <v>#N/A</v>
      </c>
      <c r="G92" s="138" t="e">
        <f>VLOOKUP(E92,'LISTADO ATM'!$A$2:$B$897,2,0)</f>
        <v>#N/A</v>
      </c>
      <c r="H92" s="138" t="e">
        <f>VLOOKUP(E92,VIP!$A$2:$O19150,7,FALSE)</f>
        <v>#N/A</v>
      </c>
      <c r="I92" s="138" t="e">
        <f>VLOOKUP(E92,VIP!$A$2:$O11115,8,FALSE)</f>
        <v>#N/A</v>
      </c>
      <c r="J92" s="138" t="e">
        <f>VLOOKUP(E92,VIP!$A$2:$O11065,8,FALSE)</f>
        <v>#N/A</v>
      </c>
      <c r="K92" s="138" t="e">
        <f>VLOOKUP(E92,VIP!$A$2:$O14639,6,0)</f>
        <v>#N/A</v>
      </c>
      <c r="L92" s="140"/>
      <c r="M92" s="100"/>
      <c r="N92" s="100"/>
      <c r="O92" s="138"/>
      <c r="P92" s="138"/>
      <c r="Q92" s="100"/>
    </row>
    <row r="93" spans="1:17" s="111" customFormat="1" ht="18" x14ac:dyDescent="0.25">
      <c r="A93" s="138" t="e">
        <f>VLOOKUP(E93,'LISTADO ATM'!$A$2:$C$898,3,0)</f>
        <v>#N/A</v>
      </c>
      <c r="B93" s="134"/>
      <c r="C93" s="101"/>
      <c r="D93" s="101"/>
      <c r="E93" s="129"/>
      <c r="F93" s="138" t="e">
        <f>VLOOKUP(E93,VIP!$A$2:$O14190,2,0)</f>
        <v>#N/A</v>
      </c>
      <c r="G93" s="138" t="e">
        <f>VLOOKUP(E93,'LISTADO ATM'!$A$2:$B$897,2,0)</f>
        <v>#N/A</v>
      </c>
      <c r="H93" s="138" t="e">
        <f>VLOOKUP(E93,VIP!$A$2:$O19151,7,FALSE)</f>
        <v>#N/A</v>
      </c>
      <c r="I93" s="138" t="e">
        <f>VLOOKUP(E93,VIP!$A$2:$O11116,8,FALSE)</f>
        <v>#N/A</v>
      </c>
      <c r="J93" s="138" t="e">
        <f>VLOOKUP(E93,VIP!$A$2:$O11066,8,FALSE)</f>
        <v>#N/A</v>
      </c>
      <c r="K93" s="138" t="e">
        <f>VLOOKUP(E93,VIP!$A$2:$O14640,6,0)</f>
        <v>#N/A</v>
      </c>
      <c r="L93" s="140"/>
      <c r="M93" s="100"/>
      <c r="N93" s="100"/>
      <c r="O93" s="138"/>
      <c r="P93" s="138"/>
      <c r="Q93" s="100"/>
    </row>
    <row r="94" spans="1:17" s="111" customFormat="1" ht="18" x14ac:dyDescent="0.25">
      <c r="A94" s="138" t="e">
        <f>VLOOKUP(E94,'LISTADO ATM'!$A$2:$C$898,3,0)</f>
        <v>#N/A</v>
      </c>
      <c r="B94" s="134"/>
      <c r="C94" s="101"/>
      <c r="D94" s="101"/>
      <c r="E94" s="129"/>
      <c r="F94" s="138" t="e">
        <f>VLOOKUP(E94,VIP!$A$2:$O14191,2,0)</f>
        <v>#N/A</v>
      </c>
      <c r="G94" s="138" t="e">
        <f>VLOOKUP(E94,'LISTADO ATM'!$A$2:$B$897,2,0)</f>
        <v>#N/A</v>
      </c>
      <c r="H94" s="138" t="e">
        <f>VLOOKUP(E94,VIP!$A$2:$O19152,7,FALSE)</f>
        <v>#N/A</v>
      </c>
      <c r="I94" s="138" t="e">
        <f>VLOOKUP(E94,VIP!$A$2:$O11117,8,FALSE)</f>
        <v>#N/A</v>
      </c>
      <c r="J94" s="138" t="e">
        <f>VLOOKUP(E94,VIP!$A$2:$O11067,8,FALSE)</f>
        <v>#N/A</v>
      </c>
      <c r="K94" s="138" t="e">
        <f>VLOOKUP(E94,VIP!$A$2:$O14641,6,0)</f>
        <v>#N/A</v>
      </c>
      <c r="L94" s="140"/>
      <c r="M94" s="100"/>
      <c r="N94" s="100"/>
      <c r="O94" s="138"/>
      <c r="P94" s="138"/>
      <c r="Q94" s="100"/>
    </row>
    <row r="95" spans="1:17" s="111" customFormat="1" ht="18" x14ac:dyDescent="0.25">
      <c r="A95" s="138" t="e">
        <f>VLOOKUP(E95,'LISTADO ATM'!$A$2:$C$898,3,0)</f>
        <v>#N/A</v>
      </c>
      <c r="B95" s="134"/>
      <c r="C95" s="101"/>
      <c r="D95" s="101"/>
      <c r="E95" s="129"/>
      <c r="F95" s="138" t="e">
        <f>VLOOKUP(E95,VIP!$A$2:$O14192,2,0)</f>
        <v>#N/A</v>
      </c>
      <c r="G95" s="138" t="e">
        <f>VLOOKUP(E95,'LISTADO ATM'!$A$2:$B$897,2,0)</f>
        <v>#N/A</v>
      </c>
      <c r="H95" s="138" t="e">
        <f>VLOOKUP(E95,VIP!$A$2:$O19153,7,FALSE)</f>
        <v>#N/A</v>
      </c>
      <c r="I95" s="138" t="e">
        <f>VLOOKUP(E95,VIP!$A$2:$O11118,8,FALSE)</f>
        <v>#N/A</v>
      </c>
      <c r="J95" s="138" t="e">
        <f>VLOOKUP(E95,VIP!$A$2:$O11068,8,FALSE)</f>
        <v>#N/A</v>
      </c>
      <c r="K95" s="138" t="e">
        <f>VLOOKUP(E95,VIP!$A$2:$O14642,6,0)</f>
        <v>#N/A</v>
      </c>
      <c r="L95" s="140"/>
      <c r="M95" s="100"/>
      <c r="N95" s="100"/>
      <c r="O95" s="138"/>
      <c r="P95" s="138"/>
      <c r="Q95" s="100"/>
    </row>
    <row r="96" spans="1:17" s="111" customFormat="1" ht="18" x14ac:dyDescent="0.25">
      <c r="A96" s="138" t="e">
        <f>VLOOKUP(E96,'LISTADO ATM'!$A$2:$C$898,3,0)</f>
        <v>#N/A</v>
      </c>
      <c r="B96" s="134"/>
      <c r="C96" s="101"/>
      <c r="D96" s="101"/>
      <c r="E96" s="129"/>
      <c r="F96" s="138" t="e">
        <f>VLOOKUP(E96,VIP!$A$2:$O14193,2,0)</f>
        <v>#N/A</v>
      </c>
      <c r="G96" s="138" t="e">
        <f>VLOOKUP(E96,'LISTADO ATM'!$A$2:$B$897,2,0)</f>
        <v>#N/A</v>
      </c>
      <c r="H96" s="138" t="e">
        <f>VLOOKUP(E96,VIP!$A$2:$O19154,7,FALSE)</f>
        <v>#N/A</v>
      </c>
      <c r="I96" s="138" t="e">
        <f>VLOOKUP(E96,VIP!$A$2:$O11119,8,FALSE)</f>
        <v>#N/A</v>
      </c>
      <c r="J96" s="138" t="e">
        <f>VLOOKUP(E96,VIP!$A$2:$O11069,8,FALSE)</f>
        <v>#N/A</v>
      </c>
      <c r="K96" s="138" t="e">
        <f>VLOOKUP(E96,VIP!$A$2:$O14643,6,0)</f>
        <v>#N/A</v>
      </c>
      <c r="L96" s="140"/>
      <c r="M96" s="100"/>
      <c r="N96" s="100"/>
      <c r="O96" s="138"/>
      <c r="P96" s="138"/>
      <c r="Q96" s="100"/>
    </row>
    <row r="97" spans="1:17" s="111" customFormat="1" ht="18" x14ac:dyDescent="0.25">
      <c r="A97" s="138" t="e">
        <f>VLOOKUP(E97,'LISTADO ATM'!$A$2:$C$898,3,0)</f>
        <v>#N/A</v>
      </c>
      <c r="B97" s="134"/>
      <c r="C97" s="101"/>
      <c r="D97" s="101"/>
      <c r="E97" s="129"/>
      <c r="F97" s="138" t="e">
        <f>VLOOKUP(E97,VIP!$A$2:$O14194,2,0)</f>
        <v>#N/A</v>
      </c>
      <c r="G97" s="138" t="e">
        <f>VLOOKUP(E97,'LISTADO ATM'!$A$2:$B$897,2,0)</f>
        <v>#N/A</v>
      </c>
      <c r="H97" s="138" t="e">
        <f>VLOOKUP(E97,VIP!$A$2:$O19155,7,FALSE)</f>
        <v>#N/A</v>
      </c>
      <c r="I97" s="138" t="e">
        <f>VLOOKUP(E97,VIP!$A$2:$O11120,8,FALSE)</f>
        <v>#N/A</v>
      </c>
      <c r="J97" s="138" t="e">
        <f>VLOOKUP(E97,VIP!$A$2:$O11070,8,FALSE)</f>
        <v>#N/A</v>
      </c>
      <c r="K97" s="138" t="e">
        <f>VLOOKUP(E97,VIP!$A$2:$O14644,6,0)</f>
        <v>#N/A</v>
      </c>
      <c r="L97" s="140"/>
      <c r="M97" s="100"/>
      <c r="N97" s="100"/>
      <c r="O97" s="138"/>
      <c r="P97" s="138"/>
      <c r="Q97" s="100"/>
    </row>
  </sheetData>
  <autoFilter ref="A4:Q4" xr:uid="{00000000-0009-0000-0000-000007000000}">
    <sortState xmlns:xlrd2="http://schemas.microsoft.com/office/spreadsheetml/2017/richdata2" ref="A5:Q9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8:B1048576 B36:B61 B1:B4">
    <cfRule type="duplicateValues" dxfId="307" priority="146514"/>
  </conditionalFormatting>
  <conditionalFormatting sqref="B98:B1048576 B36:B61">
    <cfRule type="duplicateValues" dxfId="306" priority="146518"/>
  </conditionalFormatting>
  <conditionalFormatting sqref="B98:B1048576 B36:B61 B1:B4">
    <cfRule type="duplicateValues" dxfId="305" priority="146521"/>
    <cfRule type="duplicateValues" dxfId="304" priority="146522"/>
    <cfRule type="duplicateValues" dxfId="303" priority="146523"/>
  </conditionalFormatting>
  <conditionalFormatting sqref="E98:E1048576 E36:E61">
    <cfRule type="duplicateValues" dxfId="302" priority="151965"/>
  </conditionalFormatting>
  <conditionalFormatting sqref="E98:E1048576 E36:E61 E1:E4">
    <cfRule type="duplicateValues" dxfId="301" priority="151967"/>
  </conditionalFormatting>
  <conditionalFormatting sqref="E98:E1048576 E36:E61 E1:E4">
    <cfRule type="duplicateValues" dxfId="300" priority="151970"/>
    <cfRule type="duplicateValues" dxfId="299" priority="151971"/>
  </conditionalFormatting>
  <conditionalFormatting sqref="E98:E1048576 E36:E61 E1:E4">
    <cfRule type="duplicateValues" dxfId="298" priority="151976"/>
    <cfRule type="duplicateValues" dxfId="297" priority="151977"/>
    <cfRule type="duplicateValues" dxfId="296" priority="151978"/>
  </conditionalFormatting>
  <conditionalFormatting sqref="E98:E1048576 E36:E61 E1:E4">
    <cfRule type="duplicateValues" dxfId="295" priority="151988"/>
    <cfRule type="duplicateValues" dxfId="294" priority="151989"/>
    <cfRule type="duplicateValues" dxfId="293" priority="151990"/>
    <cfRule type="duplicateValues" dxfId="292" priority="151991"/>
  </conditionalFormatting>
  <conditionalFormatting sqref="E98:E1048576">
    <cfRule type="duplicateValues" dxfId="291" priority="490"/>
  </conditionalFormatting>
  <conditionalFormatting sqref="B98:B1048576">
    <cfRule type="duplicateValues" dxfId="290" priority="453"/>
  </conditionalFormatting>
  <conditionalFormatting sqref="B98:B1048576 B36:B61 B1:B4">
    <cfRule type="duplicateValues" dxfId="289" priority="373"/>
    <cfRule type="duplicateValues" dxfId="288" priority="376"/>
  </conditionalFormatting>
  <conditionalFormatting sqref="B14">
    <cfRule type="duplicateValues" dxfId="287" priority="209"/>
  </conditionalFormatting>
  <conditionalFormatting sqref="B14">
    <cfRule type="duplicateValues" dxfId="286" priority="206"/>
    <cfRule type="duplicateValues" dxfId="285" priority="207"/>
    <cfRule type="duplicateValues" dxfId="284" priority="208"/>
  </conditionalFormatting>
  <conditionalFormatting sqref="E14">
    <cfRule type="duplicateValues" dxfId="283" priority="205"/>
  </conditionalFormatting>
  <conditionalFormatting sqref="E14">
    <cfRule type="duplicateValues" dxfId="282" priority="203"/>
    <cfRule type="duplicateValues" dxfId="281" priority="204"/>
  </conditionalFormatting>
  <conditionalFormatting sqref="E14">
    <cfRule type="duplicateValues" dxfId="280" priority="200"/>
    <cfRule type="duplicateValues" dxfId="279" priority="201"/>
    <cfRule type="duplicateValues" dxfId="278" priority="202"/>
  </conditionalFormatting>
  <conditionalFormatting sqref="E14">
    <cfRule type="duplicateValues" dxfId="277" priority="196"/>
    <cfRule type="duplicateValues" dxfId="276" priority="197"/>
    <cfRule type="duplicateValues" dxfId="275" priority="198"/>
    <cfRule type="duplicateValues" dxfId="274" priority="199"/>
  </conditionalFormatting>
  <conditionalFormatting sqref="B14">
    <cfRule type="duplicateValues" dxfId="273" priority="194"/>
    <cfRule type="duplicateValues" dxfId="272" priority="195"/>
  </conditionalFormatting>
  <conditionalFormatting sqref="B15:B21">
    <cfRule type="duplicateValues" dxfId="271" priority="193"/>
  </conditionalFormatting>
  <conditionalFormatting sqref="B15:B21">
    <cfRule type="duplicateValues" dxfId="270" priority="190"/>
    <cfRule type="duplicateValues" dxfId="269" priority="191"/>
    <cfRule type="duplicateValues" dxfId="268" priority="192"/>
  </conditionalFormatting>
  <conditionalFormatting sqref="E15:E21">
    <cfRule type="duplicateValues" dxfId="267" priority="189"/>
  </conditionalFormatting>
  <conditionalFormatting sqref="E15:E21">
    <cfRule type="duplicateValues" dxfId="266" priority="187"/>
    <cfRule type="duplicateValues" dxfId="265" priority="188"/>
  </conditionalFormatting>
  <conditionalFormatting sqref="E15:E21">
    <cfRule type="duplicateValues" dxfId="264" priority="184"/>
    <cfRule type="duplicateValues" dxfId="263" priority="185"/>
    <cfRule type="duplicateValues" dxfId="262" priority="186"/>
  </conditionalFormatting>
  <conditionalFormatting sqref="E15:E21">
    <cfRule type="duplicateValues" dxfId="261" priority="180"/>
    <cfRule type="duplicateValues" dxfId="260" priority="181"/>
    <cfRule type="duplicateValues" dxfId="259" priority="182"/>
    <cfRule type="duplicateValues" dxfId="258" priority="183"/>
  </conditionalFormatting>
  <conditionalFormatting sqref="B15:B21">
    <cfRule type="duplicateValues" dxfId="257" priority="178"/>
    <cfRule type="duplicateValues" dxfId="256" priority="179"/>
  </conditionalFormatting>
  <conditionalFormatting sqref="B22:B43">
    <cfRule type="duplicateValues" dxfId="255" priority="177"/>
  </conditionalFormatting>
  <conditionalFormatting sqref="B22:B43">
    <cfRule type="duplicateValues" dxfId="254" priority="174"/>
    <cfRule type="duplicateValues" dxfId="253" priority="175"/>
    <cfRule type="duplicateValues" dxfId="252" priority="176"/>
  </conditionalFormatting>
  <conditionalFormatting sqref="B22:B43">
    <cfRule type="duplicateValues" dxfId="251" priority="162"/>
    <cfRule type="duplicateValues" dxfId="250" priority="163"/>
  </conditionalFormatting>
  <conditionalFormatting sqref="B98:B1048576 B1:B61">
    <cfRule type="duplicateValues" dxfId="249" priority="160"/>
    <cfRule type="duplicateValues" dxfId="248" priority="161"/>
  </conditionalFormatting>
  <conditionalFormatting sqref="E98:E1048576 E1:E61">
    <cfRule type="duplicateValues" dxfId="247" priority="159"/>
  </conditionalFormatting>
  <conditionalFormatting sqref="B36">
    <cfRule type="duplicateValues" dxfId="246" priority="158"/>
  </conditionalFormatting>
  <conditionalFormatting sqref="B36">
    <cfRule type="duplicateValues" dxfId="245" priority="155"/>
    <cfRule type="duplicateValues" dxfId="244" priority="156"/>
    <cfRule type="duplicateValues" dxfId="243" priority="157"/>
  </conditionalFormatting>
  <conditionalFormatting sqref="B36">
    <cfRule type="duplicateValues" dxfId="242" priority="153"/>
    <cfRule type="duplicateValues" dxfId="241" priority="154"/>
  </conditionalFormatting>
  <conditionalFormatting sqref="E36">
    <cfRule type="duplicateValues" dxfId="240" priority="152"/>
  </conditionalFormatting>
  <conditionalFormatting sqref="E36">
    <cfRule type="duplicateValues" dxfId="239" priority="150"/>
    <cfRule type="duplicateValues" dxfId="238" priority="151"/>
  </conditionalFormatting>
  <conditionalFormatting sqref="E36">
    <cfRule type="duplicateValues" dxfId="237" priority="147"/>
    <cfRule type="duplicateValues" dxfId="236" priority="148"/>
    <cfRule type="duplicateValues" dxfId="235" priority="149"/>
  </conditionalFormatting>
  <conditionalFormatting sqref="E36">
    <cfRule type="duplicateValues" dxfId="234" priority="143"/>
    <cfRule type="duplicateValues" dxfId="233" priority="144"/>
    <cfRule type="duplicateValues" dxfId="232" priority="145"/>
    <cfRule type="duplicateValues" dxfId="231" priority="146"/>
  </conditionalFormatting>
  <conditionalFormatting sqref="B44:B52">
    <cfRule type="duplicateValues" dxfId="230" priority="142"/>
  </conditionalFormatting>
  <conditionalFormatting sqref="B44:B52">
    <cfRule type="duplicateValues" dxfId="229" priority="139"/>
    <cfRule type="duplicateValues" dxfId="228" priority="140"/>
    <cfRule type="duplicateValues" dxfId="227" priority="141"/>
  </conditionalFormatting>
  <conditionalFormatting sqref="B44:B52">
    <cfRule type="duplicateValues" dxfId="226" priority="137"/>
    <cfRule type="duplicateValues" dxfId="225" priority="138"/>
  </conditionalFormatting>
  <conditionalFormatting sqref="E22:E61">
    <cfRule type="duplicateValues" dxfId="224" priority="155685"/>
  </conditionalFormatting>
  <conditionalFormatting sqref="E22:E61">
    <cfRule type="duplicateValues" dxfId="223" priority="155687"/>
    <cfRule type="duplicateValues" dxfId="222" priority="155688"/>
  </conditionalFormatting>
  <conditionalFormatting sqref="E22:E61">
    <cfRule type="duplicateValues" dxfId="221" priority="155691"/>
    <cfRule type="duplicateValues" dxfId="220" priority="155692"/>
    <cfRule type="duplicateValues" dxfId="219" priority="155693"/>
  </conditionalFormatting>
  <conditionalFormatting sqref="E22:E61">
    <cfRule type="duplicateValues" dxfId="218" priority="155697"/>
    <cfRule type="duplicateValues" dxfId="217" priority="155698"/>
    <cfRule type="duplicateValues" dxfId="216" priority="155699"/>
    <cfRule type="duplicateValues" dxfId="215" priority="155700"/>
  </conditionalFormatting>
  <conditionalFormatting sqref="E37:E61">
    <cfRule type="duplicateValues" dxfId="214" priority="155714"/>
  </conditionalFormatting>
  <conditionalFormatting sqref="E37:E61">
    <cfRule type="duplicateValues" dxfId="213" priority="155716"/>
    <cfRule type="duplicateValues" dxfId="212" priority="155717"/>
  </conditionalFormatting>
  <conditionalFormatting sqref="E37:E61">
    <cfRule type="duplicateValues" dxfId="211" priority="155720"/>
    <cfRule type="duplicateValues" dxfId="210" priority="155721"/>
    <cfRule type="duplicateValues" dxfId="209" priority="155722"/>
  </conditionalFormatting>
  <conditionalFormatting sqref="E37:E61">
    <cfRule type="duplicateValues" dxfId="208" priority="155726"/>
    <cfRule type="duplicateValues" dxfId="207" priority="155727"/>
    <cfRule type="duplicateValues" dxfId="206" priority="155728"/>
    <cfRule type="duplicateValues" dxfId="205" priority="155729"/>
  </conditionalFormatting>
  <conditionalFormatting sqref="B53:B61">
    <cfRule type="duplicateValues" dxfId="204" priority="155734"/>
  </conditionalFormatting>
  <conditionalFormatting sqref="B53:B61">
    <cfRule type="duplicateValues" dxfId="203" priority="155736"/>
    <cfRule type="duplicateValues" dxfId="202" priority="155737"/>
    <cfRule type="duplicateValues" dxfId="201" priority="155738"/>
  </conditionalFormatting>
  <conditionalFormatting sqref="B53:B61">
    <cfRule type="duplicateValues" dxfId="200" priority="155742"/>
    <cfRule type="duplicateValues" dxfId="199" priority="155743"/>
  </conditionalFormatting>
  <conditionalFormatting sqref="B5:B13">
    <cfRule type="duplicateValues" dxfId="198" priority="155805"/>
  </conditionalFormatting>
  <conditionalFormatting sqref="B5:B13">
    <cfRule type="duplicateValues" dxfId="197" priority="155806"/>
    <cfRule type="duplicateValues" dxfId="196" priority="155807"/>
    <cfRule type="duplicateValues" dxfId="195" priority="155808"/>
  </conditionalFormatting>
  <conditionalFormatting sqref="E5:E13">
    <cfRule type="duplicateValues" dxfId="194" priority="155809"/>
  </conditionalFormatting>
  <conditionalFormatting sqref="E5:E13">
    <cfRule type="duplicateValues" dxfId="193" priority="155810"/>
    <cfRule type="duplicateValues" dxfId="192" priority="155811"/>
  </conditionalFormatting>
  <conditionalFormatting sqref="E5:E13">
    <cfRule type="duplicateValues" dxfId="191" priority="155812"/>
    <cfRule type="duplicateValues" dxfId="190" priority="155813"/>
    <cfRule type="duplicateValues" dxfId="189" priority="155814"/>
  </conditionalFormatting>
  <conditionalFormatting sqref="E5:E13">
    <cfRule type="duplicateValues" dxfId="188" priority="155815"/>
    <cfRule type="duplicateValues" dxfId="187" priority="155816"/>
    <cfRule type="duplicateValues" dxfId="186" priority="155817"/>
    <cfRule type="duplicateValues" dxfId="185" priority="155818"/>
  </conditionalFormatting>
  <conditionalFormatting sqref="B5:B13">
    <cfRule type="duplicateValues" dxfId="184" priority="155819"/>
    <cfRule type="duplicateValues" dxfId="183" priority="155820"/>
  </conditionalFormatting>
  <conditionalFormatting sqref="B62:B73">
    <cfRule type="duplicateValues" dxfId="182" priority="120"/>
  </conditionalFormatting>
  <conditionalFormatting sqref="B62:B73">
    <cfRule type="duplicateValues" dxfId="181" priority="119"/>
  </conditionalFormatting>
  <conditionalFormatting sqref="B62:B73">
    <cfRule type="duplicateValues" dxfId="180" priority="116"/>
    <cfRule type="duplicateValues" dxfId="179" priority="117"/>
    <cfRule type="duplicateValues" dxfId="178" priority="118"/>
  </conditionalFormatting>
  <conditionalFormatting sqref="E62:E73">
    <cfRule type="duplicateValues" dxfId="177" priority="115"/>
  </conditionalFormatting>
  <conditionalFormatting sqref="E62:E73">
    <cfRule type="duplicateValues" dxfId="176" priority="114"/>
  </conditionalFormatting>
  <conditionalFormatting sqref="E62:E73">
    <cfRule type="duplicateValues" dxfId="175" priority="112"/>
    <cfRule type="duplicateValues" dxfId="174" priority="113"/>
  </conditionalFormatting>
  <conditionalFormatting sqref="E62:E73">
    <cfRule type="duplicateValues" dxfId="173" priority="109"/>
    <cfRule type="duplicateValues" dxfId="172" priority="110"/>
    <cfRule type="duplicateValues" dxfId="171" priority="111"/>
  </conditionalFormatting>
  <conditionalFormatting sqref="E62:E73">
    <cfRule type="duplicateValues" dxfId="170" priority="105"/>
    <cfRule type="duplicateValues" dxfId="169" priority="106"/>
    <cfRule type="duplicateValues" dxfId="168" priority="107"/>
    <cfRule type="duplicateValues" dxfId="167" priority="108"/>
  </conditionalFormatting>
  <conditionalFormatting sqref="E62:E73">
    <cfRule type="duplicateValues" dxfId="166" priority="104"/>
  </conditionalFormatting>
  <conditionalFormatting sqref="B62:B73">
    <cfRule type="duplicateValues" dxfId="165" priority="103"/>
  </conditionalFormatting>
  <conditionalFormatting sqref="B62:B73">
    <cfRule type="duplicateValues" dxfId="164" priority="101"/>
    <cfRule type="duplicateValues" dxfId="163" priority="102"/>
  </conditionalFormatting>
  <conditionalFormatting sqref="E62:E73">
    <cfRule type="duplicateValues" dxfId="162" priority="100"/>
  </conditionalFormatting>
  <conditionalFormatting sqref="E62:E73">
    <cfRule type="duplicateValues" dxfId="161" priority="99"/>
  </conditionalFormatting>
  <conditionalFormatting sqref="B62:B73">
    <cfRule type="duplicateValues" dxfId="160" priority="97"/>
    <cfRule type="duplicateValues" dxfId="159" priority="98"/>
  </conditionalFormatting>
  <conditionalFormatting sqref="E62:E73">
    <cfRule type="duplicateValues" dxfId="158" priority="96"/>
  </conditionalFormatting>
  <conditionalFormatting sqref="E62:E73">
    <cfRule type="duplicateValues" dxfId="157" priority="95"/>
  </conditionalFormatting>
  <conditionalFormatting sqref="E62:E73">
    <cfRule type="duplicateValues" dxfId="156" priority="93"/>
    <cfRule type="duplicateValues" dxfId="155" priority="94"/>
  </conditionalFormatting>
  <conditionalFormatting sqref="E62:E73">
    <cfRule type="duplicateValues" dxfId="154" priority="90"/>
    <cfRule type="duplicateValues" dxfId="153" priority="91"/>
    <cfRule type="duplicateValues" dxfId="152" priority="92"/>
  </conditionalFormatting>
  <conditionalFormatting sqref="E62:E73">
    <cfRule type="duplicateValues" dxfId="151" priority="86"/>
    <cfRule type="duplicateValues" dxfId="150" priority="87"/>
    <cfRule type="duplicateValues" dxfId="149" priority="88"/>
    <cfRule type="duplicateValues" dxfId="148" priority="89"/>
  </conditionalFormatting>
  <conditionalFormatting sqref="E62:E73">
    <cfRule type="duplicateValues" dxfId="147" priority="85"/>
  </conditionalFormatting>
  <conditionalFormatting sqref="E62:E73">
    <cfRule type="duplicateValues" dxfId="146" priority="83"/>
    <cfRule type="duplicateValues" dxfId="145" priority="84"/>
  </conditionalFormatting>
  <conditionalFormatting sqref="E62:E73">
    <cfRule type="duplicateValues" dxfId="144" priority="80"/>
    <cfRule type="duplicateValues" dxfId="143" priority="81"/>
    <cfRule type="duplicateValues" dxfId="142" priority="82"/>
  </conditionalFormatting>
  <conditionalFormatting sqref="E62:E73">
    <cfRule type="duplicateValues" dxfId="141" priority="76"/>
    <cfRule type="duplicateValues" dxfId="140" priority="77"/>
    <cfRule type="duplicateValues" dxfId="139" priority="78"/>
    <cfRule type="duplicateValues" dxfId="138" priority="79"/>
  </conditionalFormatting>
  <conditionalFormatting sqref="B62:B73">
    <cfRule type="duplicateValues" dxfId="137" priority="75"/>
  </conditionalFormatting>
  <conditionalFormatting sqref="B62:B73">
    <cfRule type="duplicateValues" dxfId="136" priority="72"/>
    <cfRule type="duplicateValues" dxfId="135" priority="73"/>
    <cfRule type="duplicateValues" dxfId="134" priority="74"/>
  </conditionalFormatting>
  <conditionalFormatting sqref="B62:B73">
    <cfRule type="duplicateValues" dxfId="133" priority="70"/>
    <cfRule type="duplicateValues" dxfId="132" priority="71"/>
  </conditionalFormatting>
  <conditionalFormatting sqref="E1:E75 E98:E1048576">
    <cfRule type="duplicateValues" dxfId="131" priority="18"/>
  </conditionalFormatting>
  <conditionalFormatting sqref="B74:B75">
    <cfRule type="duplicateValues" dxfId="130" priority="156640"/>
  </conditionalFormatting>
  <conditionalFormatting sqref="B74:B75">
    <cfRule type="duplicateValues" dxfId="129" priority="156641"/>
    <cfRule type="duplicateValues" dxfId="128" priority="156642"/>
    <cfRule type="duplicateValues" dxfId="127" priority="156643"/>
  </conditionalFormatting>
  <conditionalFormatting sqref="E74:E75">
    <cfRule type="duplicateValues" dxfId="126" priority="156644"/>
  </conditionalFormatting>
  <conditionalFormatting sqref="E74:E75">
    <cfRule type="duplicateValues" dxfId="125" priority="156645"/>
    <cfRule type="duplicateValues" dxfId="124" priority="156646"/>
  </conditionalFormatting>
  <conditionalFormatting sqref="E74:E75">
    <cfRule type="duplicateValues" dxfId="123" priority="156647"/>
    <cfRule type="duplicateValues" dxfId="122" priority="156648"/>
    <cfRule type="duplicateValues" dxfId="121" priority="156649"/>
  </conditionalFormatting>
  <conditionalFormatting sqref="E74:E75">
    <cfRule type="duplicateValues" dxfId="120" priority="156650"/>
    <cfRule type="duplicateValues" dxfId="119" priority="156651"/>
    <cfRule type="duplicateValues" dxfId="118" priority="156652"/>
    <cfRule type="duplicateValues" dxfId="117" priority="156653"/>
  </conditionalFormatting>
  <conditionalFormatting sqref="B74:B75">
    <cfRule type="duplicateValues" dxfId="116" priority="156654"/>
    <cfRule type="duplicateValues" dxfId="115" priority="156655"/>
  </conditionalFormatting>
  <conditionalFormatting sqref="E76:E97">
    <cfRule type="duplicateValues" dxfId="16" priority="17"/>
  </conditionalFormatting>
  <conditionalFormatting sqref="B76:B97">
    <cfRule type="duplicateValues" dxfId="15" priority="16"/>
  </conditionalFormatting>
  <conditionalFormatting sqref="B76:B97">
    <cfRule type="duplicateValues" dxfId="14" priority="13"/>
    <cfRule type="duplicateValues" dxfId="13" priority="14"/>
    <cfRule type="duplicateValues" dxfId="12" priority="15"/>
  </conditionalFormatting>
  <conditionalFormatting sqref="E76:E97">
    <cfRule type="duplicateValues" dxfId="11" priority="12"/>
  </conditionalFormatting>
  <conditionalFormatting sqref="E76:E97">
    <cfRule type="duplicateValues" dxfId="10" priority="10"/>
    <cfRule type="duplicateValues" dxfId="9" priority="11"/>
  </conditionalFormatting>
  <conditionalFormatting sqref="E76:E97">
    <cfRule type="duplicateValues" dxfId="8" priority="7"/>
    <cfRule type="duplicateValues" dxfId="7" priority="8"/>
    <cfRule type="duplicateValues" dxfId="6" priority="9"/>
  </conditionalFormatting>
  <conditionalFormatting sqref="E76:E97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B76:B97">
    <cfRule type="duplicateValues" dxfId="1" priority="1"/>
    <cfRule type="duplicateValues" dxfId="0" priority="2"/>
  </conditionalFormatting>
  <hyperlinks>
    <hyperlink ref="D33" r:id="rId7" tooltip="Group Gcia Cajeros Automaticos" display="javascript:showDetailWithPersid(%22cnt:2261D520A5A86D46B6B6C15F2C47AA8A%22)" xr:uid="{00000000-0004-0000-0700-000000000000}"/>
    <hyperlink ref="B9" r:id="rId8" display="http://s460-helpdesk/CAisd/pdmweb.exe?OP=SEARCH+FACTORY=in+SKIPLIST=1+QBE.EQ.id=3656830" xr:uid="{00000000-0004-0000-0700-000001000000}"/>
    <hyperlink ref="B68" r:id="rId9" display="http://s460-helpdesk/CAisd/pdmweb.exe?OP=SEARCH+FACTORY=in+SKIPLIST=1+QBE.EQ.id=3656828" xr:uid="{00000000-0004-0000-0700-000002000000}"/>
    <hyperlink ref="B67" r:id="rId10" display="http://s460-helpdesk/CAisd/pdmweb.exe?OP=SEARCH+FACTORY=in+SKIPLIST=1+QBE.EQ.id=3656827" xr:uid="{00000000-0004-0000-0700-000003000000}"/>
    <hyperlink ref="B71" r:id="rId11" display="http://s460-helpdesk/CAisd/pdmweb.exe?OP=SEARCH+FACTORY=in+SKIPLIST=1+QBE.EQ.id=3656826" xr:uid="{00000000-0004-0000-0700-000004000000}"/>
    <hyperlink ref="B75" r:id="rId12" display="http://s460-helpdesk/CAisd/pdmweb.exe?OP=SEARCH+FACTORY=in+SKIPLIST=1+QBE.EQ.id=3656825" xr:uid="{00000000-0004-0000-0700-000005000000}"/>
    <hyperlink ref="B74" r:id="rId13" display="http://s460-helpdesk/CAisd/pdmweb.exe?OP=SEARCH+FACTORY=in+SKIPLIST=1+QBE.EQ.id=3656824" xr:uid="{00000000-0004-0000-0700-000006000000}"/>
    <hyperlink ref="B22" r:id="rId14" display="http://s460-helpdesk/CAisd/pdmweb.exe?OP=SEARCH+FACTORY=in+SKIPLIST=1+QBE.EQ.id=3656823" xr:uid="{00000000-0004-0000-0700-000007000000}"/>
    <hyperlink ref="B8" r:id="rId15" display="http://s460-helpdesk/CAisd/pdmweb.exe?OP=SEARCH+FACTORY=in+SKIPLIST=1+QBE.EQ.id=3656822" xr:uid="{00000000-0004-0000-0700-000008000000}"/>
    <hyperlink ref="B57" r:id="rId16" display="http://s460-helpdesk/CAisd/pdmweb.exe?OP=SEARCH+FACTORY=in+SKIPLIST=1+QBE.EQ.id=3656821" xr:uid="{00000000-0004-0000-0700-000009000000}"/>
    <hyperlink ref="B56" r:id="rId17" display="http://s460-helpdesk/CAisd/pdmweb.exe?OP=SEARCH+FACTORY=in+SKIPLIST=1+QBE.EQ.id=3656820" xr:uid="{00000000-0004-0000-0700-00000A000000}"/>
    <hyperlink ref="B42" r:id="rId18" display="http://s460-helpdesk/CAisd/pdmweb.exe?OP=SEARCH+FACTORY=in+SKIPLIST=1+QBE.EQ.id=3656819" xr:uid="{00000000-0004-0000-0700-00000B000000}"/>
    <hyperlink ref="B7" r:id="rId19" display="http://s460-helpdesk/CAisd/pdmweb.exe?OP=SEARCH+FACTORY=in+SKIPLIST=1+QBE.EQ.id=3656818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4"/>
  <sheetViews>
    <sheetView topLeftCell="A103" zoomScale="85" zoomScaleNormal="85" workbookViewId="0">
      <selection activeCell="F15" sqref="F15"/>
    </sheetView>
  </sheetViews>
  <sheetFormatPr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77" t="s">
        <v>2551</v>
      </c>
      <c r="G1" s="178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89</v>
      </c>
      <c r="H2" s="105" t="s">
        <v>2561</v>
      </c>
      <c r="I2" s="104">
        <f>COUNTIF(A:E,"Abastecido")</f>
        <v>35</v>
      </c>
      <c r="J2" s="105" t="s">
        <v>2579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64</v>
      </c>
      <c r="H3" s="105" t="s">
        <v>2557</v>
      </c>
      <c r="I3" s="104">
        <f>COUNTIF(A:E,"Gavetas Vacías + Gavetas Fallando")</f>
        <v>19</v>
      </c>
      <c r="J3" s="105" t="s">
        <v>2580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25</v>
      </c>
      <c r="H4" s="105" t="s">
        <v>2560</v>
      </c>
      <c r="I4" s="104">
        <f>COUNTIF(A:E,"Solucionado")</f>
        <v>8</v>
      </c>
      <c r="J4" s="105" t="s">
        <v>2581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3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8" t="s">
        <v>2583</v>
      </c>
      <c r="B7" s="159"/>
      <c r="C7" s="159"/>
      <c r="D7" s="159"/>
      <c r="E7" s="160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2595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2597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2604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2605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2614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2609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2589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2590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2606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2608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2615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2601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2600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5"/>
      <c r="D44" s="156"/>
      <c r="E44" s="157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58" t="s">
        <v>2584</v>
      </c>
      <c r="B46" s="159"/>
      <c r="C46" s="159"/>
      <c r="D46" s="159"/>
      <c r="E46" s="160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2588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2603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2602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2612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5"/>
      <c r="D56" s="156"/>
      <c r="E56" s="157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1" t="s">
        <v>2473</v>
      </c>
      <c r="B58" s="162"/>
      <c r="C58" s="162"/>
      <c r="D58" s="162"/>
      <c r="E58" s="163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2593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2607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2616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2617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1" t="s">
        <v>2532</v>
      </c>
      <c r="B74" s="162"/>
      <c r="C74" s="162"/>
      <c r="D74" s="162"/>
      <c r="E74" s="163"/>
    </row>
    <row r="75" spans="1:5" ht="18.75" customHeight="1" x14ac:dyDescent="0.25">
      <c r="A75" s="113" t="s">
        <v>15</v>
      </c>
      <c r="B75" s="113" t="s">
        <v>2415</v>
      </c>
      <c r="C75" s="113" t="s">
        <v>2594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2591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2596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2598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2610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2618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2619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2620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2621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4" t="s">
        <v>2585</v>
      </c>
      <c r="B97" s="165"/>
      <c r="C97" s="165"/>
      <c r="D97" s="165"/>
      <c r="E97" s="166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2563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2563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2563</v>
      </c>
      <c r="E101" s="134" t="s">
        <v>2611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2563</v>
      </c>
      <c r="E102" s="134" t="s">
        <v>2613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2563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2563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2563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7" t="s">
        <v>2474</v>
      </c>
      <c r="B108" s="168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1" t="s">
        <v>2475</v>
      </c>
      <c r="B111" s="162"/>
      <c r="C111" s="162"/>
      <c r="D111" s="162"/>
      <c r="E111" s="163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69" t="s">
        <v>2418</v>
      </c>
      <c r="E112" s="170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3" t="s">
        <v>2599</v>
      </c>
      <c r="E113" s="154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3" t="s">
        <v>2599</v>
      </c>
      <c r="E114" s="154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3" t="s">
        <v>2599</v>
      </c>
      <c r="E115" s="154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3" t="s">
        <v>2586</v>
      </c>
      <c r="E116" s="154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3" t="s">
        <v>2599</v>
      </c>
      <c r="E117" s="154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3" t="s">
        <v>2586</v>
      </c>
      <c r="E118" s="154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3" t="s">
        <v>2586</v>
      </c>
      <c r="E119" s="154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3" t="s">
        <v>2599</v>
      </c>
      <c r="E120" s="154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3" t="s">
        <v>2586</v>
      </c>
      <c r="E121" s="154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3" t="s">
        <v>2586</v>
      </c>
      <c r="E122" s="154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3" t="s">
        <v>2599</v>
      </c>
      <c r="E123" s="154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3" t="s">
        <v>2599</v>
      </c>
      <c r="E124" s="154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3" t="s">
        <v>2586</v>
      </c>
      <c r="E125" s="154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3" t="s">
        <v>2586</v>
      </c>
      <c r="E126" s="154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3"/>
      <c r="E127" s="154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3"/>
      <c r="E128" s="154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3"/>
      <c r="E129" s="154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3"/>
      <c r="E130" s="154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14" priority="143386"/>
  </conditionalFormatting>
  <conditionalFormatting sqref="B208:B1048576">
    <cfRule type="duplicateValues" dxfId="113" priority="143387"/>
  </conditionalFormatting>
  <conditionalFormatting sqref="B191:B194">
    <cfRule type="duplicateValues" dxfId="112" priority="27"/>
  </conditionalFormatting>
  <conditionalFormatting sqref="B191:B1048576">
    <cfRule type="duplicateValues" dxfId="111" priority="15"/>
  </conditionalFormatting>
  <conditionalFormatting sqref="B132:B190 B99:B100 B1:B7 B60:B61 B76:B81 B107:B111 B96:B97 B73:B74 B57:B58 B45:B46 B113:B121 B9:B43 B48:B49 B51:B55">
    <cfRule type="duplicateValues" dxfId="110" priority="11"/>
  </conditionalFormatting>
  <conditionalFormatting sqref="E127:E190 E122:E123 E1:E120">
    <cfRule type="duplicateValues" dxfId="109" priority="8"/>
  </conditionalFormatting>
  <conditionalFormatting sqref="E121">
    <cfRule type="duplicateValues" dxfId="108" priority="7"/>
  </conditionalFormatting>
  <conditionalFormatting sqref="E124">
    <cfRule type="duplicateValues" dxfId="107" priority="6"/>
  </conditionalFormatting>
  <conditionalFormatting sqref="E125">
    <cfRule type="duplicateValues" dxfId="106" priority="5"/>
  </conditionalFormatting>
  <conditionalFormatting sqref="E126">
    <cfRule type="duplicateValues" dxfId="105" priority="3"/>
  </conditionalFormatting>
  <conditionalFormatting sqref="B82:B94">
    <cfRule type="duplicateValues" dxfId="104" priority="13"/>
  </conditionalFormatting>
  <conditionalFormatting sqref="B1:B49 B51:B1048576">
    <cfRule type="duplicateValues" dxfId="103" priority="2"/>
  </conditionalFormatting>
  <conditionalFormatting sqref="E1:E1048576">
    <cfRule type="duplicateValues" dxfId="102" priority="1"/>
  </conditionalFormatting>
  <conditionalFormatting sqref="B101:B105">
    <cfRule type="duplicateValues" dxfId="101" priority="153427"/>
  </conditionalFormatting>
  <conditionalFormatting sqref="B122:B130">
    <cfRule type="duplicateValues" dxfId="100" priority="153452"/>
  </conditionalFormatting>
  <conditionalFormatting sqref="B62:B71">
    <cfRule type="duplicateValues" dxfId="99" priority="153477"/>
  </conditionalFormatting>
  <conditionalFormatting sqref="B1:B49 B51:B190">
    <cfRule type="duplicateValues" dxfId="98" priority="153486"/>
  </conditionalFormatting>
  <hyperlinks>
    <hyperlink ref="E43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2564</v>
      </c>
      <c r="C829" s="38" t="s">
        <v>1273</v>
      </c>
    </row>
    <row r="830" spans="1:3" x14ac:dyDescent="0.25">
      <c r="A830" s="38">
        <v>371</v>
      </c>
      <c r="B830" s="38" t="s">
        <v>2582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97" priority="5"/>
  </conditionalFormatting>
  <conditionalFormatting sqref="A827">
    <cfRule type="duplicateValues" dxfId="96" priority="4"/>
  </conditionalFormatting>
  <conditionalFormatting sqref="A828">
    <cfRule type="duplicateValues" dxfId="95" priority="3"/>
  </conditionalFormatting>
  <conditionalFormatting sqref="A829">
    <cfRule type="duplicateValues" dxfId="94" priority="2"/>
  </conditionalFormatting>
  <conditionalFormatting sqref="A830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79" t="s">
        <v>2420</v>
      </c>
      <c r="B1" s="180"/>
      <c r="C1" s="180"/>
      <c r="D1" s="18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2575</v>
      </c>
      <c r="C3" s="48" t="s">
        <v>2566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2576</v>
      </c>
      <c r="C4" s="48" t="s">
        <v>2566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2577</v>
      </c>
      <c r="C5" s="48" t="s">
        <v>2566</v>
      </c>
      <c r="D5" s="60" t="s">
        <v>2546</v>
      </c>
    </row>
    <row r="6" spans="1:5" ht="15.75" x14ac:dyDescent="0.25">
      <c r="A6" s="48">
        <v>3335926017</v>
      </c>
      <c r="B6" s="48" t="s">
        <v>2578</v>
      </c>
      <c r="C6" s="48" t="s">
        <v>2566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9" t="s">
        <v>2429</v>
      </c>
      <c r="B18" s="180"/>
      <c r="C18" s="180"/>
      <c r="D18" s="18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2568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2567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2570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2571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2572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2573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2574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2569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2021-07-09T15:16:52Z</dcterms:modified>
</cp:coreProperties>
</file>