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bookViews>
    <workbookView xWindow="0" yWindow="0" windowWidth="19200" windowHeight="8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3" i="1" l="1"/>
  <c r="A74" i="1"/>
  <c r="A75" i="1"/>
  <c r="A76" i="1"/>
  <c r="A77" i="1"/>
  <c r="A78" i="1"/>
  <c r="A79" i="1"/>
  <c r="A80" i="1"/>
  <c r="A81" i="1"/>
  <c r="A82" i="1"/>
  <c r="A83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33" i="1" l="1"/>
  <c r="G33" i="1"/>
  <c r="H33" i="1"/>
  <c r="I33" i="1"/>
  <c r="J33" i="1"/>
  <c r="K33" i="1"/>
  <c r="A3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s="1"/>
  <c r="K2" i="16" l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2" i="1"/>
  <c r="A31" i="1"/>
  <c r="A30" i="1"/>
  <c r="H29" i="1" l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29" i="1"/>
  <c r="G28" i="1"/>
  <c r="G27" i="1"/>
  <c r="G26" i="1"/>
  <c r="G25" i="1"/>
  <c r="G24" i="1"/>
  <c r="G23" i="1"/>
  <c r="G22" i="1"/>
  <c r="G21" i="1"/>
  <c r="F29" i="1"/>
  <c r="F28" i="1"/>
  <c r="F27" i="1"/>
  <c r="F26" i="1"/>
  <c r="F25" i="1"/>
  <c r="F24" i="1"/>
  <c r="F23" i="1"/>
  <c r="F22" i="1"/>
  <c r="F21" i="1"/>
  <c r="A29" i="1"/>
  <c r="A28" i="1"/>
  <c r="A27" i="1"/>
  <c r="A26" i="1"/>
  <c r="A25" i="1"/>
  <c r="A24" i="1"/>
  <c r="A23" i="1"/>
  <c r="A22" i="1"/>
  <c r="A21" i="1"/>
  <c r="H1" i="16" l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A7" i="1"/>
  <c r="A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 l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<sst xmlns="http://schemas.openxmlformats.org/spreadsheetml/2006/main" count="13574" uniqueCount="2661">
  <si>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</si>
  <si>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</si>
  <si>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</si>
  <si>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</si>
  <si>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</si>
  <si>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</si>
  <si>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</si>
  <si>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</si>
  <si>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</si>
  <si>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</si>
  <si>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</si>
  <si>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</si>
  <si>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</si>
  <si>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</si>
  <si>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</si>
  <si>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</si>
  <si>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</si>
  <si>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</si>
  <si>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</si>
  <si>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</si>
  <si>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</si>
  <si>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</si>
  <si>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</si>
  <si>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</si>
  <si>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</si>
  <si>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</si>
  <si>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</si>
  <si>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</si>
  <si>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</si>
  <si>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</si>
  <si>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</si>
  <si>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</si>
  <si>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</si>
  <si>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</si>
  <si>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</si>
  <si>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</si>
  <si>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</si>
  <si>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</si>
  <si>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</si>
  <si>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</si>
  <si>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</si>
  <si>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</si>
  <si>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</si>
  <si>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</si>
  <si>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</si>
  <si>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</si>
  <si>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</si>
  <si>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</si>
  <si>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</si>
  <si>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</si>
  <si>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</si>
  <si>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</si>
  <si>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</si>
  <si>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</si>
  <si>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</si>
  <si>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</si>
  <si>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</si>
  <si>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</si>
  <si>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</si>
  <si>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</si>
  <si>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</si>
  <si>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</si>
  <si>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</si>
  <si>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</si>
  <si>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</si>
  <si>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</si>
  <si>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</si>
  <si>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</si>
  <si>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</si>
  <si>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</si>
  <si>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</si>
  <si>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</si>
  <si>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</si>
  <si>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</si>
  <si>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</si>
  <si>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</si>
  <si>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</si>
  <si>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</si>
  <si>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</si>
  <si>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</si>
  <si>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</si>
  <si>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</si>
  <si>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</si>
  <si>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</si>
  <si>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</si>
  <si>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</si>
  <si>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</si>
  <si>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</si>
  <si>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</si>
  <si>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</si>
  <si>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</si>
  <si>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</si>
  <si>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</si>
  <si>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</si>
  <si>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</si>
  <si>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</si>
  <si>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</si>
  <si>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</si>
  <si>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</si>
  <si>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</si>
  <si>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</si>
  <si>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</si>
  <si>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</si>
  <si>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</si>
  <si>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</si>
  <si>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</si>
  <si>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</si>
  <si>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</si>
  <si>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</si>
  <si>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</si>
  <si>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</si>
  <si>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</si>
  <si>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</si>
  <si>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</si>
  <si>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</si>
  <si>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</si>
  <si>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</si>
  <si>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</si>
  <si>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</si>
  <si>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</si>
  <si>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</si>
  <si>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</si>
  <si>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</si>
  <si>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</si>
  <si>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</si>
  <si>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</si>
  <si>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</si>
  <si>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</si>
  <si>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</si>
  <si>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</si>
  <si>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</si>
  <si>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</si>
  <si>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</si>
  <si>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</si>
  <si>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</si>
  <si>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</si>
  <si>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</si>
  <si>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</si>
  <si>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</si>
  <si>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</si>
  <si>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</si>
  <si>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</si>
  <si>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</si>
  <si>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</si>
  <si>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</si>
  <si>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</si>
  <si>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</si>
  <si>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</si>
  <si>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</si>
  <si>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</si>
  <si>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</si>
  <si>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</si>
  <si>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</si>
  <si>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</si>
  <si>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</si>
  <si>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</si>
  <si>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</si>
  <si>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</si>
  <si>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</si>
  <si>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</si>
  <si>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</si>
  <si>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</si>
  <si>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</si>
  <si>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</si>
  <si>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</si>
  <si>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</si>
  <si>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</si>
  <si>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</si>
  <si>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</si>
  <si>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</si>
  <si>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</si>
  <si>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</si>
  <si>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</si>
  <si>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</si>
  <si>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</si>
  <si>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</si>
  <si>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</si>
  <si>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</si>
  <si>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</si>
  <si>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</si>
  <si>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</si>
  <si>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</si>
  <si>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</si>
  <si>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</si>
  <si>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</si>
  <si>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</si>
  <si>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</si>
  <si>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</si>
  <si>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</si>
  <si>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</si>
  <si>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</si>
  <si>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</si>
  <si>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</si>
  <si>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</si>
  <si>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</si>
  <si>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</si>
  <si>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</si>
  <si>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</si>
  <si>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</si>
  <si>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</si>
  <si>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</si>
  <si>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</si>
  <si>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</si>
  <si>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</si>
  <si>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</si>
  <si>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</si>
  <si>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</si>
  <si>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</si>
  <si>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</si>
  <si>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</si>
  <si>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</si>
  <si>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</si>
  <si>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</si>
  <si>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</si>
  <si>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</si>
  <si>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</si>
  <si>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</si>
  <si>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</si>
  <si>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</si>
  <si>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</si>
  <si>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</si>
  <si>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</si>
  <si>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</si>
  <si>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</si>
  <si>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</si>
  <si>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</si>
  <si>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</si>
  <si>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</si>
  <si>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</si>
  <si>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</si>
  <si>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</si>
  <si>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</si>
  <si>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</si>
  <si>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</si>
  <si>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</si>
  <si>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</si>
  <si>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</si>
  <si>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</si>
  <si>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</si>
  <si>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</si>
  <si>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</si>
  <si>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</si>
  <si>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</si>
  <si>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</si>
  <si>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</si>
  <si>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</si>
  <si>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</si>
  <si>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</si>
  <si>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</si>
  <si>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</si>
  <si>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</si>
  <si>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</si>
  <si>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</si>
  <si>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</si>
  <si>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</si>
  <si>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</si>
  <si>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</si>
  <si>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</si>
  <si>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</si>
  <si>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</si>
  <si>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</si>
  <si>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</si>
  <si>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</si>
  <si>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</si>
  <si>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</si>
  <si>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</si>
  <si>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</si>
  <si>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</si>
  <si>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</si>
  <si>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</si>
  <si>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</si>
  <si>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</si>
  <si>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</si>
  <si>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</si>
  <si>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</si>
  <si>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</si>
  <si>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</si>
  <si>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</si>
  <si>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</si>
  <si>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</si>
  <si>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</si>
  <si>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</si>
  <si>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</si>
  <si>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</si>
  <si>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</si>
  <si>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</si>
  <si>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</si>
  <si>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</si>
  <si>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</si>
  <si>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</si>
  <si>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</si>
  <si>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</si>
  <si>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</si>
  <si>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</si>
  <si>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</si>
  <si>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</si>
  <si>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</si>
  <si>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</si>
  <si>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</si>
  <si>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</si>
  <si>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</si>
  <si>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</si>
  <si>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</si>
  <si>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</si>
  <si>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</si>
  <si>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</si>
  <si>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</si>
  <si>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</si>
  <si>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</si>
  <si>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</si>
  <si>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</si>
  <si>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</si>
  <si>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</si>
  <si>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</si>
  <si>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</si>
  <si>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</si>
  <si>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</si>
  <si>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</si>
  <si>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</si>
  <si>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</si>
  <si>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</si>
  <si>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</si>
  <si>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</si>
  <si>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</si>
  <si>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</si>
  <si>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</si>
  <si>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</si>
  <si>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</si>
  <si>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</si>
  <si>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</si>
  <si>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</si>
  <si>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</si>
  <si>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</si>
  <si>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</si>
  <si>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</si>
  <si>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</si>
  <si>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</si>
  <si>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</si>
  <si>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</si>
  <si>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</si>
  <si>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</si>
  <si>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</si>
  <si>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</si>
  <si>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</si>
  <si>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</si>
  <si>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</si>
  <si>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</si>
  <si>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</si>
  <si>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</si>
  <si>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</si>
  <si>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</si>
  <si>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</si>
  <si>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</si>
  <si>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</si>
  <si>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</si>
  <si>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</si>
  <si>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</si>
  <si>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</si>
  <si>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</si>
  <si>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</si>
  <si>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</si>
  <si>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</si>
  <si>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</si>
  <si>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</si>
  <si>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</si>
  <si>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</si>
  <si>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</si>
  <si>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</si>
  <si>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</si>
  <si>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</si>
  <si>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</si>
  <si>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</si>
  <si>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</si>
  <si>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</si>
  <si>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</si>
  <si>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</si>
  <si>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</si>
  <si>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</si>
  <si>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</si>
  <si>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</si>
  <si>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</si>
  <si>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</si>
  <si>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</si>
  <si>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</si>
  <si>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</si>
  <si>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</si>
  <si>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</si>
  <si>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</si>
  <si>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</si>
  <si>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</si>
  <si>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</si>
  <si>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</si>
  <si>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</si>
  <si>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</si>
  <si>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</si>
  <si>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</si>
  <si>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</si>
  <si>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</si>
  <si>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</si>
  <si>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</si>
  <si>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</si>
  <si>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</si>
  <si>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</si>
  <si>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</si>
  <si>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</si>
  <si>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</si>
  <si>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</si>
  <si>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</si>
  <si>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</si>
  <si>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</si>
  <si>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</si>
  <si>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</si>
  <si>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</si>
  <si>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</si>
  <si>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</si>
  <si>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</si>
  <si>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</si>
  <si>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</si>
  <si>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</si>
  <si>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</si>
  <si>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</si>
  <si>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</si>
  <si>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</si>
  <si>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</si>
  <si>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</si>
  <si>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</si>
  <si>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</si>
  <si>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</si>
  <si>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</si>
  <si>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</si>
  <si>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</si>
  <si>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</si>
  <si>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</si>
  <si>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</si>
  <si>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</si>
  <si>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</si>
  <si>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</si>
  <si>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</si>
  <si>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</si>
  <si>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</si>
  <si>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</si>
  <si>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</si>
  <si>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</si>
  <si>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</si>
  <si>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</si>
  <si>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</si>
  <si>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</si>
  <si>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</si>
  <si>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</si>
  <si>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</si>
  <si>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</si>
  <si>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</si>
  <si>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</si>
  <si>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</si>
  <si>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</si>
  <si>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</si>
  <si>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</si>
  <si>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</si>
  <si>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</si>
  <si>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</si>
  <si>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</si>
  <si>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</si>
  <si>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</si>
  <si>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</si>
  <si>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</si>
  <si>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</si>
  <si>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</si>
  <si>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</si>
  <si>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</si>
  <si>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</si>
  <si>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</si>
  <si>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</si>
  <si>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</si>
  <si>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</si>
  <si>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</si>
  <si>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</si>
  <si>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</si>
  <si>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</si>
  <si>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</si>
  <si>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</si>
  <si>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</si>
  <si>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</si>
  <si>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</si>
  <si>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</si>
  <si>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</si>
  <si>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</si>
  <si>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</si>
  <si>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</si>
  <si>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</si>
  <si>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</si>
  <si>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</si>
  <si>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</si>
  <si>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</si>
  <si>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</si>
  <si>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</si>
  <si>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</si>
  <si>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</si>
  <si>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</si>
  <si>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</si>
  <si>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</si>
  <si>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</si>
  <si>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</si>
  <si>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</si>
  <si>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</si>
  <si>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</si>
  <si>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</si>
  <si>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</si>
  <si>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</si>
  <si>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</si>
  <si>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</si>
  <si>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</si>
  <si>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</si>
  <si>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</si>
  <si>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</si>
  <si>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</si>
  <si>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</si>
  <si>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</si>
  <si>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</si>
  <si>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</si>
  <si>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</si>
  <si>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</si>
  <si>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</si>
  <si>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</si>
  <si>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</si>
  <si>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</si>
  <si>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</si>
  <si>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</si>
  <si>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</si>
  <si>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</si>
  <si>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</si>
  <si>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</si>
  <si>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</si>
  <si>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</si>
  <si>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</si>
  <si>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</si>
  <si>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</si>
  <si>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</si>
  <si>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</si>
  <si>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</si>
  <si>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</si>
  <si>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</si>
  <si>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</si>
  <si>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</si>
  <si>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</si>
  <si>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</si>
  <si>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</si>
  <si>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</si>
  <si>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</si>
  <si>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</si>
  <si>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</si>
  <si>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</si>
  <si>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</si>
  <si>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</si>
  <si>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</si>
  <si>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</si>
  <si>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</si>
  <si>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</si>
  <si>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</si>
  <si>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</si>
  <si>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</si>
  <si>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</si>
  <si>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</si>
  <si>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</si>
  <si>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</si>
  <si>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</si>
  <si>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</si>
  <si>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</si>
  <si>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</si>
  <si>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</si>
  <si>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</si>
  <si>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</si>
  <si>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</si>
  <si>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</si>
  <si>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</si>
  <si>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</si>
  <si>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</si>
  <si>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</si>
  <si>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</si>
  <si>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</si>
  <si>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</si>
  <si>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</si>
  <si>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</si>
  <si>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</si>
  <si>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</si>
  <si>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</si>
  <si>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</si>
  <si>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</si>
  <si>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</si>
  <si>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</si>
  <si>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</si>
  <si>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</si>
  <si>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</si>
  <si>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</si>
  <si>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</si>
  <si>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</si>
  <si>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</si>
  <si>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</si>
  <si>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</si>
  <si>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</si>
  <si>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</si>
  <si>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</si>
  <si>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</si>
  <si>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</si>
  <si>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</si>
  <si>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</si>
  <si>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</si>
  <si>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</si>
  <si>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</si>
  <si>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</si>
  <si>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</si>
  <si>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</si>
  <si>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</si>
  <si>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</si>
  <si>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</si>
  <si>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</si>
  <si>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</si>
  <si>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</si>
  <si>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</si>
  <si>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</si>
  <si>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</si>
  <si>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</si>
  <si>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</si>
  <si>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</si>
  <si>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</si>
  <si>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</si>
  <si>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</si>
  <si>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</si>
  <si>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</si>
  <si>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</si>
  <si>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</si>
  <si>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</si>
  <si>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</si>
  <si>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</si>
  <si>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</si>
  <si>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</si>
  <si>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</si>
  <si>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</si>
  <si>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</si>
  <si>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</si>
  <si>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</si>
  <si>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</si>
  <si>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</si>
  <si>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</si>
  <si>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</si>
  <si>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</si>
  <si>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</si>
  <si>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</si>
  <si>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</si>
  <si>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</si>
  <si>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</si>
  <si>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</si>
  <si>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</si>
  <si>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</si>
  <si>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</si>
  <si>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</si>
  <si>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</si>
  <si>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</si>
  <si>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</si>
  <si>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</si>
  <si>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</si>
  <si>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</si>
  <si>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</si>
  <si>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</si>
  <si>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</si>
  <si>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</si>
  <si>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</si>
  <si>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</si>
  <si>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</si>
  <si>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</si>
  <si>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</si>
  <si>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</si>
  <si>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</si>
  <si>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</si>
  <si>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</si>
  <si>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</si>
  <si>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</si>
  <si>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</si>
  <si>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</si>
  <si>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</si>
  <si>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</si>
  <si>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</si>
  <si>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</si>
  <si>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</si>
  <si>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</si>
  <si>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</si>
  <si>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</si>
  <si>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</si>
  <si>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</si>
  <si>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</si>
  <si>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</si>
  <si>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</si>
  <si>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</si>
  <si>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</si>
  <si>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</si>
  <si>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</si>
  <si>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</si>
  <si>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</si>
  <si>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</si>
  <si>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</si>
  <si>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</si>
  <si>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</si>
  <si>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</si>
  <si>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</si>
  <si>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</si>
  <si>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</si>
  <si>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</si>
  <si>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</si>
  <si>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</si>
  <si>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</si>
  <si>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</si>
  <si>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</si>
  <si>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</si>
  <si>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</si>
  <si>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</si>
  <si>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</si>
  <si>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</si>
  <si>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</si>
  <si>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</si>
  <si>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</si>
  <si>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</si>
  <si>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</si>
  <si>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</si>
  <si>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</si>
  <si>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</si>
  <si>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</si>
  <si>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</si>
  <si>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</si>
  <si>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</si>
  <si>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</si>
  <si>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</si>
  <si>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</si>
  <si>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</si>
  <si>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</si>
  <si>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</si>
  <si>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</si>
  <si>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</si>
  <si>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</si>
  <si>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</si>
  <si>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</si>
  <si>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</si>
  <si>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</si>
  <si>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</si>
  <si>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</si>
  <si>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</si>
  <si>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</si>
  <si>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</si>
  <si>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</si>
  <si>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</si>
  <si>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</si>
  <si>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</si>
  <si>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</si>
  <si>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</si>
  <si>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</si>
  <si>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</si>
  <si>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</si>
  <si>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</si>
  <si>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</si>
  <si>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</si>
  <si>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</si>
  <si>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</si>
  <si>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</si>
  <si>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</si>
  <si>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</si>
  <si>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</si>
  <si>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</si>
  <si>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</si>
  <si>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</si>
  <si>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</si>
  <si>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</si>
  <si>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</si>
  <si>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</si>
  <si>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</si>
  <si>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</si>
  <si>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</si>
  <si>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</si>
  <si>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</si>
  <si>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</si>
  <si>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</si>
  <si>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</si>
  <si>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</si>
  <si>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</si>
  <si>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</si>
  <si>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</si>
  <si>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</si>
  <si>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</si>
  <si>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</si>
  <si>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</si>
  <si>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</si>
  <si>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</si>
  <si>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</si>
  <si>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</si>
  <si>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</si>
  <si>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</si>
  <si>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</si>
  <si>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</si>
  <si>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</si>
  <si>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</si>
  <si>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</si>
  <si>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</si>
  <si>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</si>
  <si>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</si>
  <si>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</si>
  <si>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</si>
  <si>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</si>
  <si>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</si>
  <si>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</si>
  <si>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</si>
  <si>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</si>
  <si>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</si>
  <si>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</si>
  <si>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</si>
  <si>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</si>
  <si>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</si>
  <si>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</si>
  <si>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</si>
  <si>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</si>
  <si>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</si>
  <si>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</si>
  <si>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</si>
  <si>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</si>
  <si>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</si>
  <si>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</si>
  <si>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</si>
  <si>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</si>
  <si>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</si>
  <si>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</si>
  <si>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</si>
  <si>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</si>
  <si>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</si>
  <si>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</si>
  <si>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</si>
  <si>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</si>
  <si>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</si>
  <si>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</si>
  <si>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</si>
  <si>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</si>
  <si>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</si>
  <si>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</si>
  <si>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</si>
  <si>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</si>
  <si>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</si>
  <si>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</si>
  <si>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</si>
  <si>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</si>
  <si>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</si>
  <si>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</si>
  <si>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</si>
  <si>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</si>
  <si>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</si>
  <si>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</si>
  <si>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</si>
  <si>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</si>
  <si>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</si>
  <si>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</si>
  <si>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</si>
  <si>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</si>
  <si>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</si>
  <si>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</si>
  <si>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</si>
  <si>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</si>
  <si>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</si>
  <si>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</si>
  <si>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</si>
  <si>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</si>
  <si>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</si>
  <si>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</si>
  <si>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</si>
  <si>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</si>
  <si>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</si>
  <si>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</si>
  <si>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</si>
  <si>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</si>
  <si>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</si>
  <si>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</si>
  <si>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</si>
  <si>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</si>
  <si>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</si>
  <si>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</si>
  <si>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</si>
  <si>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</si>
  <si>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</si>
  <si>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</si>
  <si>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</si>
  <si>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</si>
  <si>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</si>
  <si>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</si>
  <si>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</si>
  <si>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</si>
  <si>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</si>
  <si>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</si>
  <si>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</si>
  <si>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</si>
  <si>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</si>
  <si>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</si>
  <si>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</si>
  <si>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</si>
  <si>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</si>
  <si>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</si>
  <si>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</si>
  <si>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</si>
  <si>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</si>
  <si>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</si>
  <si>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</si>
  <si>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</si>
  <si>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</si>
  <si>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</si>
  <si>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</si>
  <si>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</si>
  <si>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</si>
  <si>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</si>
  <si>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</si>
  <si>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</si>
  <si>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</si>
  <si>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</si>
  <si>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</si>
  <si>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</si>
  <si>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</si>
  <si>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</si>
  <si>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</si>
  <si>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</si>
  <si>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</si>
  <si>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</si>
  <si>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</si>
  <si>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</si>
  <si>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</si>
  <si>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</si>
  <si>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</si>
  <si>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</si>
  <si>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</si>
  <si>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</si>
  <si>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</si>
  <si>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</si>
  <si>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</si>
  <si>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</si>
  <si>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</si>
  <si>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</si>
  <si>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</si>
  <si>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</si>
  <si>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</si>
  <si>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</si>
  <si>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</si>
  <si>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</si>
  <si>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</si>
  <si>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</si>
  <si>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</si>
  <si>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</si>
  <si>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</si>
  <si>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</si>
  <si>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</si>
  <si>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</si>
  <si>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</si>
  <si>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</si>
  <si>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</si>
  <si>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</si>
  <si>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</si>
  <si>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</si>
  <si>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</si>
  <si>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</si>
  <si>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</si>
  <si>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</si>
  <si>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</si>
  <si>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</si>
  <si>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</si>
  <si>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</si>
  <si>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</si>
  <si>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</si>
  <si>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</si>
  <si>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</si>
  <si>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</si>
  <si>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</si>
  <si>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</si>
  <si>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</si>
  <si>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</si>
  <si>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</si>
  <si>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</si>
  <si>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</si>
  <si>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</si>
  <si>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</si>
  <si>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</si>
  <si>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</si>
  <si>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</si>
  <si>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</si>
  <si>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</si>
  <si>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</si>
  <si>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</si>
  <si>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</si>
  <si>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</si>
  <si>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</si>
  <si>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</si>
  <si>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</si>
  <si>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</si>
  <si>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</si>
  <si>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</si>
  <si>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</si>
  <si>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</si>
  <si>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</si>
  <si>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</si>
  <si>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</si>
  <si>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</si>
  <si>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</si>
  <si>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</si>
  <si>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</si>
  <si>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</si>
  <si>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</si>
  <si>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</si>
  <si>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</si>
  <si>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</si>
  <si>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</si>
  <si>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</si>
  <si>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</si>
  <si>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</si>
  <si>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</si>
  <si>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</si>
  <si>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</si>
  <si>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</si>
  <si>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</si>
  <si>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</si>
  <si>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</si>
  <si>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</si>
  <si>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</si>
  <si>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</si>
  <si>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</si>
  <si>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</si>
  <si>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</si>
  <si>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</si>
  <si>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</si>
  <si>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</si>
  <si>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</si>
  <si>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</si>
  <si>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</si>
  <si>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</si>
  <si>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</si>
  <si>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</si>
  <si>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</si>
  <si>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</si>
  <si>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</si>
  <si>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</si>
  <si>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</si>
  <si>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</si>
  <si>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</si>
  <si>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</si>
  <si>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</si>
  <si>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</si>
  <si>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</si>
  <si>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</si>
  <si>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</si>
  <si>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</si>
  <si>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</si>
  <si>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</si>
  <si>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</si>
  <si>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</si>
  <si>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</si>
  <si>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</si>
  <si>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</si>
  <si>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</si>
  <si>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</si>
  <si>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</si>
  <si>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</si>
  <si>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</si>
  <si>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</si>
  <si>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</si>
  <si>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</si>
  <si>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</si>
  <si>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</si>
  <si>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</si>
  <si>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</si>
  <si>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</si>
  <si>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</si>
  <si>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</si>
  <si>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</si>
  <si>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</si>
  <si>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</si>
  <si>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</si>
  <si>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</si>
  <si>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</si>
  <si>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</si>
  <si>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</si>
  <si>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</si>
  <si>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</si>
  <si>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</si>
  <si>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</si>
  <si>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</si>
  <si>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</si>
  <si>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</si>
  <si>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</si>
  <si>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</si>
  <si>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</si>
  <si>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</si>
  <si>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</si>
  <si>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</si>
  <si>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</si>
  <si>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</si>
  <si>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</si>
  <si>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</si>
  <si>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</si>
  <si>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</si>
  <si>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</si>
  <si>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</si>
  <si>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</si>
  <si>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</si>
  <si>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</si>
  <si>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</si>
  <si>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</si>
  <si>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</si>
  <si>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</si>
  <si>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</si>
  <si>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</si>
  <si>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</si>
  <si>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</si>
  <si>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</si>
  <si>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</si>
  <si>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</si>
  <si>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</si>
  <si>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</si>
  <si>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</si>
  <si>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</si>
  <si>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</si>
  <si>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</si>
  <si>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</si>
  <si>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</si>
  <si>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</si>
  <si>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</si>
  <si>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</si>
  <si>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</si>
  <si>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</si>
  <si>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</si>
  <si>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</si>
  <si>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</si>
  <si>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</si>
  <si>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</si>
  <si>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</si>
  <si>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</si>
  <si>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</si>
  <si>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</si>
  <si>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</si>
  <si>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</si>
  <si>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</si>
  <si>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</si>
  <si>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</si>
  <si>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</si>
  <si>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</si>
  <si>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</si>
  <si>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</si>
  <si>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</si>
  <si>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</si>
  <si>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</si>
  <si>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</si>
  <si>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</si>
  <si>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</si>
  <si>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</si>
  <si>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</si>
  <si>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</si>
  <si>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</si>
  <si>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</si>
  <si>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</si>
  <si>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</si>
  <si>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</si>
  <si>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</si>
  <si>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</si>
  <si>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</si>
  <si>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</si>
  <si>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</si>
  <si>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</si>
  <si>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</si>
  <si>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</si>
  <si>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</si>
  <si>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</si>
  <si>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</si>
  <si>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</si>
  <si>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</si>
  <si>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</si>
  <si>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</si>
  <si>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</si>
  <si>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</si>
  <si>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</si>
  <si>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</si>
  <si>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</si>
  <si>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</si>
  <si>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</si>
  <si>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</si>
  <si>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</si>
  <si>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</si>
  <si>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</si>
  <si>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</si>
  <si>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</si>
  <si>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</si>
  <si>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</si>
  <si>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</si>
  <si>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</si>
  <si>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</si>
  <si>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</si>
  <si>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</si>
  <si>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</si>
  <si>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</si>
  <si>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</si>
  <si>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</si>
  <si>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</si>
  <si>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</si>
  <si>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</si>
  <si>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</si>
  <si>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</si>
  <si>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</si>
  <si>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</si>
  <si>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</si>
  <si>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</si>
  <si>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</si>
  <si>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</si>
  <si>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</si>
  <si>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</si>
  <si>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</si>
  <si>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</si>
  <si>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</si>
  <si>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</si>
  <si>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</si>
  <si>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</si>
  <si>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</si>
  <si>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</si>
  <si>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</si>
  <si>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</si>
  <si>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</si>
  <si>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</si>
  <si>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</si>
  <si>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</si>
  <si>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</si>
  <si>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</si>
  <si>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</si>
  <si>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</si>
  <si>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</si>
  <si>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</si>
  <si>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</si>
  <si>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</si>
  <si>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</si>
  <si>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</si>
  <si>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</si>
  <si>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</si>
  <si>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</si>
  <si>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</si>
  <si>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</si>
  <si>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</si>
  <si>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</si>
  <si>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</si>
  <si>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</si>
  <si>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</si>
  <si>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</si>
  <si>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</si>
  <si>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</si>
  <si>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</si>
  <si>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</si>
  <si>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</si>
  <si>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</si>
  <si>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</si>
  <si>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</si>
  <si>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</si>
  <si>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</si>
  <si>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</si>
  <si>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</si>
  <si>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</si>
  <si>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</si>
  <si>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</si>
  <si>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</si>
  <si>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</si>
  <si>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</si>
  <si>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</si>
  <si>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</si>
  <si>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</si>
  <si>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</si>
  <si>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</si>
  <si>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</si>
  <si>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</si>
  <si>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</si>
  <si>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</si>
  <si>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</si>
  <si>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</si>
  <si>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</si>
  <si>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</si>
  <si>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</si>
  <si>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</si>
  <si>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</si>
  <si>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</si>
  <si>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</si>
  <si>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</si>
  <si>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</si>
  <si>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</si>
  <si>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</si>
  <si>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</si>
  <si>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</si>
  <si>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</si>
  <si>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</si>
  <si>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</si>
  <si>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</si>
  <si>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</si>
  <si>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</si>
  <si>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</si>
  <si>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</si>
  <si>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</si>
  <si>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</si>
  <si>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</si>
  <si>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</si>
  <si>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</si>
  <si>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</si>
  <si>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</si>
  <si>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</si>
  <si>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</si>
  <si>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</si>
  <si>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</si>
  <si>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</si>
  <si>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</si>
  <si>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</si>
  <si>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</si>
  <si>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</si>
  <si>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</si>
  <si>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</si>
  <si>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</si>
  <si>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</si>
  <si>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</si>
  <si>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</si>
  <si>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</si>
  <si>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</si>
  <si>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</si>
  <si>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</si>
  <si>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</si>
  <si>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</si>
  <si>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</si>
  <si>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</si>
  <si>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</si>
  <si>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</si>
  <si>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</si>
  <si>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</si>
  <si>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</si>
  <si>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</si>
  <si>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</si>
  <si>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</si>
  <si>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</si>
  <si>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</si>
  <si>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</si>
  <si>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</si>
  <si>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</si>
  <si>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</si>
  <si>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</si>
  <si>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</si>
  <si>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</si>
  <si>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</si>
  <si>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</si>
  <si>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</si>
  <si>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</si>
  <si>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</si>
  <si>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</si>
  <si>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</si>
  <si>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</si>
  <si>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</si>
  <si>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</si>
  <si>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</si>
  <si>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</si>
  <si>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</si>
  <si>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</si>
  <si>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</si>
  <si>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</si>
  <si>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</si>
  <si>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</si>
  <si>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</si>
  <si>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</si>
  <si>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</si>
  <si>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</si>
  <si>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</si>
  <si>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</si>
  <si>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</si>
  <si>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</si>
  <si>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</si>
  <si>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</si>
  <si>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</si>
  <si>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</si>
  <si>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</si>
  <si>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</si>
  <si>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</si>
  <si>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</si>
  <si>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</si>
  <si>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</si>
  <si>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</si>
  <si>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</si>
  <si>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</si>
  <si>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</si>
  <si>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</si>
  <si>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</si>
  <si>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</si>
  <si>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</si>
  <si>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</si>
  <si>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</si>
  <si>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</si>
  <si>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</si>
  <si>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</si>
  <si>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</si>
  <si>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</si>
  <si>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</si>
  <si>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</si>
  <si>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</si>
  <si>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</si>
  <si>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</si>
  <si>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</si>
  <si>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</si>
  <si>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</si>
  <si>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</si>
  <si>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</si>
  <si>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</si>
  <si>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</si>
  <si>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</si>
  <si>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</si>
  <si>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</si>
  <si>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</si>
  <si>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</si>
  <si>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</si>
  <si>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</si>
  <si>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</si>
  <si>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</si>
  <si>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</si>
  <si>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</si>
  <si>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</si>
  <si>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</si>
  <si>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</si>
  <si>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</si>
  <si>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</si>
  <si>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</si>
  <si>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</si>
  <si>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</si>
  <si>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</si>
  <si>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</si>
  <si>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</si>
  <si>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</si>
  <si>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</si>
  <si>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</si>
  <si>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</si>
  <si>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</si>
  <si>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</si>
  <si>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</si>
  <si>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</si>
  <si>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</si>
  <si>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</si>
  <si>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</si>
  <si>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</si>
  <si>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</si>
  <si>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</si>
  <si>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</si>
  <si>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</si>
  <si>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</si>
  <si>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</si>
  <si>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</si>
  <si>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</si>
  <si>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</si>
  <si>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</si>
  <si>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</si>
  <si>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</si>
  <si>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</si>
  <si>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</si>
  <si>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</si>
  <si>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</si>
  <si>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</si>
  <si>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</si>
  <si>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</si>
  <si>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</si>
  <si>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</si>
  <si>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</si>
  <si>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</si>
  <si>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</si>
  <si>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</si>
  <si>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</si>
  <si>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</si>
  <si>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</si>
  <si>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</si>
  <si>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</si>
  <si>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</si>
  <si>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</si>
  <si>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</si>
  <si>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</si>
  <si>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</si>
  <si>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</si>
  <si>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</si>
  <si>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</si>
  <si>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</si>
  <si>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</si>
  <si>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</si>
  <si>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</si>
  <si>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</si>
  <si>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</si>
  <si>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</si>
  <si>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</si>
  <si>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</si>
  <si>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</si>
  <si>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</si>
  <si>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</si>
  <si>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</si>
  <si>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</si>
  <si>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</si>
  <si>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</si>
  <si>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</si>
  <si>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</si>
  <si>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</si>
  <si>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</si>
  <si>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</si>
  <si>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</si>
  <si>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</si>
  <si>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</si>
  <si>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</si>
  <si>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</si>
  <si>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</si>
  <si>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</si>
  <si>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</si>
  <si>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</si>
  <si>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</si>
  <si>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</si>
  <si>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</si>
  <si>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</si>
  <si>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</si>
  <si>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</si>
  <si>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</si>
  <si>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</si>
  <si>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</si>
  <si>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</si>
  <si>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</si>
  <si>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</si>
  <si>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</si>
  <si>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</si>
  <si>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</si>
  <si>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</si>
  <si>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</si>
  <si>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</si>
  <si>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</si>
  <si>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</si>
  <si>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</si>
  <si>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</si>
  <si>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</si>
  <si>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</si>
  <si>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</si>
  <si>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</si>
  <si>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</si>
  <si>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</si>
  <si>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</si>
  <si>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</si>
  <si>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</si>
  <si>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</si>
  <si>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</si>
  <si>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</si>
  <si>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</si>
  <si>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</si>
  <si>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</si>
  <si>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</si>
  <si>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</si>
  <si>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</si>
  <si>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</si>
  <si>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</si>
  <si>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</si>
  <si>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</si>
  <si>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</si>
  <si>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</si>
  <si>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</si>
  <si>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</si>
  <si>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</si>
  <si>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</si>
  <si>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</si>
  <si>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</si>
  <si>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</si>
  <si>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</si>
  <si>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</si>
  <si>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</si>
  <si>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</si>
  <si>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</si>
  <si>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</si>
  <si>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</si>
  <si>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</si>
  <si>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</si>
  <si>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</si>
  <si>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</si>
  <si>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</si>
  <si>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</si>
  <si>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</si>
  <si>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</si>
  <si>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</si>
  <si>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</si>
  <si>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</si>
  <si>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</si>
  <si>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</si>
  <si>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</si>
  <si>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</si>
  <si>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</si>
  <si>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</si>
  <si>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</si>
  <si>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</si>
  <si>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</si>
  <si>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</si>
  <si>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</si>
  <si>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</si>
  <si>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</si>
  <si>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</si>
  <si>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</si>
  <si>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</si>
  <si>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</si>
  <si>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</si>
  <si>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</si>
  <si>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</si>
  <si>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</si>
  <si>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</si>
  <si>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</si>
  <si>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</si>
  <si>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</si>
  <si>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</si>
  <si>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</si>
  <si>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</si>
  <si>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</si>
  <si>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</si>
  <si>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</si>
  <si>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</si>
  <si>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</si>
  <si>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</si>
  <si>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</si>
  <si>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</si>
  <si>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</si>
  <si>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</si>
  <si>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</si>
  <si>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</si>
  <si>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</si>
  <si>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</si>
  <si>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</si>
  <si>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</si>
  <si>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</si>
  <si>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</si>
  <si>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</si>
  <si>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</si>
  <si>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</si>
  <si>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</si>
  <si>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</si>
  <si>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</si>
  <si>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</si>
  <si>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</si>
  <si>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</si>
  <si>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</si>
  <si>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</si>
  <si>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</si>
  <si>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</si>
  <si>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</si>
  <si>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</si>
  <si>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</si>
  <si>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</si>
  <si>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</si>
  <si>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</si>
  <si>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</si>
  <si>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</si>
  <si>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</si>
  <si>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</si>
  <si>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</si>
  <si>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</si>
  <si>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</si>
  <si>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</si>
  <si>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</si>
  <si>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</si>
  <si>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</si>
  <si>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</si>
  <si>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</si>
  <si>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</si>
  <si>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</si>
  <si>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</si>
  <si>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</si>
  <si>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</si>
  <si>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</si>
  <si>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</si>
  <si>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</si>
  <si>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</si>
  <si>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</si>
  <si>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</si>
  <si>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</si>
  <si>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</si>
  <si>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</si>
  <si>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</si>
  <si>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</si>
  <si>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</si>
  <si>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</si>
  <si>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</si>
  <si>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</si>
  <si>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</si>
  <si>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</si>
  <si>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</si>
  <si>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</si>
  <si>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</si>
  <si>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</si>
  <si>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</si>
  <si>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</si>
  <si>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</si>
  <si>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</si>
  <si>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</si>
  <si>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</si>
  <si>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</si>
  <si>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</si>
  <si>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</si>
  <si>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</si>
  <si>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</si>
  <si>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</si>
  <si>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</si>
  <si>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</si>
  <si>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</si>
  <si>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</si>
  <si>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</si>
  <si>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</si>
  <si>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</si>
  <si>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</si>
  <si>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</si>
  <si>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</si>
  <si>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</si>
  <si>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</si>
  <si>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</si>
  <si>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</si>
  <si>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</si>
  <si>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</si>
  <si>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</si>
  <si>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</si>
  <si>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</si>
  <si>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</si>
  <si>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</si>
  <si>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</si>
  <si>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</si>
  <si>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</si>
  <si>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</si>
  <si>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</si>
  <si>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</si>
  <si>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</si>
  <si>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</si>
  <si>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</si>
  <si>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</si>
  <si>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</si>
  <si>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</si>
  <si>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</si>
  <si>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</si>
  <si>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</si>
  <si>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</si>
  <si>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</si>
  <si>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</si>
  <si>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</si>
  <si>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</si>
  <si>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</si>
  <si>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</si>
  <si>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</si>
  <si>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</si>
  <si>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</si>
  <si>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</si>
  <si>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</si>
  <si>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</si>
  <si>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</si>
  <si>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</si>
  <si>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</si>
  <si>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</si>
  <si>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</si>
  <si>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</si>
  <si>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</si>
  <si>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</si>
  <si>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</si>
  <si>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</si>
  <si>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</si>
  <si>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</si>
  <si>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</si>
  <si>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</si>
  <si>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</si>
  <si>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</si>
  <si>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</si>
  <si>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</si>
  <si>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</si>
  <si>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</si>
  <si>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</si>
  <si>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</si>
  <si>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</si>
  <si>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</si>
  <si>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</si>
  <si>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</si>
  <si>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</si>
  <si>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</si>
  <si>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</si>
  <si>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</si>
  <si>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</si>
  <si>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</si>
  <si>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</si>
  <si>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</si>
  <si>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</si>
  <si>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</si>
  <si>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</si>
  <si>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</si>
  <si>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</si>
  <si>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</si>
  <si>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</si>
  <si>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</si>
  <si>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</si>
  <si>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</si>
  <si>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</si>
  <si>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</si>
  <si>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</si>
  <si>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</si>
  <si>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</si>
  <si>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</si>
  <si>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</si>
  <si>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</si>
  <si>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</si>
  <si>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</si>
  <si>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</si>
  <si>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</si>
  <si>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</si>
  <si>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</si>
  <si>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</si>
  <si>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</si>
  <si>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</si>
  <si>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</si>
  <si>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</si>
  <si>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</si>
  <si>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</si>
  <si>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</si>
  <si>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</si>
  <si>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</si>
  <si>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</si>
  <si>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</si>
  <si>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</si>
  <si>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</si>
  <si>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</si>
  <si>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</si>
  <si>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</si>
  <si>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</si>
  <si>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</si>
  <si>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</si>
  <si>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</si>
  <si>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</si>
  <si>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</si>
  <si>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</si>
  <si>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</si>
  <si>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</si>
  <si>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</si>
  <si>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</si>
  <si>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</si>
  <si>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</si>
  <si>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</si>
  <si>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</si>
  <si>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</si>
  <si>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</si>
  <si>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</si>
  <si>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</si>
  <si>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</si>
  <si>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</si>
  <si>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</si>
  <si>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</si>
  <si>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</si>
  <si>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</si>
  <si>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</si>
  <si>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</si>
  <si>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</si>
  <si>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</si>
  <si>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</si>
  <si>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</si>
  <si>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</si>
  <si>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</si>
  <si>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</si>
  <si>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</si>
  <si>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</si>
  <si>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</si>
  <si>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</si>
  <si>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</si>
  <si>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</si>
  <si>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</si>
  <si>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</si>
  <si>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</si>
  <si>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</si>
  <si>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</si>
  <si>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</si>
  <si>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</si>
  <si>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</si>
  <si>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</si>
  <si>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</si>
  <si>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</si>
  <si>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</si>
  <si>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</si>
  <si>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</si>
  <si>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</si>
  <si>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</si>
  <si>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</si>
  <si>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</si>
  <si>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</si>
  <si>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</si>
  <si>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</si>
  <si>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</si>
  <si>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</si>
  <si>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</si>
  <si>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</si>
  <si>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</si>
  <si>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</si>
  <si>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</si>
  <si>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</si>
  <si>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</si>
  <si>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</si>
  <si>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</si>
  <si>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</si>
  <si>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</si>
  <si>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</si>
  <si>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</si>
  <si>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</si>
  <si>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</si>
  <si>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</si>
  <si>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</si>
  <si>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</si>
  <si>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</si>
  <si>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</si>
  <si>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</si>
  <si>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</si>
  <si>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</si>
  <si>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</si>
  <si>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</si>
  <si>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</si>
  <si>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</si>
  <si>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</si>
  <si>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</si>
  <si>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</si>
  <si>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</si>
  <si>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</si>
  <si>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</si>
  <si>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</si>
  <si>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</si>
  <si>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</si>
  <si>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</si>
  <si>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</si>
  <si>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</si>
  <si>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</si>
  <si>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</si>
  <si>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</si>
  <si>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</si>
  <si>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</si>
  <si>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</si>
  <si>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</si>
  <si>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</si>
  <si>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</si>
  <si>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</si>
  <si>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</si>
  <si>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</si>
  <si>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</si>
  <si>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</si>
  <si>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</si>
  <si>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</si>
  <si>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</si>
  <si>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</si>
  <si>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</si>
  <si>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</si>
  <si>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</si>
  <si>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</si>
  <si>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</si>
  <si>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</si>
  <si>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</si>
  <si>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</si>
  <si>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</si>
  <si>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</si>
  <si>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</si>
  <si>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</si>
  <si>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</si>
  <si>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</si>
  <si>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</si>
  <si>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</si>
  <si>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</si>
  <si>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</si>
  <si>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</si>
  <si>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</si>
  <si>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</si>
  <si>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</si>
  <si>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</si>
  <si>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</si>
  <si>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</si>
  <si>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</si>
  <si>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</si>
  <si>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</si>
  <si>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</si>
  <si>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</si>
  <si>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</si>
  <si>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</si>
  <si>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</si>
  <si>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</si>
  <si>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</si>
  <si>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</si>
  <si>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</si>
  <si>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</si>
  <si>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</si>
  <si>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</si>
  <si>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</si>
  <si>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</si>
  <si>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</si>
  <si>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</si>
  <si>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</si>
  <si>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</si>
  <si>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</si>
  <si>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</si>
  <si>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</si>
  <si>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</si>
  <si>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</si>
  <si>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</si>
  <si>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</si>
  <si>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</si>
  <si>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</si>
  <si>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</si>
  <si>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</si>
  <si>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</si>
  <si>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</si>
  <si>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</si>
  <si>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</si>
  <si>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</si>
  <si>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</si>
  <si>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</si>
  <si>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</si>
  <si>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</si>
  <si>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</si>
  <si>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</si>
  <si>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</si>
  <si>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</si>
  <si>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</si>
  <si>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</si>
  <si>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</si>
  <si>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</si>
  <si>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</si>
  <si>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</si>
  <si>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</si>
  <si>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</si>
  <si>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</si>
  <si>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</si>
  <si>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</si>
  <si>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</si>
  <si>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</si>
  <si>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</si>
  <si>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</si>
  <si>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</si>
  <si>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</si>
  <si>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</si>
  <si>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</si>
  <si>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</si>
  <si>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</si>
  <si>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</si>
  <si>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</si>
  <si>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</si>
  <si>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</si>
  <si>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</si>
  <si>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</si>
  <si>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</si>
  <si>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</si>
  <si>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</si>
  <si>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</si>
  <si>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</si>
  <si>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</si>
  <si>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</si>
  <si>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</si>
  <si>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</si>
  <si>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</si>
  <si>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</si>
  <si>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</si>
  <si>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</si>
  <si>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</si>
  <si>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</si>
  <si>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</si>
  <si>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</si>
  <si>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</si>
  <si>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</si>
  <si>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</si>
  <si>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</si>
  <si>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</si>
  <si>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</si>
  <si>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</si>
  <si>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</si>
  <si>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</si>
  <si>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</si>
  <si>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</si>
  <si>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</si>
  <si>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</si>
  <si>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</si>
  <si>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</si>
  <si>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</si>
  <si>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</si>
  <si>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</si>
  <si>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</si>
  <si>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</si>
  <si>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</si>
  <si>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</si>
  <si>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</si>
  <si>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</si>
  <si>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</si>
  <si>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</si>
  <si>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</si>
  <si>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</si>
  <si>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</si>
  <si>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</si>
  <si>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</si>
  <si>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</si>
  <si>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</si>
  <si>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</si>
  <si>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</si>
  <si>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</si>
  <si>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</si>
  <si>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</si>
  <si>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</si>
  <si>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</si>
  <si>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</si>
  <si>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</si>
  <si>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</si>
  <si>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</si>
  <si>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</si>
  <si>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</si>
  <si>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</si>
  <si>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</si>
  <si>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</si>
  <si>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</si>
  <si>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</si>
  <si>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</si>
  <si>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</si>
  <si>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</si>
  <si>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</si>
  <si>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</si>
  <si>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</si>
  <si>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</si>
  <si>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</si>
  <si>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</si>
  <si>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</si>
  <si>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</si>
  <si>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</si>
  <si>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</si>
  <si>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</si>
  <si>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</si>
  <si>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</si>
  <si>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</si>
  <si>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</si>
  <si>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</si>
  <si>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</si>
  <si>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</si>
  <si>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</si>
  <si>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</si>
  <si>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</si>
  <si>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</si>
  <si>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</si>
  <si>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</si>
  <si>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</si>
  <si>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</si>
  <si>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</si>
  <si>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</si>
  <si>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</si>
  <si>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</si>
  <si>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</si>
  <si>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</si>
  <si>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</si>
  <si>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</si>
  <si>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</si>
  <si>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</si>
  <si>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</si>
  <si>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</si>
  <si>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</si>
  <si>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</si>
  <si>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</si>
  <si>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</si>
  <si>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</si>
  <si>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</si>
  <si>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</si>
  <si>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</si>
  <si>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</si>
  <si>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</si>
  <si>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</si>
  <si>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</si>
  <si>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</si>
  <si>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</si>
  <si>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</si>
  <si>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</si>
  <si>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</si>
  <si>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</si>
  <si>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</si>
  <si>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</si>
  <si>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</si>
  <si>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</si>
  <si>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</si>
  <si>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</si>
  <si>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</si>
  <si>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</si>
  <si>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</si>
  <si>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</si>
  <si>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</si>
  <si>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</si>
  <si>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</si>
  <si>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</si>
  <si>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</si>
  <si>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</si>
  <si>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</si>
  <si>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</si>
  <si>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</si>
  <si>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</si>
  <si>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</si>
  <si>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</si>
  <si>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</si>
  <si>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</si>
  <si>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</si>
  <si>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</si>
  <si>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</si>
  <si>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</si>
  <si>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</si>
  <si>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</si>
  <si>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</si>
  <si>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</si>
  <si>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</si>
  <si>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</si>
  <si>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</si>
  <si>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</si>
  <si>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</si>
  <si>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</si>
  <si>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</si>
  <si>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</si>
  <si>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</si>
  <si>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</si>
  <si>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</si>
  <si>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</si>
  <si>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</si>
  <si>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</si>
  <si>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</si>
  <si>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</si>
  <si>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</si>
  <si>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</si>
  <si>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</si>
  <si>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</si>
  <si>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</si>
  <si>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</si>
  <si>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</si>
  <si>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</si>
  <si>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</si>
  <si>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</si>
  <si>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</si>
  <si>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</si>
  <si>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</si>
  <si>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</si>
  <si>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</si>
  <si>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</si>
  <si>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</si>
  <si>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</si>
  <si>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</si>
  <si>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</si>
  <si>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</si>
  <si>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</si>
  <si>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</si>
  <si>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</si>
  <si>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</si>
  <si>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</si>
  <si>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</si>
  <si>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</si>
  <si>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</si>
  <si>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</si>
  <si>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</si>
  <si>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</si>
  <si>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</si>
  <si>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</si>
  <si>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</si>
  <si>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</si>
  <si>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</si>
  <si>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</si>
  <si>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</si>
  <si>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</si>
  <si>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</si>
  <si>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</si>
  <si>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</si>
  <si>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</si>
  <si>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</si>
  <si>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</si>
  <si>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</si>
  <si>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</si>
  <si>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</si>
  <si>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</si>
  <si>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</si>
  <si>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</si>
  <si>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</si>
  <si>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</si>
  <si>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</si>
  <si>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</si>
  <si>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</si>
  <si>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</si>
  <si>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</si>
  <si>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</si>
  <si>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</si>
  <si>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</si>
  <si>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</si>
  <si>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</si>
  <si>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</si>
  <si>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</si>
  <si>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</si>
  <si>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</si>
  <si>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</si>
  <si>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</si>
  <si>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</si>
  <si>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</si>
  <si>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</si>
  <si>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</si>
  <si>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</si>
  <si>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</si>
  <si>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</si>
  <si>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</si>
  <si>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</si>
  <si>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</si>
  <si>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</si>
  <si>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</si>
  <si>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</si>
  <si>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</si>
  <si>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</si>
  <si>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</si>
  <si>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</si>
  <si>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</si>
  <si>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</si>
  <si>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</si>
  <si>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</si>
  <si>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</si>
  <si>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</si>
  <si>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</si>
  <si>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</si>
  <si>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</si>
  <si>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</si>
  <si>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</si>
  <si>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</si>
  <si>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</si>
  <si>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</si>
  <si>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</si>
  <si>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</si>
  <si>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</si>
  <si>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</si>
  <si>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</si>
  <si>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</si>
  <si>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</si>
  <si>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</si>
  <si>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</si>
  <si>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</si>
  <si>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</si>
  <si>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</si>
  <si>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</si>
  <si>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</si>
  <si>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</si>
  <si>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</si>
  <si>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</si>
  <si>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</si>
  <si>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</si>
  <si>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</si>
  <si>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</si>
  <si>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</si>
  <si>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</si>
  <si>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</si>
  <si>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</si>
  <si>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</si>
  <si>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</si>
  <si>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</si>
  <si>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</si>
  <si>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</si>
  <si>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</si>
  <si>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</si>
  <si>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</si>
  <si>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</si>
  <si>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</si>
  <si>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</si>
  <si>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</si>
  <si>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</si>
  <si>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</si>
  <si>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</si>
  <si>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</si>
  <si>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</si>
  <si>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</si>
  <si>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</si>
  <si>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</si>
  <si>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</si>
  <si>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</si>
  <si>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</si>
  <si>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</si>
  <si>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</si>
  <si>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</si>
  <si>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</si>
  <si>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</si>
  <si>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</si>
  <si>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</si>
  <si>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</si>
  <si>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</si>
  <si>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</si>
  <si>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</si>
  <si>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</si>
  <si>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</si>
  <si>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</si>
  <si>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</si>
  <si>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</si>
  <si>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</si>
  <si>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</si>
  <si>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</si>
  <si>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</si>
  <si>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</si>
  <si>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</si>
  <si>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</si>
  <si>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</si>
  <si>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</si>
  <si>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</si>
  <si>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</si>
  <si>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</si>
  <si>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</si>
  <si>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</si>
  <si>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</si>
  <si>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</si>
  <si>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</si>
  <si>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</si>
  <si>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</si>
  <si>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</si>
  <si>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</si>
  <si>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</si>
  <si>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</si>
  <si>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</si>
  <si>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</si>
  <si>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</si>
  <si>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</si>
  <si>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</si>
  <si>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</si>
  <si>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</si>
  <si>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</si>
  <si>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</si>
  <si>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</si>
  <si>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</si>
  <si>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</si>
  <si>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</si>
  <si>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</si>
  <si>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</si>
  <si>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</si>
  <si>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</si>
  <si>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</si>
  <si>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</si>
  <si>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</si>
  <si>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</si>
  <si>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</si>
  <si>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</si>
  <si>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</si>
  <si>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</si>
  <si>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</si>
  <si>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</si>
  <si>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</si>
  <si>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</si>
  <si>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</si>
  <si>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</si>
  <si>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</si>
  <si>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</si>
  <si>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</si>
  <si>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</si>
  <si>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</si>
  <si>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</si>
  <si>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</si>
  <si>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</si>
  <si>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</si>
  <si>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</si>
  <si>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</si>
  <si>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</si>
  <si>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</si>
  <si>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</si>
  <si>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</si>
  <si>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</si>
  <si>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</si>
  <si>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</si>
  <si>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</si>
  <si>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</si>
  <si>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</si>
  <si>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</si>
  <si>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</si>
  <si>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</si>
  <si>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</si>
  <si>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</si>
  <si>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</si>
  <si>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</si>
  <si>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</si>
  <si>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</si>
  <si>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</si>
  <si>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</si>
  <si>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</si>
  <si>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</si>
  <si>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</si>
  <si>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</si>
  <si>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</si>
  <si>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</si>
  <si>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</si>
  <si>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</si>
  <si>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</si>
  <si>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</si>
  <si>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</si>
  <si>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</si>
  <si>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</si>
  <si>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</si>
  <si>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</si>
  <si>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</si>
  <si>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</si>
  <si>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</si>
  <si>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</si>
  <si>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</si>
  <si>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</si>
  <si>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</si>
  <si>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</si>
  <si>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</si>
  <si>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</si>
  <si>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</si>
  <si>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</si>
  <si>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</si>
  <si>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</si>
  <si>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</si>
  <si>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</si>
  <si>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</si>
  <si>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</si>
  <si>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</si>
  <si>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</si>
  <si>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</si>
  <si>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</si>
  <si>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</si>
  <si>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</si>
  <si>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</si>
  <si>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</si>
  <si>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</si>
  <si>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</si>
  <si>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</si>
  <si>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</si>
  <si>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</si>
  <si>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</si>
  <si>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</si>
  <si>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</si>
  <si>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</si>
  <si>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</si>
  <si>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</si>
  <si>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</si>
  <si>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</si>
  <si>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</si>
  <si>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</si>
  <si>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</si>
  <si>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</si>
  <si>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</si>
  <si>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</si>
  <si>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</si>
  <si>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</si>
  <si>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</si>
  <si>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</si>
  <si>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</si>
  <si>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</si>
  <si>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</si>
  <si>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</si>
  <si>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</si>
  <si>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</si>
  <si>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</si>
  <si>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</si>
  <si>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</si>
  <si>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</si>
  <si>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</si>
  <si>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</si>
  <si>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</si>
  <si>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</si>
  <si>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</si>
  <si>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</si>
  <si>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</si>
  <si>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</si>
  <si>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</si>
  <si>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</si>
  <si>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</si>
  <si>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</si>
  <si>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</si>
  <si>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</si>
  <si>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</si>
  <si>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</si>
  <si>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</si>
  <si>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</si>
  <si>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</si>
  <si>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</si>
  <si>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</si>
  <si>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</si>
  <si>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</si>
  <si>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</si>
  <si>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</si>
  <si>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</si>
  <si>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</si>
  <si>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</si>
  <si>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</si>
  <si>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</si>
  <si>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</si>
  <si>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</si>
  <si>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</si>
  <si>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</si>
  <si>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</si>
  <si>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</si>
  <si>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</si>
  <si>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</si>
  <si>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</si>
  <si>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</si>
  <si>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</si>
  <si>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</si>
  <si>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</si>
  <si>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</si>
  <si>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</si>
  <si>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</si>
  <si>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</si>
  <si>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</si>
  <si>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</si>
  <si>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</si>
  <si>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</si>
  <si>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</si>
  <si>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</si>
  <si>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</si>
  <si>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</si>
  <si>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</si>
  <si>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</si>
  <si>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</si>
  <si>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</si>
  <si>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</si>
  <si>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</si>
  <si>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3335949834</t>
  </si>
  <si>
    <t>3335949830</t>
  </si>
  <si>
    <t>3335949827</t>
  </si>
  <si>
    <t>3335949824</t>
  </si>
  <si>
    <t>3335949814</t>
  </si>
  <si>
    <t>3335949791</t>
  </si>
  <si>
    <t>3335949769</t>
  </si>
  <si>
    <t>3335949731</t>
  </si>
  <si>
    <t>3335949687</t>
  </si>
  <si>
    <t>3335949944</t>
  </si>
  <si>
    <t>3335949940</t>
  </si>
  <si>
    <t>3335949939</t>
  </si>
  <si>
    <t>3335949938</t>
  </si>
  <si>
    <t>3335949937</t>
  </si>
  <si>
    <t>3335949936</t>
  </si>
  <si>
    <t>3335949912</t>
  </si>
  <si>
    <t>3335949886</t>
  </si>
  <si>
    <t>3335949884</t>
  </si>
  <si>
    <t>2 Gavetas Vacias Y  Gaveta Fallando</t>
  </si>
  <si>
    <t>LECTOR</t>
  </si>
  <si>
    <t>3335950003</t>
  </si>
  <si>
    <t>3335950002</t>
  </si>
  <si>
    <t>3335950001</t>
  </si>
  <si>
    <t>3335950000</t>
  </si>
  <si>
    <t>3335949999</t>
  </si>
  <si>
    <t>3335949998</t>
  </si>
  <si>
    <t>3335949997</t>
  </si>
  <si>
    <t>3335949996</t>
  </si>
  <si>
    <t>3335949995</t>
  </si>
  <si>
    <t>3335949994</t>
  </si>
  <si>
    <t>3335949993</t>
  </si>
  <si>
    <t>3335949992</t>
  </si>
  <si>
    <t>3335949991</t>
  </si>
  <si>
    <t>3335949990</t>
  </si>
  <si>
    <t>3335949989</t>
  </si>
  <si>
    <t>3335949988</t>
  </si>
  <si>
    <t>3335949987</t>
  </si>
  <si>
    <t>3335949979</t>
  </si>
  <si>
    <t>3335949966</t>
  </si>
  <si>
    <t>PRINTER</t>
  </si>
  <si>
    <t>3335950027</t>
  </si>
  <si>
    <t>3335950026</t>
  </si>
  <si>
    <t>3335950025</t>
  </si>
  <si>
    <t>3335950024</t>
  </si>
  <si>
    <t>3335950023</t>
  </si>
  <si>
    <t>3335950022</t>
  </si>
  <si>
    <t>3335950021</t>
  </si>
  <si>
    <t>3335950013</t>
  </si>
  <si>
    <t>3335950009</t>
  </si>
  <si>
    <t>3335950008</t>
  </si>
  <si>
    <t>3335950007</t>
  </si>
  <si>
    <t>3335950006</t>
  </si>
  <si>
    <t>3335950005</t>
  </si>
  <si>
    <t>3335950004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</si>
  <si>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</si>
  <si>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</si>
  <si>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</si>
  <si>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</si>
  <si>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</si>
  <si>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</si>
  <si>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</si>
  <si>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</si>
  <si>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</si>
  <si>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3335950036</t>
  </si>
  <si>
    <t>3335950037</t>
  </si>
  <si>
    <t>3335950038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</si>
</sst>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4"/>
      <tableStyleElement type="headerRow" dxfId="233"/>
      <tableStyleElement type="totalRow" dxfId="232"/>
      <tableStyleElement type="firstColumn" dxfId="231"/>
      <tableStyleElement type="lastColumn" dxfId="230"/>
      <tableStyleElement type="firstRowStripe" dxfId="229"/>
      <tableStyleElement type="firstColumnStripe" dxfId="2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24" priority="99335"/>
  </conditionalFormatting>
  <conditionalFormatting sqref="E3">
    <cfRule type="duplicateValues" dxfId="123" priority="121698"/>
  </conditionalFormatting>
  <conditionalFormatting sqref="E3">
    <cfRule type="duplicateValues" dxfId="122" priority="121699"/>
    <cfRule type="duplicateValues" dxfId="121" priority="121700"/>
  </conditionalFormatting>
  <conditionalFormatting sqref="E3">
    <cfRule type="duplicateValues" dxfId="120" priority="121701"/>
    <cfRule type="duplicateValues" dxfId="119" priority="121702"/>
    <cfRule type="duplicateValues" dxfId="118" priority="121703"/>
    <cfRule type="duplicateValues" dxfId="117" priority="121704"/>
  </conditionalFormatting>
  <conditionalFormatting sqref="B3">
    <cfRule type="duplicateValues" dxfId="116" priority="121705"/>
  </conditionalFormatting>
  <conditionalFormatting sqref="E4">
    <cfRule type="duplicateValues" dxfId="115" priority="60"/>
  </conditionalFormatting>
  <conditionalFormatting sqref="E4">
    <cfRule type="duplicateValues" dxfId="114" priority="57"/>
    <cfRule type="duplicateValues" dxfId="113" priority="58"/>
    <cfRule type="duplicateValues" dxfId="112" priority="59"/>
  </conditionalFormatting>
  <conditionalFormatting sqref="E4">
    <cfRule type="duplicateValues" dxfId="111" priority="56"/>
  </conditionalFormatting>
  <conditionalFormatting sqref="E4">
    <cfRule type="duplicateValues" dxfId="110" priority="53"/>
    <cfRule type="duplicateValues" dxfId="109" priority="54"/>
    <cfRule type="duplicateValues" dxfId="108" priority="55"/>
  </conditionalFormatting>
  <conditionalFormatting sqref="B4">
    <cfRule type="duplicateValues" dxfId="107" priority="52"/>
  </conditionalFormatting>
  <conditionalFormatting sqref="E4">
    <cfRule type="duplicateValues" dxfId="106" priority="51"/>
  </conditionalFormatting>
  <conditionalFormatting sqref="E5">
    <cfRule type="duplicateValues" dxfId="105" priority="50"/>
  </conditionalFormatting>
  <conditionalFormatting sqref="E5">
    <cfRule type="duplicateValues" dxfId="104" priority="47"/>
    <cfRule type="duplicateValues" dxfId="103" priority="48"/>
    <cfRule type="duplicateValues" dxfId="102" priority="49"/>
  </conditionalFormatting>
  <conditionalFormatting sqref="E5">
    <cfRule type="duplicateValues" dxfId="101" priority="46"/>
  </conditionalFormatting>
  <conditionalFormatting sqref="E5">
    <cfRule type="duplicateValues" dxfId="100" priority="43"/>
    <cfRule type="duplicateValues" dxfId="99" priority="44"/>
    <cfRule type="duplicateValues" dxfId="98" priority="45"/>
  </conditionalFormatting>
  <conditionalFormatting sqref="B5">
    <cfRule type="duplicateValues" dxfId="97" priority="42"/>
  </conditionalFormatting>
  <conditionalFormatting sqref="E5">
    <cfRule type="duplicateValues" dxfId="96" priority="41"/>
  </conditionalFormatting>
  <conditionalFormatting sqref="E7:E11">
    <cfRule type="duplicateValues" dxfId="95" priority="40"/>
  </conditionalFormatting>
  <conditionalFormatting sqref="B7:B11">
    <cfRule type="duplicateValues" dxfId="94" priority="39"/>
  </conditionalFormatting>
  <conditionalFormatting sqref="B7:B11">
    <cfRule type="duplicateValues" dxfId="93" priority="36"/>
    <cfRule type="duplicateValues" dxfId="92" priority="37"/>
    <cfRule type="duplicateValues" dxfId="91" priority="38"/>
  </conditionalFormatting>
  <conditionalFormatting sqref="E7:E11">
    <cfRule type="duplicateValues" dxfId="90" priority="35"/>
  </conditionalFormatting>
  <conditionalFormatting sqref="E7:E11">
    <cfRule type="duplicateValues" dxfId="89" priority="33"/>
    <cfRule type="duplicateValues" dxfId="88" priority="34"/>
  </conditionalFormatting>
  <conditionalFormatting sqref="E7:E11">
    <cfRule type="duplicateValues" dxfId="87" priority="30"/>
    <cfRule type="duplicateValues" dxfId="86" priority="31"/>
    <cfRule type="duplicateValues" dxfId="85" priority="32"/>
  </conditionalFormatting>
  <conditionalFormatting sqref="E7:E11">
    <cfRule type="duplicateValues" dxfId="84" priority="26"/>
    <cfRule type="duplicateValues" dxfId="83" priority="27"/>
    <cfRule type="duplicateValues" dxfId="82" priority="28"/>
    <cfRule type="duplicateValues" dxfId="81" priority="29"/>
  </conditionalFormatting>
  <conditionalFormatting sqref="B6">
    <cfRule type="duplicateValues" dxfId="80" priority="25"/>
  </conditionalFormatting>
  <conditionalFormatting sqref="E6">
    <cfRule type="duplicateValues" dxfId="79" priority="24"/>
  </conditionalFormatting>
  <conditionalFormatting sqref="E6">
    <cfRule type="duplicateValues" dxfId="78" priority="21"/>
    <cfRule type="duplicateValues" dxfId="77" priority="22"/>
    <cfRule type="duplicateValues" dxfId="76" priority="23"/>
  </conditionalFormatting>
  <conditionalFormatting sqref="E6">
    <cfRule type="duplicateValues" dxfId="75" priority="20"/>
  </conditionalFormatting>
  <conditionalFormatting sqref="E6">
    <cfRule type="duplicateValues" dxfId="74" priority="17"/>
    <cfRule type="duplicateValues" dxfId="73" priority="18"/>
    <cfRule type="duplicateValues" dxfId="72" priority="19"/>
  </conditionalFormatting>
  <conditionalFormatting sqref="E6">
    <cfRule type="duplicateValues" dxfId="71" priority="16"/>
  </conditionalFormatting>
  <conditionalFormatting sqref="E12">
    <cfRule type="duplicateValues" dxfId="70" priority="15"/>
  </conditionalFormatting>
  <conditionalFormatting sqref="B12">
    <cfRule type="duplicateValues" dxfId="69" priority="14"/>
  </conditionalFormatting>
  <conditionalFormatting sqref="B12">
    <cfRule type="duplicateValues" dxfId="68" priority="11"/>
    <cfRule type="duplicateValues" dxfId="67" priority="12"/>
    <cfRule type="duplicateValues" dxfId="66" priority="13"/>
  </conditionalFormatting>
  <conditionalFormatting sqref="E12">
    <cfRule type="duplicateValues" dxfId="65" priority="10"/>
  </conditionalFormatting>
  <conditionalFormatting sqref="E12">
    <cfRule type="duplicateValues" dxfId="64" priority="8"/>
    <cfRule type="duplicateValues" dxfId="63" priority="9"/>
  </conditionalFormatting>
  <conditionalFormatting sqref="E12">
    <cfRule type="duplicateValues" dxfId="62" priority="5"/>
    <cfRule type="duplicateValues" dxfId="61" priority="6"/>
    <cfRule type="duplicateValues" dxfId="60" priority="7"/>
  </conditionalFormatting>
  <conditionalFormatting sqref="E12">
    <cfRule type="duplicateValues" dxfId="59" priority="1"/>
    <cfRule type="duplicateValues" dxfId="58" priority="2"/>
    <cfRule type="duplicateValues" dxfId="57" priority="3"/>
    <cfRule type="duplicateValues" dxfId="5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4" priority="2"/>
  </conditionalFormatting>
  <conditionalFormatting sqref="B1:B1048576">
    <cfRule type="duplicateValues" dxfId="5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83"/>
  <sheetViews>
    <sheetView tabSelected="1" zoomScale="70" zoomScaleNormal="70" workbookViewId="0">
      <pane ySplit="4" topLeftCell="A62" activePane="bottomLeft" state="frozen"/>
      <selection pane="bottomLeft" activeCell="G86" sqref="G86"/>
    </sheetView>
  </sheetViews>
  <sheetFormatPr baseColWidth="10" defaultColWidth="20.28515625" defaultRowHeight="15" x14ac:dyDescent="0.25"/>
  <cols>
    <col min="1" max="1" width="25.5703125" style="106" bestFit="1" customWidth="1"/>
    <col min="2" max="2" width="20.28515625" style="84" bestFit="1" customWidth="1"/>
    <col min="3" max="3" width="17.7109375" style="43" bestFit="1" customWidth="1"/>
    <col min="4" max="4" width="27.42578125" style="106" bestFit="1" customWidth="1"/>
    <col min="5" max="5" width="12.7109375" style="75" bestFit="1" customWidth="1"/>
    <col min="6" max="6" width="11.140625" style="44" bestFit="1" customWidth="1"/>
    <col min="7" max="7" width="59.7109375" style="44" bestFit="1" customWidth="1"/>
    <col min="8" max="11" width="5.28515625" style="44" bestFit="1" customWidth="1"/>
    <col min="12" max="12" width="48.85546875" style="44" bestFit="1" customWidth="1"/>
    <col min="13" max="13" width="18.85546875" style="106" bestFit="1" customWidth="1"/>
    <col min="14" max="14" width="17.85546875" style="106" bestFit="1" customWidth="1"/>
    <col min="15" max="15" width="40.140625" style="106" bestFit="1" customWidth="1"/>
    <col min="16" max="16" width="22.5703125" style="79" bestFit="1" customWidth="1"/>
    <col min="17" max="17" width="48.85546875" style="69" bestFit="1" customWidth="1"/>
    <col min="18" max="16384" width="20.28515625" style="42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2649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13" t="str">
        <f>VLOOKUP(E5,'LISTADO ATM'!$A$2:$C$898,3,0)</f>
        <v>NORTE</v>
      </c>
      <c r="B5" s="112">
        <v>3335946664</v>
      </c>
      <c r="C5" s="100">
        <v>44384.65425925926</v>
      </c>
      <c r="D5" s="100" t="s">
        <v>2180</v>
      </c>
      <c r="E5" s="135">
        <v>266</v>
      </c>
      <c r="F5" s="113" t="str">
        <f>VLOOKUP(E5,VIP!$A$2:$O14145,2,0)</f>
        <v>DRBR266</v>
      </c>
      <c r="G5" s="113" t="str">
        <f>VLOOKUP(E5,'LISTADO ATM'!$A$2:$B$897,2,0)</f>
        <v xml:space="preserve">ATM Oficina Villa Francisca </v>
      </c>
      <c r="H5" s="113" t="str">
        <f>VLOOKUP(E5,VIP!$A$2:$O19106,7,FALSE)</f>
        <v>Si</v>
      </c>
      <c r="I5" s="113" t="str">
        <f>VLOOKUP(E5,VIP!$A$2:$O11071,8,FALSE)</f>
        <v>Si</v>
      </c>
      <c r="J5" s="113" t="str">
        <f>VLOOKUP(E5,VIP!$A$2:$O11021,8,FALSE)</f>
        <v>Si</v>
      </c>
      <c r="K5" s="113" t="str">
        <f>VLOOKUP(E5,VIP!$A$2:$O14595,6,0)</f>
        <v>NO</v>
      </c>
      <c r="L5" s="114" t="s">
        <v>2219</v>
      </c>
      <c r="M5" s="99" t="s">
        <v>2445</v>
      </c>
      <c r="N5" s="99" t="s">
        <v>2452</v>
      </c>
      <c r="O5" s="113" t="s">
        <v>2454</v>
      </c>
      <c r="P5" s="113"/>
      <c r="Q5" s="99" t="s">
        <v>2219</v>
      </c>
    </row>
    <row r="6" spans="1:17" ht="18" x14ac:dyDescent="0.25">
      <c r="A6" s="113" t="str">
        <f>VLOOKUP(E6,'LISTADO ATM'!$A$2:$C$898,3,0)</f>
        <v>DISTRITO NACIONAL</v>
      </c>
      <c r="B6" s="112">
        <v>3335949259</v>
      </c>
      <c r="C6" s="100">
        <v>44386.591053240743</v>
      </c>
      <c r="D6" s="100" t="s">
        <v>2448</v>
      </c>
      <c r="E6" s="135">
        <v>947</v>
      </c>
      <c r="F6" s="113" t="str">
        <f>VLOOKUP(E6,VIP!$A$2:$O14211,2,0)</f>
        <v>DRBR03F</v>
      </c>
      <c r="G6" s="113" t="str">
        <f>VLOOKUP(E6,'LISTADO ATM'!$A$2:$B$897,2,0)</f>
        <v xml:space="preserve">ATM Superintendencia de Bancos </v>
      </c>
      <c r="H6" s="113" t="str">
        <f>VLOOKUP(E6,VIP!$A$2:$O19172,7,FALSE)</f>
        <v>Si</v>
      </c>
      <c r="I6" s="113" t="str">
        <f>VLOOKUP(E6,VIP!$A$2:$O11137,8,FALSE)</f>
        <v>Si</v>
      </c>
      <c r="J6" s="113" t="str">
        <f>VLOOKUP(E6,VIP!$A$2:$O11087,8,FALSE)</f>
        <v>Si</v>
      </c>
      <c r="K6" s="113" t="str">
        <f>VLOOKUP(E6,VIP!$A$2:$O14661,6,0)</f>
        <v>SI</v>
      </c>
      <c r="L6" s="114" t="s">
        <v>2417</v>
      </c>
      <c r="M6" s="99" t="s">
        <v>2445</v>
      </c>
      <c r="N6" s="99" t="s">
        <v>2452</v>
      </c>
      <c r="O6" s="113" t="s">
        <v>2453</v>
      </c>
      <c r="P6" s="113"/>
      <c r="Q6" s="99" t="s">
        <v>2417</v>
      </c>
    </row>
    <row r="7" spans="1:17" ht="18" x14ac:dyDescent="0.25">
      <c r="A7" s="113" t="str">
        <f>VLOOKUP(E7,'LISTADO ATM'!$A$2:$C$898,3,0)</f>
        <v>ESTE</v>
      </c>
      <c r="B7" s="112">
        <v>3335949525</v>
      </c>
      <c r="C7" s="100">
        <v>44386.702557870369</v>
      </c>
      <c r="D7" s="100" t="s">
        <v>2469</v>
      </c>
      <c r="E7" s="135">
        <v>612</v>
      </c>
      <c r="F7" s="113" t="str">
        <f>VLOOKUP(E7,VIP!$A$2:$O14204,2,0)</f>
        <v>DRBR220</v>
      </c>
      <c r="G7" s="113" t="str">
        <f>VLOOKUP(E7,'LISTADO ATM'!$A$2:$B$897,2,0)</f>
        <v xml:space="preserve">ATM Plaza Orense (La Romana) </v>
      </c>
      <c r="H7" s="113" t="str">
        <f>VLOOKUP(E7,VIP!$A$2:$O19165,7,FALSE)</f>
        <v>Si</v>
      </c>
      <c r="I7" s="113" t="str">
        <f>VLOOKUP(E7,VIP!$A$2:$O11130,8,FALSE)</f>
        <v>Si</v>
      </c>
      <c r="J7" s="113" t="str">
        <f>VLOOKUP(E7,VIP!$A$2:$O11080,8,FALSE)</f>
        <v>Si</v>
      </c>
      <c r="K7" s="113" t="str">
        <f>VLOOKUP(E7,VIP!$A$2:$O14654,6,0)</f>
        <v>NO</v>
      </c>
      <c r="L7" s="114" t="s">
        <v>2441</v>
      </c>
      <c r="M7" s="99" t="s">
        <v>2445</v>
      </c>
      <c r="N7" s="99" t="s">
        <v>2452</v>
      </c>
      <c r="O7" s="113" t="s">
        <v>2470</v>
      </c>
      <c r="P7" s="113"/>
      <c r="Q7" s="99" t="s">
        <v>2441</v>
      </c>
    </row>
    <row r="8" spans="1:17" ht="18" x14ac:dyDescent="0.25">
      <c r="A8" s="113" t="str">
        <f>VLOOKUP(E8,'LISTADO ATM'!$A$2:$C$898,3,0)</f>
        <v>DISTRITO NACIONAL</v>
      </c>
      <c r="B8" s="112">
        <v>3335949534</v>
      </c>
      <c r="C8" s="100">
        <v>44386.705752314818</v>
      </c>
      <c r="D8" s="100" t="s">
        <v>2448</v>
      </c>
      <c r="E8" s="135">
        <v>620</v>
      </c>
      <c r="F8" s="113" t="str">
        <f>VLOOKUP(E8,VIP!$A$2:$O14203,2,0)</f>
        <v>DRBR620</v>
      </c>
      <c r="G8" s="113" t="str">
        <f>VLOOKUP(E8,'LISTADO ATM'!$A$2:$B$897,2,0)</f>
        <v xml:space="preserve">ATM Ministerio de Medio Ambiente </v>
      </c>
      <c r="H8" s="113" t="str">
        <f>VLOOKUP(E8,VIP!$A$2:$O19164,7,FALSE)</f>
        <v>Si</v>
      </c>
      <c r="I8" s="113" t="str">
        <f>VLOOKUP(E8,VIP!$A$2:$O11129,8,FALSE)</f>
        <v>No</v>
      </c>
      <c r="J8" s="113" t="str">
        <f>VLOOKUP(E8,VIP!$A$2:$O11079,8,FALSE)</f>
        <v>No</v>
      </c>
      <c r="K8" s="113" t="str">
        <f>VLOOKUP(E8,VIP!$A$2:$O14653,6,0)</f>
        <v>NO</v>
      </c>
      <c r="L8" s="114" t="s">
        <v>2441</v>
      </c>
      <c r="M8" s="99" t="s">
        <v>2445</v>
      </c>
      <c r="N8" s="99" t="s">
        <v>2452</v>
      </c>
      <c r="O8" s="113" t="s">
        <v>2453</v>
      </c>
      <c r="P8" s="113"/>
      <c r="Q8" s="99" t="s">
        <v>2441</v>
      </c>
    </row>
    <row r="9" spans="1:17" ht="18" x14ac:dyDescent="0.25">
      <c r="A9" s="113" t="str">
        <f>VLOOKUP(E9,'LISTADO ATM'!$A$2:$C$898,3,0)</f>
        <v>DISTRITO NACIONAL</v>
      </c>
      <c r="B9" s="112">
        <v>3335949578</v>
      </c>
      <c r="C9" s="100">
        <v>44386.741064814814</v>
      </c>
      <c r="D9" s="100" t="s">
        <v>2180</v>
      </c>
      <c r="E9" s="135">
        <v>244</v>
      </c>
      <c r="F9" s="113" t="str">
        <f>VLOOKUP(E9,VIP!$A$2:$O14212,2,0)</f>
        <v>DRBR244</v>
      </c>
      <c r="G9" s="113" t="str">
        <f>VLOOKUP(E9,'LISTADO ATM'!$A$2:$B$897,2,0)</f>
        <v xml:space="preserve">ATM Ministerio de Hacienda (antiguo Finanzas) </v>
      </c>
      <c r="H9" s="113" t="str">
        <f>VLOOKUP(E9,VIP!$A$2:$O19173,7,FALSE)</f>
        <v>Si</v>
      </c>
      <c r="I9" s="113" t="str">
        <f>VLOOKUP(E9,VIP!$A$2:$O11138,8,FALSE)</f>
        <v>Si</v>
      </c>
      <c r="J9" s="113" t="str">
        <f>VLOOKUP(E9,VIP!$A$2:$O11088,8,FALSE)</f>
        <v>Si</v>
      </c>
      <c r="K9" s="113" t="str">
        <f>VLOOKUP(E9,VIP!$A$2:$O14662,6,0)</f>
        <v>NO</v>
      </c>
      <c r="L9" s="114" t="s">
        <v>2219</v>
      </c>
      <c r="M9" s="99" t="s">
        <v>2445</v>
      </c>
      <c r="N9" s="99" t="s">
        <v>2452</v>
      </c>
      <c r="O9" s="113" t="s">
        <v>2454</v>
      </c>
      <c r="P9" s="113"/>
      <c r="Q9" s="99" t="s">
        <v>2219</v>
      </c>
    </row>
    <row r="10" spans="1:17" ht="18" x14ac:dyDescent="0.25">
      <c r="A10" s="113" t="str">
        <f>VLOOKUP(E10,'LISTADO ATM'!$A$2:$C$898,3,0)</f>
        <v>DISTRITO NACIONAL</v>
      </c>
      <c r="B10" s="112">
        <v>3335949594</v>
      </c>
      <c r="C10" s="100">
        <v>44386.758692129632</v>
      </c>
      <c r="D10" s="100" t="s">
        <v>2180</v>
      </c>
      <c r="E10" s="135">
        <v>744</v>
      </c>
      <c r="F10" s="113" t="str">
        <f>VLOOKUP(E10,VIP!$A$2:$O14208,2,0)</f>
        <v>DRBR289</v>
      </c>
      <c r="G10" s="113" t="str">
        <f>VLOOKUP(E10,'LISTADO ATM'!$A$2:$B$897,2,0)</f>
        <v xml:space="preserve">ATM Multicentro La Sirena Venezuela </v>
      </c>
      <c r="H10" s="113" t="str">
        <f>VLOOKUP(E10,VIP!$A$2:$O19169,7,FALSE)</f>
        <v>Si</v>
      </c>
      <c r="I10" s="113" t="str">
        <f>VLOOKUP(E10,VIP!$A$2:$O11134,8,FALSE)</f>
        <v>Si</v>
      </c>
      <c r="J10" s="113" t="str">
        <f>VLOOKUP(E10,VIP!$A$2:$O11084,8,FALSE)</f>
        <v>Si</v>
      </c>
      <c r="K10" s="113" t="str">
        <f>VLOOKUP(E10,VIP!$A$2:$O14658,6,0)</f>
        <v>SI</v>
      </c>
      <c r="L10" s="114" t="s">
        <v>2219</v>
      </c>
      <c r="M10" s="99" t="s">
        <v>2445</v>
      </c>
      <c r="N10" s="99" t="s">
        <v>2452</v>
      </c>
      <c r="O10" s="113" t="s">
        <v>2454</v>
      </c>
      <c r="P10" s="113"/>
      <c r="Q10" s="99" t="s">
        <v>2219</v>
      </c>
    </row>
    <row r="11" spans="1:17" ht="18" x14ac:dyDescent="0.25">
      <c r="A11" s="113" t="str">
        <f>VLOOKUP(E11,'LISTADO ATM'!$A$2:$C$898,3,0)</f>
        <v>DISTRITO NACIONAL</v>
      </c>
      <c r="B11" s="112">
        <v>3335949614</v>
      </c>
      <c r="C11" s="100">
        <v>44386.786423611113</v>
      </c>
      <c r="D11" s="100" t="s">
        <v>2469</v>
      </c>
      <c r="E11" s="135">
        <v>701</v>
      </c>
      <c r="F11" s="113" t="str">
        <f>VLOOKUP(E11,VIP!$A$2:$O14207,2,0)</f>
        <v>DRBR701</v>
      </c>
      <c r="G11" s="113" t="str">
        <f>VLOOKUP(E11,'LISTADO ATM'!$A$2:$B$897,2,0)</f>
        <v>ATM Autoservicio Los Alcarrizos</v>
      </c>
      <c r="H11" s="113" t="str">
        <f>VLOOKUP(E11,VIP!$A$2:$O19168,7,FALSE)</f>
        <v>Si</v>
      </c>
      <c r="I11" s="113" t="str">
        <f>VLOOKUP(E11,VIP!$A$2:$O11133,8,FALSE)</f>
        <v>Si</v>
      </c>
      <c r="J11" s="113" t="str">
        <f>VLOOKUP(E11,VIP!$A$2:$O11083,8,FALSE)</f>
        <v>Si</v>
      </c>
      <c r="K11" s="113" t="str">
        <f>VLOOKUP(E11,VIP!$A$2:$O14657,6,0)</f>
        <v>NO</v>
      </c>
      <c r="L11" s="114" t="s">
        <v>2560</v>
      </c>
      <c r="M11" s="99" t="s">
        <v>2445</v>
      </c>
      <c r="N11" s="99" t="s">
        <v>2452</v>
      </c>
      <c r="O11" s="113" t="s">
        <v>2470</v>
      </c>
      <c r="P11" s="113"/>
      <c r="Q11" s="99" t="s">
        <v>2560</v>
      </c>
    </row>
    <row r="12" spans="1:17" ht="18" x14ac:dyDescent="0.25">
      <c r="A12" s="113" t="str">
        <f>VLOOKUP(E12,'LISTADO ATM'!$A$2:$C$898,3,0)</f>
        <v>DISTRITO NACIONAL</v>
      </c>
      <c r="B12" s="112">
        <v>3335949617</v>
      </c>
      <c r="C12" s="100">
        <v>44386.798252314817</v>
      </c>
      <c r="D12" s="100" t="s">
        <v>2469</v>
      </c>
      <c r="E12" s="135">
        <v>549</v>
      </c>
      <c r="F12" s="113" t="str">
        <f>VLOOKUP(E12,VIP!$A$2:$O14205,2,0)</f>
        <v>DRBR026</v>
      </c>
      <c r="G12" s="113" t="str">
        <f>VLOOKUP(E12,'LISTADO ATM'!$A$2:$B$897,2,0)</f>
        <v xml:space="preserve">ATM Ministerio de Turismo (Oficinas Gubernamentales) </v>
      </c>
      <c r="H12" s="113" t="str">
        <f>VLOOKUP(E12,VIP!$A$2:$O19166,7,FALSE)</f>
        <v>Si</v>
      </c>
      <c r="I12" s="113" t="str">
        <f>VLOOKUP(E12,VIP!$A$2:$O11131,8,FALSE)</f>
        <v>Si</v>
      </c>
      <c r="J12" s="113" t="str">
        <f>VLOOKUP(E12,VIP!$A$2:$O11081,8,FALSE)</f>
        <v>Si</v>
      </c>
      <c r="K12" s="113" t="str">
        <f>VLOOKUP(E12,VIP!$A$2:$O14655,6,0)</f>
        <v>NO</v>
      </c>
      <c r="L12" s="114" t="s">
        <v>2245</v>
      </c>
      <c r="M12" s="99" t="s">
        <v>2445</v>
      </c>
      <c r="N12" s="99" t="s">
        <v>2452</v>
      </c>
      <c r="O12" s="113" t="s">
        <v>2454</v>
      </c>
      <c r="P12" s="113"/>
      <c r="Q12" s="99" t="s">
        <v>2245</v>
      </c>
    </row>
    <row r="13" spans="1:17" ht="18" x14ac:dyDescent="0.25">
      <c r="A13" s="113" t="str">
        <f>VLOOKUP(E13,'LISTADO ATM'!$A$2:$C$898,3,0)</f>
        <v>DISTRITO NACIONAL</v>
      </c>
      <c r="B13" s="112">
        <v>3335949621</v>
      </c>
      <c r="C13" s="100">
        <v>44386.807395833333</v>
      </c>
      <c r="D13" s="100" t="s">
        <v>2469</v>
      </c>
      <c r="E13" s="135">
        <v>410</v>
      </c>
      <c r="F13" s="113" t="str">
        <f>VLOOKUP(E13,VIP!$A$2:$O14207,2,0)</f>
        <v>DRBR410</v>
      </c>
      <c r="G13" s="113" t="str">
        <f>VLOOKUP(E13,'LISTADO ATM'!$A$2:$B$897,2,0)</f>
        <v xml:space="preserve">ATM Oficina Las Palmas de Herrera II </v>
      </c>
      <c r="H13" s="113" t="str">
        <f>VLOOKUP(E13,VIP!$A$2:$O19168,7,FALSE)</f>
        <v>Si</v>
      </c>
      <c r="I13" s="113" t="str">
        <f>VLOOKUP(E13,VIP!$A$2:$O11133,8,FALSE)</f>
        <v>Si</v>
      </c>
      <c r="J13" s="113" t="str">
        <f>VLOOKUP(E13,VIP!$A$2:$O11083,8,FALSE)</f>
        <v>Si</v>
      </c>
      <c r="K13" s="113" t="str">
        <f>VLOOKUP(E13,VIP!$A$2:$O14657,6,0)</f>
        <v>NO</v>
      </c>
      <c r="L13" s="114" t="s">
        <v>2561</v>
      </c>
      <c r="M13" s="99" t="s">
        <v>2445</v>
      </c>
      <c r="N13" s="99" t="s">
        <v>2452</v>
      </c>
      <c r="O13" s="113" t="s">
        <v>2470</v>
      </c>
      <c r="P13" s="113"/>
      <c r="Q13" s="99" t="s">
        <v>2561</v>
      </c>
    </row>
    <row r="14" spans="1:17" ht="18" x14ac:dyDescent="0.25">
      <c r="A14" s="113" t="str">
        <f>VLOOKUP(E14,'LISTADO ATM'!$A$2:$C$898,3,0)</f>
        <v>DISTRITO NACIONAL</v>
      </c>
      <c r="B14" s="112">
        <v>3335949624</v>
      </c>
      <c r="C14" s="100">
        <v>44386.816747685189</v>
      </c>
      <c r="D14" s="100" t="s">
        <v>2180</v>
      </c>
      <c r="E14" s="135">
        <v>160</v>
      </c>
      <c r="F14" s="113" t="str">
        <f>VLOOKUP(E14,VIP!$A$2:$O14223,2,0)</f>
        <v>DRBR160</v>
      </c>
      <c r="G14" s="113" t="str">
        <f>VLOOKUP(E14,'LISTADO ATM'!$A$2:$B$897,2,0)</f>
        <v xml:space="preserve">ATM Oficina Herrera </v>
      </c>
      <c r="H14" s="113" t="str">
        <f>VLOOKUP(E14,VIP!$A$2:$O19184,7,FALSE)</f>
        <v>Si</v>
      </c>
      <c r="I14" s="113" t="str">
        <f>VLOOKUP(E14,VIP!$A$2:$O11149,8,FALSE)</f>
        <v>Si</v>
      </c>
      <c r="J14" s="113" t="str">
        <f>VLOOKUP(E14,VIP!$A$2:$O11099,8,FALSE)</f>
        <v>Si</v>
      </c>
      <c r="K14" s="113" t="str">
        <f>VLOOKUP(E14,VIP!$A$2:$O14673,6,0)</f>
        <v>NO</v>
      </c>
      <c r="L14" s="114" t="s">
        <v>2219</v>
      </c>
      <c r="M14" s="99" t="s">
        <v>2445</v>
      </c>
      <c r="N14" s="99" t="s">
        <v>2452</v>
      </c>
      <c r="O14" s="113" t="s">
        <v>2454</v>
      </c>
      <c r="P14" s="113"/>
      <c r="Q14" s="99" t="s">
        <v>2219</v>
      </c>
    </row>
    <row r="15" spans="1:17" ht="18" x14ac:dyDescent="0.25">
      <c r="A15" s="113" t="str">
        <f>VLOOKUP(E15,'LISTADO ATM'!$A$2:$C$898,3,0)</f>
        <v>SUR</v>
      </c>
      <c r="B15" s="112">
        <v>3335949625</v>
      </c>
      <c r="C15" s="100">
        <v>44386.818657407406</v>
      </c>
      <c r="D15" s="100" t="s">
        <v>2180</v>
      </c>
      <c r="E15" s="135">
        <v>135</v>
      </c>
      <c r="F15" s="113" t="str">
        <f>VLOOKUP(E15,VIP!$A$2:$O14222,2,0)</f>
        <v>DRBR135</v>
      </c>
      <c r="G15" s="113" t="str">
        <f>VLOOKUP(E15,'LISTADO ATM'!$A$2:$B$897,2,0)</f>
        <v xml:space="preserve">ATM Oficina Las Dunas Baní </v>
      </c>
      <c r="H15" s="113" t="str">
        <f>VLOOKUP(E15,VIP!$A$2:$O19183,7,FALSE)</f>
        <v>Si</v>
      </c>
      <c r="I15" s="113" t="str">
        <f>VLOOKUP(E15,VIP!$A$2:$O11148,8,FALSE)</f>
        <v>Si</v>
      </c>
      <c r="J15" s="113" t="str">
        <f>VLOOKUP(E15,VIP!$A$2:$O11098,8,FALSE)</f>
        <v>Si</v>
      </c>
      <c r="K15" s="113" t="str">
        <f>VLOOKUP(E15,VIP!$A$2:$O14672,6,0)</f>
        <v>SI</v>
      </c>
      <c r="L15" s="114" t="s">
        <v>2245</v>
      </c>
      <c r="M15" s="99" t="s">
        <v>2445</v>
      </c>
      <c r="N15" s="99" t="s">
        <v>2452</v>
      </c>
      <c r="O15" s="113" t="s">
        <v>2454</v>
      </c>
      <c r="P15" s="113"/>
      <c r="Q15" s="99" t="s">
        <v>2245</v>
      </c>
    </row>
    <row r="16" spans="1:17" ht="18" x14ac:dyDescent="0.25">
      <c r="A16" s="113" t="str">
        <f>VLOOKUP(E16,'LISTADO ATM'!$A$2:$C$898,3,0)</f>
        <v>ESTE</v>
      </c>
      <c r="B16" s="112">
        <v>3335949641</v>
      </c>
      <c r="C16" s="100">
        <v>44386.851620370369</v>
      </c>
      <c r="D16" s="100" t="s">
        <v>2180</v>
      </c>
      <c r="E16" s="135">
        <v>934</v>
      </c>
      <c r="F16" s="113" t="str">
        <f>VLOOKUP(E16,VIP!$A$2:$O14214,2,0)</f>
        <v>DRBR934</v>
      </c>
      <c r="G16" s="113" t="str">
        <f>VLOOKUP(E16,'LISTADO ATM'!$A$2:$B$897,2,0)</f>
        <v>ATM Hotel Dreams La Romana</v>
      </c>
      <c r="H16" s="113" t="str">
        <f>VLOOKUP(E16,VIP!$A$2:$O19175,7,FALSE)</f>
        <v>Si</v>
      </c>
      <c r="I16" s="113" t="str">
        <f>VLOOKUP(E16,VIP!$A$2:$O11140,8,FALSE)</f>
        <v>Si</v>
      </c>
      <c r="J16" s="113" t="str">
        <f>VLOOKUP(E16,VIP!$A$2:$O11090,8,FALSE)</f>
        <v>Si</v>
      </c>
      <c r="K16" s="113" t="str">
        <f>VLOOKUP(E16,VIP!$A$2:$O14664,6,0)</f>
        <v>NO</v>
      </c>
      <c r="L16" s="114" t="s">
        <v>2465</v>
      </c>
      <c r="M16" s="99" t="s">
        <v>2445</v>
      </c>
      <c r="N16" s="99" t="s">
        <v>2452</v>
      </c>
      <c r="O16" s="113" t="s">
        <v>2454</v>
      </c>
      <c r="P16" s="113"/>
      <c r="Q16" s="99" t="s">
        <v>2465</v>
      </c>
    </row>
    <row r="17" spans="1:22" ht="18" x14ac:dyDescent="0.25">
      <c r="A17" s="113" t="str">
        <f>VLOOKUP(E17,'LISTADO ATM'!$A$2:$C$898,3,0)</f>
        <v>DISTRITO NACIONAL</v>
      </c>
      <c r="B17" s="112">
        <v>3335949649</v>
      </c>
      <c r="C17" s="100">
        <v>44386.896898148145</v>
      </c>
      <c r="D17" s="100" t="s">
        <v>2180</v>
      </c>
      <c r="E17" s="135">
        <v>868</v>
      </c>
      <c r="F17" s="113" t="str">
        <f>VLOOKUP(E17,VIP!$A$2:$O14209,2,0)</f>
        <v>DRBR868</v>
      </c>
      <c r="G17" s="113" t="str">
        <f>VLOOKUP(E17,'LISTADO ATM'!$A$2:$B$897,2,0)</f>
        <v xml:space="preserve">ATM Casino Diamante </v>
      </c>
      <c r="H17" s="113" t="str">
        <f>VLOOKUP(E17,VIP!$A$2:$O19170,7,FALSE)</f>
        <v>Si</v>
      </c>
      <c r="I17" s="113" t="str">
        <f>VLOOKUP(E17,VIP!$A$2:$O11135,8,FALSE)</f>
        <v>Si</v>
      </c>
      <c r="J17" s="113" t="str">
        <f>VLOOKUP(E17,VIP!$A$2:$O11085,8,FALSE)</f>
        <v>Si</v>
      </c>
      <c r="K17" s="113" t="str">
        <f>VLOOKUP(E17,VIP!$A$2:$O14659,6,0)</f>
        <v>NO</v>
      </c>
      <c r="L17" s="114" t="s">
        <v>2465</v>
      </c>
      <c r="M17" s="99" t="s">
        <v>2445</v>
      </c>
      <c r="N17" s="99" t="s">
        <v>2452</v>
      </c>
      <c r="O17" s="113" t="s">
        <v>2454</v>
      </c>
      <c r="P17" s="113"/>
      <c r="Q17" s="99" t="s">
        <v>2465</v>
      </c>
    </row>
    <row r="18" spans="1:22" ht="18" x14ac:dyDescent="0.25">
      <c r="A18" s="113" t="str">
        <f>VLOOKUP(E18,'LISTADO ATM'!$A$2:$C$898,3,0)</f>
        <v>ESTE</v>
      </c>
      <c r="B18" s="112">
        <v>3335949652</v>
      </c>
      <c r="C18" s="100">
        <v>44386.940254629626</v>
      </c>
      <c r="D18" s="100" t="s">
        <v>2469</v>
      </c>
      <c r="E18" s="135">
        <v>219</v>
      </c>
      <c r="F18" s="113" t="str">
        <f>VLOOKUP(E18,VIP!$A$2:$O14208,2,0)</f>
        <v>DRBR219</v>
      </c>
      <c r="G18" s="113" t="str">
        <f>VLOOKUP(E18,'LISTADO ATM'!$A$2:$B$897,2,0)</f>
        <v xml:space="preserve">ATM Oficina La Altagracia (Higuey) </v>
      </c>
      <c r="H18" s="113" t="str">
        <f>VLOOKUP(E18,VIP!$A$2:$O19169,7,FALSE)</f>
        <v>Si</v>
      </c>
      <c r="I18" s="113" t="str">
        <f>VLOOKUP(E18,VIP!$A$2:$O11134,8,FALSE)</f>
        <v>Si</v>
      </c>
      <c r="J18" s="113" t="str">
        <f>VLOOKUP(E18,VIP!$A$2:$O11084,8,FALSE)</f>
        <v>Si</v>
      </c>
      <c r="K18" s="113" t="str">
        <f>VLOOKUP(E18,VIP!$A$2:$O14658,6,0)</f>
        <v>NO</v>
      </c>
      <c r="L18" s="114" t="s">
        <v>2561</v>
      </c>
      <c r="M18" s="99" t="s">
        <v>2445</v>
      </c>
      <c r="N18" s="99" t="s">
        <v>2452</v>
      </c>
      <c r="O18" s="113" t="s">
        <v>2470</v>
      </c>
      <c r="P18" s="113"/>
      <c r="Q18" s="99" t="s">
        <v>2561</v>
      </c>
    </row>
    <row r="19" spans="1:22" ht="18" x14ac:dyDescent="0.25">
      <c r="A19" s="113" t="str">
        <f>VLOOKUP(E19,'LISTADO ATM'!$A$2:$C$898,3,0)</f>
        <v>DISTRITO NACIONAL</v>
      </c>
      <c r="B19" s="112" t="s">
        <v>2592</v>
      </c>
      <c r="C19" s="100">
        <v>44387.123055555552</v>
      </c>
      <c r="D19" s="100" t="s">
        <v>2180</v>
      </c>
      <c r="E19" s="135">
        <v>507</v>
      </c>
      <c r="F19" s="113" t="str">
        <f>VLOOKUP(E19,VIP!$A$2:$O14212,2,0)</f>
        <v>DRBR507</v>
      </c>
      <c r="G19" s="113" t="str">
        <f>VLOOKUP(E19,'LISTADO ATM'!$A$2:$B$897,2,0)</f>
        <v>ATM Estación Sigma Boca Chica</v>
      </c>
      <c r="H19" s="113" t="str">
        <f>VLOOKUP(E19,VIP!$A$2:$O19173,7,FALSE)</f>
        <v>Si</v>
      </c>
      <c r="I19" s="113" t="str">
        <f>VLOOKUP(E19,VIP!$A$2:$O11138,8,FALSE)</f>
        <v>Si</v>
      </c>
      <c r="J19" s="113" t="str">
        <f>VLOOKUP(E19,VIP!$A$2:$O11088,8,FALSE)</f>
        <v>Si</v>
      </c>
      <c r="K19" s="113" t="str">
        <f>VLOOKUP(E19,VIP!$A$2:$O14662,6,0)</f>
        <v>NO</v>
      </c>
      <c r="L19" s="114" t="s">
        <v>2245</v>
      </c>
      <c r="M19" s="99" t="s">
        <v>2445</v>
      </c>
      <c r="N19" s="99" t="s">
        <v>2452</v>
      </c>
      <c r="O19" s="113" t="s">
        <v>2454</v>
      </c>
      <c r="P19" s="113"/>
      <c r="Q19" s="99" t="s">
        <v>2245</v>
      </c>
    </row>
    <row r="20" spans="1:22" ht="18" x14ac:dyDescent="0.25">
      <c r="A20" s="113" t="str">
        <f>VLOOKUP(E20,'LISTADO ATM'!$A$2:$C$898,3,0)</f>
        <v>NORTE</v>
      </c>
      <c r="B20" s="112" t="s">
        <v>2591</v>
      </c>
      <c r="C20" s="100">
        <v>44387.202210648145</v>
      </c>
      <c r="D20" s="100" t="s">
        <v>2181</v>
      </c>
      <c r="E20" s="135">
        <v>373</v>
      </c>
      <c r="F20" s="113" t="str">
        <f>VLOOKUP(E20,VIP!$A$2:$O14210,2,0)</f>
        <v>DRBR373</v>
      </c>
      <c r="G20" s="113" t="str">
        <f>VLOOKUP(E20,'LISTADO ATM'!$A$2:$B$897,2,0)</f>
        <v>S/M Tangui Nagua</v>
      </c>
      <c r="H20" s="113" t="str">
        <f>VLOOKUP(E20,VIP!$A$2:$O19171,7,FALSE)</f>
        <v>N/A</v>
      </c>
      <c r="I20" s="113" t="str">
        <f>VLOOKUP(E20,VIP!$A$2:$O11136,8,FALSE)</f>
        <v>N/A</v>
      </c>
      <c r="J20" s="113" t="str">
        <f>VLOOKUP(E20,VIP!$A$2:$O11086,8,FALSE)</f>
        <v>N/A</v>
      </c>
      <c r="K20" s="113" t="str">
        <f>VLOOKUP(E20,VIP!$A$2:$O14660,6,0)</f>
        <v>N/A</v>
      </c>
      <c r="L20" s="114" t="s">
        <v>2593</v>
      </c>
      <c r="M20" s="99" t="s">
        <v>2445</v>
      </c>
      <c r="N20" s="99" t="s">
        <v>2452</v>
      </c>
      <c r="O20" s="113" t="s">
        <v>2588</v>
      </c>
      <c r="P20" s="113"/>
      <c r="Q20" s="99" t="s">
        <v>2593</v>
      </c>
    </row>
    <row r="21" spans="1:22" ht="18" x14ac:dyDescent="0.25">
      <c r="A21" s="113" t="str">
        <f>VLOOKUP(E21,'LISTADO ATM'!$A$2:$C$898,3,0)</f>
        <v>SUR</v>
      </c>
      <c r="B21" s="112" t="s">
        <v>2603</v>
      </c>
      <c r="C21" s="100">
        <v>44387.379988425928</v>
      </c>
      <c r="D21" s="100" t="s">
        <v>2469</v>
      </c>
      <c r="E21" s="135">
        <v>582</v>
      </c>
      <c r="F21" s="113" t="str">
        <f>VLOOKUP(E21,VIP!$A$2:$O14240,2,0)</f>
        <v xml:space="preserve">DRBR582 </v>
      </c>
      <c r="G21" s="113" t="str">
        <f>VLOOKUP(E21,'LISTADO ATM'!$A$2:$B$897,2,0)</f>
        <v>ATM Estación Sabana Yegua</v>
      </c>
      <c r="H21" s="113" t="str">
        <f>VLOOKUP(E21,VIP!$A$2:$O19201,7,FALSE)</f>
        <v>N/A</v>
      </c>
      <c r="I21" s="113" t="str">
        <f>VLOOKUP(E21,VIP!$A$2:$O11166,8,FALSE)</f>
        <v>N/A</v>
      </c>
      <c r="J21" s="113" t="str">
        <f>VLOOKUP(E21,VIP!$A$2:$O11116,8,FALSE)</f>
        <v>N/A</v>
      </c>
      <c r="K21" s="113" t="str">
        <f>VLOOKUP(E21,VIP!$A$2:$O14690,6,0)</f>
        <v>N/A</v>
      </c>
      <c r="L21" s="114" t="s">
        <v>2417</v>
      </c>
      <c r="M21" s="99" t="s">
        <v>2445</v>
      </c>
      <c r="N21" s="99" t="s">
        <v>2452</v>
      </c>
      <c r="O21" s="113" t="s">
        <v>2470</v>
      </c>
      <c r="P21" s="113"/>
      <c r="Q21" s="99" t="s">
        <v>2417</v>
      </c>
    </row>
    <row r="22" spans="1:22" ht="18" x14ac:dyDescent="0.25">
      <c r="A22" s="113" t="str">
        <f>VLOOKUP(E22,'LISTADO ATM'!$A$2:$C$898,3,0)</f>
        <v>SUR</v>
      </c>
      <c r="B22" s="112" t="s">
        <v>2602</v>
      </c>
      <c r="C22" s="100">
        <v>44387.402129629627</v>
      </c>
      <c r="D22" s="100" t="s">
        <v>2180</v>
      </c>
      <c r="E22" s="135">
        <v>50</v>
      </c>
      <c r="F22" s="113" t="str">
        <f>VLOOKUP(E22,VIP!$A$2:$O14237,2,0)</f>
        <v>DRBR050</v>
      </c>
      <c r="G22" s="113" t="str">
        <f>VLOOKUP(E22,'LISTADO ATM'!$A$2:$B$897,2,0)</f>
        <v xml:space="preserve">ATM Oficina Padre Las Casas (Azua) </v>
      </c>
      <c r="H22" s="113" t="str">
        <f>VLOOKUP(E22,VIP!$A$2:$O19198,7,FALSE)</f>
        <v>Si</v>
      </c>
      <c r="I22" s="113" t="str">
        <f>VLOOKUP(E22,VIP!$A$2:$O11163,8,FALSE)</f>
        <v>Si</v>
      </c>
      <c r="J22" s="113" t="str">
        <f>VLOOKUP(E22,VIP!$A$2:$O11113,8,FALSE)</f>
        <v>Si</v>
      </c>
      <c r="K22" s="113" t="str">
        <f>VLOOKUP(E22,VIP!$A$2:$O14687,6,0)</f>
        <v>NO</v>
      </c>
      <c r="L22" s="114" t="s">
        <v>2614</v>
      </c>
      <c r="M22" s="99" t="s">
        <v>2445</v>
      </c>
      <c r="N22" s="99" t="s">
        <v>2452</v>
      </c>
      <c r="O22" s="113" t="s">
        <v>2454</v>
      </c>
      <c r="P22" s="113"/>
      <c r="Q22" s="99" t="s">
        <v>2614</v>
      </c>
    </row>
    <row r="23" spans="1:22" ht="18" x14ac:dyDescent="0.25">
      <c r="A23" s="113" t="str">
        <f>VLOOKUP(E23,'LISTADO ATM'!$A$2:$C$898,3,0)</f>
        <v>ESTE</v>
      </c>
      <c r="B23" s="112" t="s">
        <v>2601</v>
      </c>
      <c r="C23" s="100">
        <v>44387.420856481483</v>
      </c>
      <c r="D23" s="100" t="s">
        <v>2469</v>
      </c>
      <c r="E23" s="135">
        <v>293</v>
      </c>
      <c r="F23" s="113" t="str">
        <f>VLOOKUP(E23,VIP!$A$2:$O14235,2,0)</f>
        <v>DRBR293</v>
      </c>
      <c r="G23" s="113" t="str">
        <f>VLOOKUP(E23,'LISTADO ATM'!$A$2:$B$897,2,0)</f>
        <v xml:space="preserve">ATM S/M Nueva Visión (San Pedro) </v>
      </c>
      <c r="H23" s="113" t="str">
        <f>VLOOKUP(E23,VIP!$A$2:$O19196,7,FALSE)</f>
        <v>Si</v>
      </c>
      <c r="I23" s="113" t="str">
        <f>VLOOKUP(E23,VIP!$A$2:$O11161,8,FALSE)</f>
        <v>Si</v>
      </c>
      <c r="J23" s="113" t="str">
        <f>VLOOKUP(E23,VIP!$A$2:$O11111,8,FALSE)</f>
        <v>Si</v>
      </c>
      <c r="K23" s="113" t="str">
        <f>VLOOKUP(E23,VIP!$A$2:$O14685,6,0)</f>
        <v>NO</v>
      </c>
      <c r="L23" s="114" t="s">
        <v>2441</v>
      </c>
      <c r="M23" s="99" t="s">
        <v>2445</v>
      </c>
      <c r="N23" s="99" t="s">
        <v>2452</v>
      </c>
      <c r="O23" s="113" t="s">
        <v>2470</v>
      </c>
      <c r="P23" s="113"/>
      <c r="Q23" s="99" t="s">
        <v>2441</v>
      </c>
    </row>
    <row r="24" spans="1:22" ht="18" x14ac:dyDescent="0.25">
      <c r="A24" s="113" t="str">
        <f>VLOOKUP(E24,'LISTADO ATM'!$A$2:$C$898,3,0)</f>
        <v>NORTE</v>
      </c>
      <c r="B24" s="112" t="s">
        <v>2600</v>
      </c>
      <c r="C24" s="100">
        <v>44387.431620370371</v>
      </c>
      <c r="D24" s="100" t="s">
        <v>2181</v>
      </c>
      <c r="E24" s="135">
        <v>720</v>
      </c>
      <c r="F24" s="113" t="str">
        <f>VLOOKUP(E24,VIP!$A$2:$O14233,2,0)</f>
        <v>DRBR12E</v>
      </c>
      <c r="G24" s="113" t="str">
        <f>VLOOKUP(E24,'LISTADO ATM'!$A$2:$B$897,2,0)</f>
        <v xml:space="preserve">ATM OMSA (Santiago) </v>
      </c>
      <c r="H24" s="113" t="str">
        <f>VLOOKUP(E24,VIP!$A$2:$O19194,7,FALSE)</f>
        <v>Si</v>
      </c>
      <c r="I24" s="113" t="str">
        <f>VLOOKUP(E24,VIP!$A$2:$O11159,8,FALSE)</f>
        <v>Si</v>
      </c>
      <c r="J24" s="113" t="str">
        <f>VLOOKUP(E24,VIP!$A$2:$O11109,8,FALSE)</f>
        <v>Si</v>
      </c>
      <c r="K24" s="113" t="str">
        <f>VLOOKUP(E24,VIP!$A$2:$O14683,6,0)</f>
        <v>NO</v>
      </c>
      <c r="L24" s="114" t="s">
        <v>2614</v>
      </c>
      <c r="M24" s="99" t="s">
        <v>2445</v>
      </c>
      <c r="N24" s="99" t="s">
        <v>2452</v>
      </c>
      <c r="O24" s="113" t="s">
        <v>2588</v>
      </c>
      <c r="P24" s="113"/>
      <c r="Q24" s="99" t="s">
        <v>2614</v>
      </c>
    </row>
    <row r="25" spans="1:22" ht="18" x14ac:dyDescent="0.25">
      <c r="A25" s="144" t="str">
        <f>VLOOKUP(E25,'LISTADO ATM'!$A$2:$C$898,3,0)</f>
        <v>SUR</v>
      </c>
      <c r="B25" s="140" t="s">
        <v>2599</v>
      </c>
      <c r="C25" s="100">
        <v>44387.451979166668</v>
      </c>
      <c r="D25" s="100" t="s">
        <v>2180</v>
      </c>
      <c r="E25" s="135">
        <v>33</v>
      </c>
      <c r="F25" s="144" t="str">
        <f>VLOOKUP(E25,VIP!$A$2:$O14227,2,0)</f>
        <v>DRBR033</v>
      </c>
      <c r="G25" s="144" t="str">
        <f>VLOOKUP(E25,'LISTADO ATM'!$A$2:$B$897,2,0)</f>
        <v xml:space="preserve">ATM UNP Juan de Herrera </v>
      </c>
      <c r="H25" s="144" t="str">
        <f>VLOOKUP(E25,VIP!$A$2:$O19188,7,FALSE)</f>
        <v>Si</v>
      </c>
      <c r="I25" s="144" t="str">
        <f>VLOOKUP(E25,VIP!$A$2:$O11153,8,FALSE)</f>
        <v>Si</v>
      </c>
      <c r="J25" s="144" t="str">
        <f>VLOOKUP(E25,VIP!$A$2:$O11103,8,FALSE)</f>
        <v>Si</v>
      </c>
      <c r="K25" s="144" t="str">
        <f>VLOOKUP(E25,VIP!$A$2:$O14677,6,0)</f>
        <v>NO</v>
      </c>
      <c r="L25" s="145" t="s">
        <v>2219</v>
      </c>
      <c r="M25" s="99" t="s">
        <v>2445</v>
      </c>
      <c r="N25" s="99" t="s">
        <v>2452</v>
      </c>
      <c r="O25" s="144" t="s">
        <v>2454</v>
      </c>
      <c r="P25" s="144"/>
      <c r="Q25" s="99" t="s">
        <v>2219</v>
      </c>
      <c r="R25" s="106"/>
      <c r="S25" s="106"/>
      <c r="T25" s="106"/>
      <c r="U25" s="79"/>
      <c r="V25" s="69"/>
    </row>
    <row r="26" spans="1:22" ht="18" x14ac:dyDescent="0.25">
      <c r="A26" s="144" t="str">
        <f>VLOOKUP(E26,'LISTADO ATM'!$A$2:$C$898,3,0)</f>
        <v>DISTRITO NACIONAL</v>
      </c>
      <c r="B26" s="140" t="s">
        <v>2598</v>
      </c>
      <c r="C26" s="100">
        <v>44387.457627314812</v>
      </c>
      <c r="D26" s="100" t="s">
        <v>2180</v>
      </c>
      <c r="E26" s="135">
        <v>96</v>
      </c>
      <c r="F26" s="144" t="str">
        <f>VLOOKUP(E26,VIP!$A$2:$O14223,2,0)</f>
        <v>DRBR096</v>
      </c>
      <c r="G26" s="144" t="str">
        <f>VLOOKUP(E26,'LISTADO ATM'!$A$2:$B$897,2,0)</f>
        <v>ATM S/M Caribe Av. Charles de Gaulle</v>
      </c>
      <c r="H26" s="144" t="str">
        <f>VLOOKUP(E26,VIP!$A$2:$O19184,7,FALSE)</f>
        <v>Si</v>
      </c>
      <c r="I26" s="144" t="str">
        <f>VLOOKUP(E26,VIP!$A$2:$O11149,8,FALSE)</f>
        <v>No</v>
      </c>
      <c r="J26" s="144" t="str">
        <f>VLOOKUP(E26,VIP!$A$2:$O11099,8,FALSE)</f>
        <v>No</v>
      </c>
      <c r="K26" s="144" t="str">
        <f>VLOOKUP(E26,VIP!$A$2:$O14673,6,0)</f>
        <v>NO</v>
      </c>
      <c r="L26" s="145" t="s">
        <v>2465</v>
      </c>
      <c r="M26" s="99" t="s">
        <v>2445</v>
      </c>
      <c r="N26" s="99" t="s">
        <v>2452</v>
      </c>
      <c r="O26" s="144" t="s">
        <v>2454</v>
      </c>
      <c r="P26" s="144"/>
      <c r="Q26" s="99" t="s">
        <v>2465</v>
      </c>
      <c r="R26" s="106"/>
      <c r="S26" s="106"/>
      <c r="T26" s="106"/>
      <c r="U26" s="79"/>
      <c r="V26" s="69"/>
    </row>
    <row r="27" spans="1:22" ht="18" x14ac:dyDescent="0.25">
      <c r="A27" s="144" t="str">
        <f>VLOOKUP(E27,'LISTADO ATM'!$A$2:$C$898,3,0)</f>
        <v>SUR</v>
      </c>
      <c r="B27" s="140" t="s">
        <v>2597</v>
      </c>
      <c r="C27" s="100">
        <v>44387.459027777775</v>
      </c>
      <c r="D27" s="100" t="s">
        <v>2180</v>
      </c>
      <c r="E27" s="135">
        <v>44</v>
      </c>
      <c r="F27" s="144" t="str">
        <f>VLOOKUP(E27,VIP!$A$2:$O14221,2,0)</f>
        <v>DRBR044</v>
      </c>
      <c r="G27" s="144" t="str">
        <f>VLOOKUP(E27,'LISTADO ATM'!$A$2:$B$897,2,0)</f>
        <v xml:space="preserve">ATM Oficina Pedernales </v>
      </c>
      <c r="H27" s="144" t="str">
        <f>VLOOKUP(E27,VIP!$A$2:$O19182,7,FALSE)</f>
        <v>Si</v>
      </c>
      <c r="I27" s="144" t="str">
        <f>VLOOKUP(E27,VIP!$A$2:$O11147,8,FALSE)</f>
        <v>Si</v>
      </c>
      <c r="J27" s="144" t="str">
        <f>VLOOKUP(E27,VIP!$A$2:$O11097,8,FALSE)</f>
        <v>Si</v>
      </c>
      <c r="K27" s="144" t="str">
        <f>VLOOKUP(E27,VIP!$A$2:$O14671,6,0)</f>
        <v>SI</v>
      </c>
      <c r="L27" s="145" t="s">
        <v>2465</v>
      </c>
      <c r="M27" s="99" t="s">
        <v>2445</v>
      </c>
      <c r="N27" s="99" t="s">
        <v>2452</v>
      </c>
      <c r="O27" s="144" t="s">
        <v>2454</v>
      </c>
      <c r="P27" s="144"/>
      <c r="Q27" s="99" t="s">
        <v>2465</v>
      </c>
      <c r="R27" s="106"/>
      <c r="S27" s="106"/>
      <c r="T27" s="106"/>
      <c r="U27" s="79"/>
      <c r="V27" s="69"/>
    </row>
    <row r="28" spans="1:22" ht="18" x14ac:dyDescent="0.25">
      <c r="A28" s="144" t="str">
        <f>VLOOKUP(E28,'LISTADO ATM'!$A$2:$C$898,3,0)</f>
        <v>DISTRITO NACIONAL</v>
      </c>
      <c r="B28" s="140" t="s">
        <v>2596</v>
      </c>
      <c r="C28" s="100">
        <v>44387.459976851853</v>
      </c>
      <c r="D28" s="100" t="s">
        <v>2180</v>
      </c>
      <c r="E28" s="135">
        <v>836</v>
      </c>
      <c r="F28" s="144" t="str">
        <f>VLOOKUP(E28,VIP!$A$2:$O14220,2,0)</f>
        <v>DRBR836</v>
      </c>
      <c r="G28" s="144" t="str">
        <f>VLOOKUP(E28,'LISTADO ATM'!$A$2:$B$897,2,0)</f>
        <v xml:space="preserve">ATM UNP Plaza Luperón </v>
      </c>
      <c r="H28" s="144" t="str">
        <f>VLOOKUP(E28,VIP!$A$2:$O19181,7,FALSE)</f>
        <v>Si</v>
      </c>
      <c r="I28" s="144" t="str">
        <f>VLOOKUP(E28,VIP!$A$2:$O11146,8,FALSE)</f>
        <v>Si</v>
      </c>
      <c r="J28" s="144" t="str">
        <f>VLOOKUP(E28,VIP!$A$2:$O11096,8,FALSE)</f>
        <v>Si</v>
      </c>
      <c r="K28" s="144" t="str">
        <f>VLOOKUP(E28,VIP!$A$2:$O14670,6,0)</f>
        <v>NO</v>
      </c>
      <c r="L28" s="145" t="s">
        <v>2465</v>
      </c>
      <c r="M28" s="99" t="s">
        <v>2445</v>
      </c>
      <c r="N28" s="99" t="s">
        <v>2452</v>
      </c>
      <c r="O28" s="144" t="s">
        <v>2454</v>
      </c>
      <c r="P28" s="144"/>
      <c r="Q28" s="99" t="s">
        <v>2465</v>
      </c>
      <c r="R28" s="106"/>
      <c r="S28" s="106"/>
      <c r="T28" s="106"/>
      <c r="U28" s="79"/>
      <c r="V28" s="69"/>
    </row>
    <row r="29" spans="1:22" ht="18" x14ac:dyDescent="0.25">
      <c r="A29" s="144" t="str">
        <f>VLOOKUP(E29,'LISTADO ATM'!$A$2:$C$898,3,0)</f>
        <v>DISTRITO NACIONAL</v>
      </c>
      <c r="B29" s="140" t="s">
        <v>2595</v>
      </c>
      <c r="C29" s="100">
        <v>44387.462268518517</v>
      </c>
      <c r="D29" s="100" t="s">
        <v>2180</v>
      </c>
      <c r="E29" s="135">
        <v>281</v>
      </c>
      <c r="F29" s="144" t="str">
        <f>VLOOKUP(E29,VIP!$A$2:$O14218,2,0)</f>
        <v>DRBR737</v>
      </c>
      <c r="G29" s="144" t="str">
        <f>VLOOKUP(E29,'LISTADO ATM'!$A$2:$B$897,2,0)</f>
        <v xml:space="preserve">ATM S/M Pola Independencia </v>
      </c>
      <c r="H29" s="144" t="str">
        <f>VLOOKUP(E29,VIP!$A$2:$O19179,7,FALSE)</f>
        <v>Si</v>
      </c>
      <c r="I29" s="144" t="str">
        <f>VLOOKUP(E29,VIP!$A$2:$O11144,8,FALSE)</f>
        <v>Si</v>
      </c>
      <c r="J29" s="144" t="str">
        <f>VLOOKUP(E29,VIP!$A$2:$O11094,8,FALSE)</f>
        <v>Si</v>
      </c>
      <c r="K29" s="144" t="str">
        <f>VLOOKUP(E29,VIP!$A$2:$O14668,6,0)</f>
        <v>NO</v>
      </c>
      <c r="L29" s="145" t="s">
        <v>2465</v>
      </c>
      <c r="M29" s="99" t="s">
        <v>2445</v>
      </c>
      <c r="N29" s="99" t="s">
        <v>2452</v>
      </c>
      <c r="O29" s="144" t="s">
        <v>2454</v>
      </c>
      <c r="P29" s="144"/>
      <c r="Q29" s="99" t="s">
        <v>2465</v>
      </c>
      <c r="R29" s="106"/>
      <c r="S29" s="106"/>
      <c r="T29" s="106"/>
      <c r="U29" s="79"/>
      <c r="V29" s="69"/>
    </row>
    <row r="30" spans="1:22" ht="18" x14ac:dyDescent="0.25">
      <c r="A30" s="144" t="str">
        <f>VLOOKUP(E30,'LISTADO ATM'!$A$2:$C$898,3,0)</f>
        <v>DISTRITO NACIONAL</v>
      </c>
      <c r="B30" s="140" t="s">
        <v>2612</v>
      </c>
      <c r="C30" s="100">
        <v>44387.487847222219</v>
      </c>
      <c r="D30" s="100" t="s">
        <v>2180</v>
      </c>
      <c r="E30" s="135">
        <v>917</v>
      </c>
      <c r="F30" s="144" t="str">
        <f>VLOOKUP(E30,VIP!$A$2:$O14227,2,0)</f>
        <v>DRBR01B</v>
      </c>
      <c r="G30" s="144" t="str">
        <f>VLOOKUP(E30,'LISTADO ATM'!$A$2:$B$897,2,0)</f>
        <v xml:space="preserve">ATM Oficina Los Mina </v>
      </c>
      <c r="H30" s="144" t="str">
        <f>VLOOKUP(E30,VIP!$A$2:$O19188,7,FALSE)</f>
        <v>Si</v>
      </c>
      <c r="I30" s="144" t="str">
        <f>VLOOKUP(E30,VIP!$A$2:$O11153,8,FALSE)</f>
        <v>Si</v>
      </c>
      <c r="J30" s="144" t="str">
        <f>VLOOKUP(E30,VIP!$A$2:$O11103,8,FALSE)</f>
        <v>Si</v>
      </c>
      <c r="K30" s="144" t="str">
        <f>VLOOKUP(E30,VIP!$A$2:$O14677,6,0)</f>
        <v>NO</v>
      </c>
      <c r="L30" s="145" t="s">
        <v>2219</v>
      </c>
      <c r="M30" s="99" t="s">
        <v>2445</v>
      </c>
      <c r="N30" s="99" t="s">
        <v>2452</v>
      </c>
      <c r="O30" s="144" t="s">
        <v>2454</v>
      </c>
      <c r="P30" s="144"/>
      <c r="Q30" s="99" t="s">
        <v>2219</v>
      </c>
      <c r="R30" s="106"/>
      <c r="S30" s="106"/>
      <c r="T30" s="106"/>
      <c r="U30" s="79"/>
      <c r="V30" s="69"/>
    </row>
    <row r="31" spans="1:22" ht="18" x14ac:dyDescent="0.25">
      <c r="A31" s="144" t="str">
        <f>VLOOKUP(E31,'LISTADO ATM'!$A$2:$C$898,3,0)</f>
        <v>DISTRITO NACIONAL</v>
      </c>
      <c r="B31" s="140" t="s">
        <v>2611</v>
      </c>
      <c r="C31" s="100">
        <v>44387.489039351851</v>
      </c>
      <c r="D31" s="100" t="s">
        <v>2180</v>
      </c>
      <c r="E31" s="135">
        <v>37</v>
      </c>
      <c r="F31" s="144" t="str">
        <f>VLOOKUP(E31,VIP!$A$2:$O14226,2,0)</f>
        <v>DRBR037</v>
      </c>
      <c r="G31" s="144" t="str">
        <f>VLOOKUP(E31,'LISTADO ATM'!$A$2:$B$897,2,0)</f>
        <v xml:space="preserve">ATM Oficina Villa Mella </v>
      </c>
      <c r="H31" s="144" t="str">
        <f>VLOOKUP(E31,VIP!$A$2:$O19187,7,FALSE)</f>
        <v>Si</v>
      </c>
      <c r="I31" s="144" t="str">
        <f>VLOOKUP(E31,VIP!$A$2:$O11152,8,FALSE)</f>
        <v>Si</v>
      </c>
      <c r="J31" s="144" t="str">
        <f>VLOOKUP(E31,VIP!$A$2:$O11102,8,FALSE)</f>
        <v>Si</v>
      </c>
      <c r="K31" s="144" t="str">
        <f>VLOOKUP(E31,VIP!$A$2:$O14676,6,0)</f>
        <v>SI</v>
      </c>
      <c r="L31" s="145" t="s">
        <v>2219</v>
      </c>
      <c r="M31" s="99" t="s">
        <v>2445</v>
      </c>
      <c r="N31" s="99" t="s">
        <v>2452</v>
      </c>
      <c r="O31" s="144" t="s">
        <v>2454</v>
      </c>
      <c r="P31" s="144"/>
      <c r="Q31" s="99" t="s">
        <v>2219</v>
      </c>
      <c r="R31" s="106"/>
      <c r="S31" s="106"/>
      <c r="T31" s="106"/>
      <c r="U31" s="79"/>
      <c r="V31" s="69"/>
    </row>
    <row r="32" spans="1:22" ht="18" x14ac:dyDescent="0.25">
      <c r="A32" s="144" t="str">
        <f>VLOOKUP(E32,'LISTADO ATM'!$A$2:$C$898,3,0)</f>
        <v>ESTE</v>
      </c>
      <c r="B32" s="140" t="s">
        <v>2610</v>
      </c>
      <c r="C32" s="100">
        <v>44387.50949074074</v>
      </c>
      <c r="D32" s="100" t="s">
        <v>2469</v>
      </c>
      <c r="E32" s="135">
        <v>211</v>
      </c>
      <c r="F32" s="144" t="str">
        <f>VLOOKUP(E32,VIP!$A$2:$O14225,2,0)</f>
        <v>DRBR211</v>
      </c>
      <c r="G32" s="144" t="str">
        <f>VLOOKUP(E32,'LISTADO ATM'!$A$2:$B$897,2,0)</f>
        <v xml:space="preserve">ATM Oficina La Romana I </v>
      </c>
      <c r="H32" s="144" t="str">
        <f>VLOOKUP(E32,VIP!$A$2:$O19186,7,FALSE)</f>
        <v>Si</v>
      </c>
      <c r="I32" s="144" t="str">
        <f>VLOOKUP(E32,VIP!$A$2:$O11151,8,FALSE)</f>
        <v>Si</v>
      </c>
      <c r="J32" s="144" t="str">
        <f>VLOOKUP(E32,VIP!$A$2:$O11101,8,FALSE)</f>
        <v>Si</v>
      </c>
      <c r="K32" s="144" t="str">
        <f>VLOOKUP(E32,VIP!$A$2:$O14675,6,0)</f>
        <v>NO</v>
      </c>
      <c r="L32" s="145" t="s">
        <v>2417</v>
      </c>
      <c r="M32" s="99" t="s">
        <v>2445</v>
      </c>
      <c r="N32" s="99" t="s">
        <v>2452</v>
      </c>
      <c r="O32" s="144" t="s">
        <v>2470</v>
      </c>
      <c r="P32" s="144"/>
      <c r="Q32" s="99" t="s">
        <v>2417</v>
      </c>
      <c r="R32" s="106"/>
      <c r="S32" s="106"/>
      <c r="T32" s="106"/>
      <c r="U32" s="79"/>
      <c r="V32" s="69"/>
    </row>
    <row r="33" spans="1:22" ht="18" x14ac:dyDescent="0.25">
      <c r="A33" s="144" t="str">
        <f>VLOOKUP(E33,'LISTADO ATM'!$A$2:$C$898,3,0)</f>
        <v>SUR</v>
      </c>
      <c r="B33" s="140">
        <v>3335947792</v>
      </c>
      <c r="C33" s="100">
        <v>44387.551550925928</v>
      </c>
      <c r="D33" s="100" t="s">
        <v>2469</v>
      </c>
      <c r="E33" s="135">
        <v>880</v>
      </c>
      <c r="F33" s="144" t="str">
        <f>VLOOKUP(E33,VIP!$A$2:$O14224,2,0)</f>
        <v>DRBR880</v>
      </c>
      <c r="G33" s="144" t="str">
        <f>VLOOKUP(E33,'LISTADO ATM'!$A$2:$B$897,2,0)</f>
        <v xml:space="preserve">ATM Autoservicio Barahona II </v>
      </c>
      <c r="H33" s="144" t="str">
        <f>VLOOKUP(E33,VIP!$A$2:$O19185,7,FALSE)</f>
        <v>Si</v>
      </c>
      <c r="I33" s="144" t="str">
        <f>VLOOKUP(E33,VIP!$A$2:$O11150,8,FALSE)</f>
        <v>Si</v>
      </c>
      <c r="J33" s="144" t="str">
        <f>VLOOKUP(E33,VIP!$A$2:$O11100,8,FALSE)</f>
        <v>Si</v>
      </c>
      <c r="K33" s="144" t="str">
        <f>VLOOKUP(E33,VIP!$A$2:$O14674,6,0)</f>
        <v>SI</v>
      </c>
      <c r="L33" s="145" t="s">
        <v>2561</v>
      </c>
      <c r="M33" s="99" t="s">
        <v>2445</v>
      </c>
      <c r="N33" s="99" t="s">
        <v>2452</v>
      </c>
      <c r="O33" s="144" t="s">
        <v>2470</v>
      </c>
      <c r="P33" s="144"/>
      <c r="Q33" s="99" t="s">
        <v>2561</v>
      </c>
      <c r="R33" s="106"/>
      <c r="S33" s="106"/>
      <c r="T33" s="106"/>
      <c r="U33" s="79"/>
      <c r="V33" s="69"/>
    </row>
    <row r="34" spans="1:22" ht="18" x14ac:dyDescent="0.25">
      <c r="A34" s="144" t="str">
        <f>VLOOKUP(E34,'LISTADO ATM'!$A$2:$C$898,3,0)</f>
        <v>NORTE</v>
      </c>
      <c r="B34" s="140" t="s">
        <v>2609</v>
      </c>
      <c r="C34" s="100">
        <v>44387.572384259256</v>
      </c>
      <c r="D34" s="100" t="s">
        <v>2589</v>
      </c>
      <c r="E34" s="135">
        <v>987</v>
      </c>
      <c r="F34" s="144" t="str">
        <f>VLOOKUP(E34,VIP!$A$2:$O14223,2,0)</f>
        <v>DRBR987</v>
      </c>
      <c r="G34" s="144" t="str">
        <f>VLOOKUP(E34,'LISTADO ATM'!$A$2:$B$897,2,0)</f>
        <v xml:space="preserve">ATM S/M Jumbo (Moca) </v>
      </c>
      <c r="H34" s="144" t="str">
        <f>VLOOKUP(E34,VIP!$A$2:$O19184,7,FALSE)</f>
        <v>Si</v>
      </c>
      <c r="I34" s="144" t="str">
        <f>VLOOKUP(E34,VIP!$A$2:$O11149,8,FALSE)</f>
        <v>Si</v>
      </c>
      <c r="J34" s="144" t="str">
        <f>VLOOKUP(E34,VIP!$A$2:$O11099,8,FALSE)</f>
        <v>Si</v>
      </c>
      <c r="K34" s="144" t="str">
        <f>VLOOKUP(E34,VIP!$A$2:$O14673,6,0)</f>
        <v>NO</v>
      </c>
      <c r="L34" s="145" t="s">
        <v>2441</v>
      </c>
      <c r="M34" s="99" t="s">
        <v>2445</v>
      </c>
      <c r="N34" s="99" t="s">
        <v>2452</v>
      </c>
      <c r="O34" s="144" t="s">
        <v>2590</v>
      </c>
      <c r="P34" s="144"/>
      <c r="Q34" s="99" t="s">
        <v>2441</v>
      </c>
      <c r="R34" s="106"/>
      <c r="S34" s="106"/>
      <c r="T34" s="106"/>
      <c r="U34" s="79"/>
      <c r="V34" s="69"/>
    </row>
    <row r="35" spans="1:22" ht="18" x14ac:dyDescent="0.25">
      <c r="A35" s="144" t="str">
        <f>VLOOKUP(E35,'LISTADO ATM'!$A$2:$C$898,3,0)</f>
        <v>DISTRITO NACIONAL</v>
      </c>
      <c r="B35" s="140" t="s">
        <v>2608</v>
      </c>
      <c r="C35" s="100">
        <v>44387.578159722223</v>
      </c>
      <c r="D35" s="100" t="s">
        <v>2180</v>
      </c>
      <c r="E35" s="135">
        <v>686</v>
      </c>
      <c r="F35" s="144" t="str">
        <f>VLOOKUP(E35,VIP!$A$2:$O14222,2,0)</f>
        <v>DRBR686</v>
      </c>
      <c r="G35" s="144" t="str">
        <f>VLOOKUP(E35,'LISTADO ATM'!$A$2:$B$897,2,0)</f>
        <v>ATM Autoservicio Oficina Máximo Gómez</v>
      </c>
      <c r="H35" s="144" t="str">
        <f>VLOOKUP(E35,VIP!$A$2:$O19183,7,FALSE)</f>
        <v>Si</v>
      </c>
      <c r="I35" s="144" t="str">
        <f>VLOOKUP(E35,VIP!$A$2:$O11148,8,FALSE)</f>
        <v>Si</v>
      </c>
      <c r="J35" s="144" t="str">
        <f>VLOOKUP(E35,VIP!$A$2:$O11098,8,FALSE)</f>
        <v>Si</v>
      </c>
      <c r="K35" s="144" t="str">
        <f>VLOOKUP(E35,VIP!$A$2:$O14672,6,0)</f>
        <v>NO</v>
      </c>
      <c r="L35" s="145" t="s">
        <v>2219</v>
      </c>
      <c r="M35" s="99" t="s">
        <v>2445</v>
      </c>
      <c r="N35" s="99" t="s">
        <v>2452</v>
      </c>
      <c r="O35" s="144" t="s">
        <v>2454</v>
      </c>
      <c r="P35" s="144"/>
      <c r="Q35" s="99" t="s">
        <v>2219</v>
      </c>
      <c r="R35" s="106"/>
      <c r="S35" s="106"/>
      <c r="T35" s="106"/>
      <c r="U35" s="79"/>
      <c r="V35" s="69"/>
    </row>
    <row r="36" spans="1:22" ht="18" x14ac:dyDescent="0.25">
      <c r="A36" s="144" t="str">
        <f>VLOOKUP(E36,'LISTADO ATM'!$A$2:$C$898,3,0)</f>
        <v>DISTRITO NACIONAL</v>
      </c>
      <c r="B36" s="140" t="s">
        <v>2607</v>
      </c>
      <c r="C36" s="100">
        <v>44387.58216435185</v>
      </c>
      <c r="D36" s="100" t="s">
        <v>2180</v>
      </c>
      <c r="E36" s="135">
        <v>952</v>
      </c>
      <c r="F36" s="144" t="str">
        <f>VLOOKUP(E36,VIP!$A$2:$O14221,2,0)</f>
        <v>DRBR16L</v>
      </c>
      <c r="G36" s="144" t="str">
        <f>VLOOKUP(E36,'LISTADO ATM'!$A$2:$B$897,2,0)</f>
        <v xml:space="preserve">ATM Alvarez Rivas </v>
      </c>
      <c r="H36" s="144" t="str">
        <f>VLOOKUP(E36,VIP!$A$2:$O19182,7,FALSE)</f>
        <v>Si</v>
      </c>
      <c r="I36" s="144" t="str">
        <f>VLOOKUP(E36,VIP!$A$2:$O11147,8,FALSE)</f>
        <v>Si</v>
      </c>
      <c r="J36" s="144" t="str">
        <f>VLOOKUP(E36,VIP!$A$2:$O11097,8,FALSE)</f>
        <v>Si</v>
      </c>
      <c r="K36" s="144" t="str">
        <f>VLOOKUP(E36,VIP!$A$2:$O14671,6,0)</f>
        <v>NO</v>
      </c>
      <c r="L36" s="145" t="s">
        <v>2219</v>
      </c>
      <c r="M36" s="99" t="s">
        <v>2445</v>
      </c>
      <c r="N36" s="99" t="s">
        <v>2452</v>
      </c>
      <c r="O36" s="144" t="s">
        <v>2454</v>
      </c>
      <c r="P36" s="144"/>
      <c r="Q36" s="99" t="s">
        <v>2219</v>
      </c>
      <c r="R36" s="106"/>
      <c r="S36" s="106"/>
      <c r="T36" s="106"/>
      <c r="U36" s="79"/>
      <c r="V36" s="69"/>
    </row>
    <row r="37" spans="1:22" ht="18" x14ac:dyDescent="0.25">
      <c r="A37" s="144" t="str">
        <f>VLOOKUP(E37,'LISTADO ATM'!$A$2:$C$898,3,0)</f>
        <v>NORTE</v>
      </c>
      <c r="B37" s="140" t="s">
        <v>2606</v>
      </c>
      <c r="C37" s="100">
        <v>44387.584224537037</v>
      </c>
      <c r="D37" s="100" t="s">
        <v>2181</v>
      </c>
      <c r="E37" s="135">
        <v>492</v>
      </c>
      <c r="F37" s="144" t="str">
        <f>VLOOKUP(E37,VIP!$A$2:$O14220,2,0)</f>
        <v>DRBR492</v>
      </c>
      <c r="G37" s="144" t="str">
        <f>VLOOKUP(E37,'LISTADO ATM'!$A$2:$B$897,2,0)</f>
        <v>ATM S/M Nacional  El Dorado Santiago</v>
      </c>
      <c r="H37" s="144" t="str">
        <f>VLOOKUP(E37,VIP!$A$2:$O19181,7,FALSE)</f>
        <v>N/A</v>
      </c>
      <c r="I37" s="144" t="str">
        <f>VLOOKUP(E37,VIP!$A$2:$O11146,8,FALSE)</f>
        <v>N/A</v>
      </c>
      <c r="J37" s="144" t="str">
        <f>VLOOKUP(E37,VIP!$A$2:$O11096,8,FALSE)</f>
        <v>N/A</v>
      </c>
      <c r="K37" s="144" t="str">
        <f>VLOOKUP(E37,VIP!$A$2:$O14670,6,0)</f>
        <v>N/A</v>
      </c>
      <c r="L37" s="145" t="s">
        <v>2219</v>
      </c>
      <c r="M37" s="99" t="s">
        <v>2445</v>
      </c>
      <c r="N37" s="99" t="s">
        <v>2452</v>
      </c>
      <c r="O37" s="144" t="s">
        <v>2588</v>
      </c>
      <c r="P37" s="144"/>
      <c r="Q37" s="99" t="s">
        <v>2219</v>
      </c>
      <c r="R37" s="106"/>
      <c r="S37" s="106"/>
      <c r="T37" s="106"/>
      <c r="U37" s="79"/>
      <c r="V37" s="69"/>
    </row>
    <row r="38" spans="1:22" ht="18" x14ac:dyDescent="0.25">
      <c r="A38" s="144" t="str">
        <f>VLOOKUP(E38,'LISTADO ATM'!$A$2:$C$898,3,0)</f>
        <v>NORTE</v>
      </c>
      <c r="B38" s="140" t="s">
        <v>2605</v>
      </c>
      <c r="C38" s="100">
        <v>44387.586087962962</v>
      </c>
      <c r="D38" s="100" t="s">
        <v>2181</v>
      </c>
      <c r="E38" s="135">
        <v>606</v>
      </c>
      <c r="F38" s="144" t="str">
        <f>VLOOKUP(E38,VIP!$A$2:$O14219,2,0)</f>
        <v>DRBR704</v>
      </c>
      <c r="G38" s="144" t="str">
        <f>VLOOKUP(E38,'LISTADO ATM'!$A$2:$B$897,2,0)</f>
        <v xml:space="preserve">ATM UNP Manolo Tavarez Justo </v>
      </c>
      <c r="H38" s="144" t="str">
        <f>VLOOKUP(E38,VIP!$A$2:$O19180,7,FALSE)</f>
        <v>Si</v>
      </c>
      <c r="I38" s="144" t="str">
        <f>VLOOKUP(E38,VIP!$A$2:$O11145,8,FALSE)</f>
        <v>Si</v>
      </c>
      <c r="J38" s="144" t="str">
        <f>VLOOKUP(E38,VIP!$A$2:$O11095,8,FALSE)</f>
        <v>Si</v>
      </c>
      <c r="K38" s="144" t="str">
        <f>VLOOKUP(E38,VIP!$A$2:$O14669,6,0)</f>
        <v>NO</v>
      </c>
      <c r="L38" s="145" t="s">
        <v>2219</v>
      </c>
      <c r="M38" s="99" t="s">
        <v>2445</v>
      </c>
      <c r="N38" s="99" t="s">
        <v>2452</v>
      </c>
      <c r="O38" s="144" t="s">
        <v>2588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8" x14ac:dyDescent="0.25">
      <c r="A39" s="144" t="str">
        <f>VLOOKUP(E39,'LISTADO ATM'!$A$2:$C$898,3,0)</f>
        <v>NORTE</v>
      </c>
      <c r="B39" s="140" t="s">
        <v>2604</v>
      </c>
      <c r="C39" s="100">
        <v>44387.608437499999</v>
      </c>
      <c r="D39" s="100" t="s">
        <v>2181</v>
      </c>
      <c r="E39" s="135">
        <v>22</v>
      </c>
      <c r="F39" s="144" t="str">
        <f>VLOOKUP(E39,VIP!$A$2:$O14215,2,0)</f>
        <v>DRBR813</v>
      </c>
      <c r="G39" s="144" t="str">
        <f>VLOOKUP(E39,'LISTADO ATM'!$A$2:$B$897,2,0)</f>
        <v>ATM S/M Olimpico (Santiago)</v>
      </c>
      <c r="H39" s="144" t="str">
        <f>VLOOKUP(E39,VIP!$A$2:$O19176,7,FALSE)</f>
        <v>Si</v>
      </c>
      <c r="I39" s="144" t="str">
        <f>VLOOKUP(E39,VIP!$A$2:$O11141,8,FALSE)</f>
        <v>Si</v>
      </c>
      <c r="J39" s="144" t="str">
        <f>VLOOKUP(E39,VIP!$A$2:$O11091,8,FALSE)</f>
        <v>Si</v>
      </c>
      <c r="K39" s="144" t="str">
        <f>VLOOKUP(E39,VIP!$A$2:$O14665,6,0)</f>
        <v>NO</v>
      </c>
      <c r="L39" s="145" t="s">
        <v>2465</v>
      </c>
      <c r="M39" s="99" t="s">
        <v>2445</v>
      </c>
      <c r="N39" s="99" t="s">
        <v>2452</v>
      </c>
      <c r="O39" s="144" t="s">
        <v>2588</v>
      </c>
      <c r="P39" s="144"/>
      <c r="Q39" s="99" t="s">
        <v>2465</v>
      </c>
    </row>
    <row r="40" spans="1:22" ht="18" x14ac:dyDescent="0.25">
      <c r="A40" s="144" t="str">
        <f>VLOOKUP(E40,'LISTADO ATM'!$A$2:$C$898,3,0)</f>
        <v>NORTE</v>
      </c>
      <c r="B40" s="140" t="s">
        <v>2633</v>
      </c>
      <c r="C40" s="100">
        <v>44387.687615740739</v>
      </c>
      <c r="D40" s="100" t="s">
        <v>2469</v>
      </c>
      <c r="E40" s="135">
        <v>290</v>
      </c>
      <c r="F40" s="144" t="str">
        <f>VLOOKUP(E40,VIP!$A$2:$O14234,2,0)</f>
        <v>DRBR290</v>
      </c>
      <c r="G40" s="144" t="str">
        <f>VLOOKUP(E40,'LISTADO ATM'!$A$2:$B$897,2,0)</f>
        <v xml:space="preserve">ATM Oficina San Francisco de Macorís </v>
      </c>
      <c r="H40" s="144" t="str">
        <f>VLOOKUP(E40,VIP!$A$2:$O19195,7,FALSE)</f>
        <v>Si</v>
      </c>
      <c r="I40" s="144" t="str">
        <f>VLOOKUP(E40,VIP!$A$2:$O11160,8,FALSE)</f>
        <v>Si</v>
      </c>
      <c r="J40" s="144" t="str">
        <f>VLOOKUP(E40,VIP!$A$2:$O11110,8,FALSE)</f>
        <v>Si</v>
      </c>
      <c r="K40" s="144" t="str">
        <f>VLOOKUP(E40,VIP!$A$2:$O14684,6,0)</f>
        <v>NO</v>
      </c>
      <c r="L40" s="145" t="s">
        <v>2441</v>
      </c>
      <c r="M40" s="99" t="s">
        <v>2445</v>
      </c>
      <c r="N40" s="99" t="s">
        <v>2452</v>
      </c>
      <c r="O40" s="144" t="s">
        <v>2470</v>
      </c>
      <c r="P40" s="144"/>
      <c r="Q40" s="99" t="s">
        <v>2441</v>
      </c>
    </row>
    <row r="41" spans="1:22" ht="18" x14ac:dyDescent="0.25">
      <c r="A41" s="144" t="str">
        <f>VLOOKUP(E41,'LISTADO ATM'!$A$2:$C$898,3,0)</f>
        <v>DISTRITO NACIONAL</v>
      </c>
      <c r="B41" s="140" t="s">
        <v>2632</v>
      </c>
      <c r="C41" s="100">
        <v>44387.693506944444</v>
      </c>
      <c r="D41" s="100" t="s">
        <v>2180</v>
      </c>
      <c r="E41" s="135">
        <v>70</v>
      </c>
      <c r="F41" s="144" t="str">
        <f>VLOOKUP(E41,VIP!$A$2:$O14233,2,0)</f>
        <v>DRBR070</v>
      </c>
      <c r="G41" s="144" t="str">
        <f>VLOOKUP(E41,'LISTADO ATM'!$A$2:$B$897,2,0)</f>
        <v xml:space="preserve">ATM Autoservicio Plaza Lama Zona Oriental </v>
      </c>
      <c r="H41" s="144" t="str">
        <f>VLOOKUP(E41,VIP!$A$2:$O19194,7,FALSE)</f>
        <v>Si</v>
      </c>
      <c r="I41" s="144" t="str">
        <f>VLOOKUP(E41,VIP!$A$2:$O11159,8,FALSE)</f>
        <v>Si</v>
      </c>
      <c r="J41" s="144" t="str">
        <f>VLOOKUP(E41,VIP!$A$2:$O11109,8,FALSE)</f>
        <v>Si</v>
      </c>
      <c r="K41" s="144" t="str">
        <f>VLOOKUP(E41,VIP!$A$2:$O14683,6,0)</f>
        <v>NO</v>
      </c>
      <c r="L41" s="145" t="s">
        <v>2219</v>
      </c>
      <c r="M41" s="99" t="s">
        <v>2445</v>
      </c>
      <c r="N41" s="99" t="s">
        <v>2452</v>
      </c>
      <c r="O41" s="144" t="s">
        <v>2454</v>
      </c>
      <c r="P41" s="144"/>
      <c r="Q41" s="99" t="s">
        <v>2219</v>
      </c>
    </row>
    <row r="42" spans="1:22" ht="18" x14ac:dyDescent="0.25">
      <c r="A42" s="144" t="str">
        <f>VLOOKUP(E42,'LISTADO ATM'!$A$2:$C$898,3,0)</f>
        <v>NORTE</v>
      </c>
      <c r="B42" s="140" t="s">
        <v>2631</v>
      </c>
      <c r="C42" s="100">
        <v>44387.699675925927</v>
      </c>
      <c r="D42" s="100" t="s">
        <v>2469</v>
      </c>
      <c r="E42" s="135">
        <v>142</v>
      </c>
      <c r="F42" s="144" t="str">
        <f>VLOOKUP(E42,VIP!$A$2:$O14232,2,0)</f>
        <v>DRBR142</v>
      </c>
      <c r="G42" s="144" t="str">
        <f>VLOOKUP(E42,'LISTADO ATM'!$A$2:$B$897,2,0)</f>
        <v xml:space="preserve">ATM Centro de Caja Galerías Bonao </v>
      </c>
      <c r="H42" s="144" t="str">
        <f>VLOOKUP(E42,VIP!$A$2:$O19193,7,FALSE)</f>
        <v>Si</v>
      </c>
      <c r="I42" s="144" t="str">
        <f>VLOOKUP(E42,VIP!$A$2:$O11158,8,FALSE)</f>
        <v>Si</v>
      </c>
      <c r="J42" s="144" t="str">
        <f>VLOOKUP(E42,VIP!$A$2:$O11108,8,FALSE)</f>
        <v>Si</v>
      </c>
      <c r="K42" s="144" t="str">
        <f>VLOOKUP(E42,VIP!$A$2:$O14682,6,0)</f>
        <v>SI</v>
      </c>
      <c r="L42" s="145" t="s">
        <v>2417</v>
      </c>
      <c r="M42" s="99" t="s">
        <v>2445</v>
      </c>
      <c r="N42" s="99" t="s">
        <v>2452</v>
      </c>
      <c r="O42" s="144" t="s">
        <v>2470</v>
      </c>
      <c r="P42" s="144"/>
      <c r="Q42" s="99" t="s">
        <v>2417</v>
      </c>
    </row>
    <row r="43" spans="1:22" ht="18" x14ac:dyDescent="0.25">
      <c r="A43" s="144" t="str">
        <f>VLOOKUP(E43,'LISTADO ATM'!$A$2:$C$898,3,0)</f>
        <v>DISTRITO NACIONAL</v>
      </c>
      <c r="B43" s="140" t="s">
        <v>2630</v>
      </c>
      <c r="C43" s="100">
        <v>44387.700127314813</v>
      </c>
      <c r="D43" s="100" t="s">
        <v>2180</v>
      </c>
      <c r="E43" s="135">
        <v>879</v>
      </c>
      <c r="F43" s="144" t="str">
        <f>VLOOKUP(E43,VIP!$A$2:$O14231,2,0)</f>
        <v>DRBR879</v>
      </c>
      <c r="G43" s="144" t="str">
        <f>VLOOKUP(E43,'LISTADO ATM'!$A$2:$B$897,2,0)</f>
        <v xml:space="preserve">ATM Plaza Metropolitana </v>
      </c>
      <c r="H43" s="144" t="str">
        <f>VLOOKUP(E43,VIP!$A$2:$O19192,7,FALSE)</f>
        <v>Si</v>
      </c>
      <c r="I43" s="144" t="str">
        <f>VLOOKUP(E43,VIP!$A$2:$O11157,8,FALSE)</f>
        <v>Si</v>
      </c>
      <c r="J43" s="144" t="str">
        <f>VLOOKUP(E43,VIP!$A$2:$O11107,8,FALSE)</f>
        <v>Si</v>
      </c>
      <c r="K43" s="144" t="str">
        <f>VLOOKUP(E43,VIP!$A$2:$O14681,6,0)</f>
        <v>NO</v>
      </c>
      <c r="L43" s="145" t="s">
        <v>2465</v>
      </c>
      <c r="M43" s="99" t="s">
        <v>2445</v>
      </c>
      <c r="N43" s="99" t="s">
        <v>2452</v>
      </c>
      <c r="O43" s="144" t="s">
        <v>2454</v>
      </c>
      <c r="P43" s="144"/>
      <c r="Q43" s="99" t="s">
        <v>2465</v>
      </c>
    </row>
    <row r="44" spans="1:22" ht="18" x14ac:dyDescent="0.25">
      <c r="A44" s="144" t="str">
        <f>VLOOKUP(E44,'LISTADO ATM'!$A$2:$C$898,3,0)</f>
        <v>DISTRITO NACIONAL</v>
      </c>
      <c r="B44" s="140" t="s">
        <v>2629</v>
      </c>
      <c r="C44" s="100">
        <v>44387.700520833336</v>
      </c>
      <c r="D44" s="100" t="s">
        <v>2180</v>
      </c>
      <c r="E44" s="135">
        <v>697</v>
      </c>
      <c r="F44" s="144" t="str">
        <f>VLOOKUP(E44,VIP!$A$2:$O14230,2,0)</f>
        <v>DRBR697</v>
      </c>
      <c r="G44" s="144" t="str">
        <f>VLOOKUP(E44,'LISTADO ATM'!$A$2:$B$897,2,0)</f>
        <v>ATM Hipermercado Olé Ciudad Juan Bosch</v>
      </c>
      <c r="H44" s="144" t="str">
        <f>VLOOKUP(E44,VIP!$A$2:$O19191,7,FALSE)</f>
        <v>Si</v>
      </c>
      <c r="I44" s="144" t="str">
        <f>VLOOKUP(E44,VIP!$A$2:$O11156,8,FALSE)</f>
        <v>Si</v>
      </c>
      <c r="J44" s="144" t="str">
        <f>VLOOKUP(E44,VIP!$A$2:$O11106,8,FALSE)</f>
        <v>Si</v>
      </c>
      <c r="K44" s="144" t="str">
        <f>VLOOKUP(E44,VIP!$A$2:$O14680,6,0)</f>
        <v>NO</v>
      </c>
      <c r="L44" s="145" t="s">
        <v>2465</v>
      </c>
      <c r="M44" s="99" t="s">
        <v>2445</v>
      </c>
      <c r="N44" s="99" t="s">
        <v>2452</v>
      </c>
      <c r="O44" s="144" t="s">
        <v>2454</v>
      </c>
      <c r="P44" s="144"/>
      <c r="Q44" s="99" t="s">
        <v>2465</v>
      </c>
    </row>
    <row r="45" spans="1:22" ht="18" x14ac:dyDescent="0.25">
      <c r="A45" s="144" t="str">
        <f>VLOOKUP(E45,'LISTADO ATM'!$A$2:$C$898,3,0)</f>
        <v>NORTE</v>
      </c>
      <c r="B45" s="140" t="s">
        <v>2628</v>
      </c>
      <c r="C45" s="100">
        <v>44387.700902777775</v>
      </c>
      <c r="D45" s="100" t="s">
        <v>2181</v>
      </c>
      <c r="E45" s="135">
        <v>332</v>
      </c>
      <c r="F45" s="144" t="str">
        <f>VLOOKUP(E45,VIP!$A$2:$O14229,2,0)</f>
        <v>DRBR332</v>
      </c>
      <c r="G45" s="144" t="str">
        <f>VLOOKUP(E45,'LISTADO ATM'!$A$2:$B$897,2,0)</f>
        <v>ATM Estación Sigma (Cotuí)</v>
      </c>
      <c r="H45" s="144" t="str">
        <f>VLOOKUP(E45,VIP!$A$2:$O19190,7,FALSE)</f>
        <v>Si</v>
      </c>
      <c r="I45" s="144" t="str">
        <f>VLOOKUP(E45,VIP!$A$2:$O11155,8,FALSE)</f>
        <v>Si</v>
      </c>
      <c r="J45" s="144" t="str">
        <f>VLOOKUP(E45,VIP!$A$2:$O11105,8,FALSE)</f>
        <v>Si</v>
      </c>
      <c r="K45" s="144" t="str">
        <f>VLOOKUP(E45,VIP!$A$2:$O14679,6,0)</f>
        <v>NO</v>
      </c>
      <c r="L45" s="145" t="s">
        <v>2465</v>
      </c>
      <c r="M45" s="99" t="s">
        <v>2445</v>
      </c>
      <c r="N45" s="99" t="s">
        <v>2452</v>
      </c>
      <c r="O45" s="144" t="s">
        <v>2586</v>
      </c>
      <c r="P45" s="144"/>
      <c r="Q45" s="99" t="s">
        <v>2465</v>
      </c>
    </row>
    <row r="46" spans="1:22" ht="18" x14ac:dyDescent="0.25">
      <c r="A46" s="144" t="str">
        <f>VLOOKUP(E46,'LISTADO ATM'!$A$2:$C$898,3,0)</f>
        <v>NORTE</v>
      </c>
      <c r="B46" s="140" t="s">
        <v>2627</v>
      </c>
      <c r="C46" s="100">
        <v>44387.701284722221</v>
      </c>
      <c r="D46" s="100" t="s">
        <v>2181</v>
      </c>
      <c r="E46" s="135">
        <v>291</v>
      </c>
      <c r="F46" s="144" t="str">
        <f>VLOOKUP(E46,VIP!$A$2:$O14228,2,0)</f>
        <v>DRBR291</v>
      </c>
      <c r="G46" s="144" t="str">
        <f>VLOOKUP(E46,'LISTADO ATM'!$A$2:$B$897,2,0)</f>
        <v xml:space="preserve">ATM S/M Jumbo Las Colinas </v>
      </c>
      <c r="H46" s="144" t="str">
        <f>VLOOKUP(E46,VIP!$A$2:$O19189,7,FALSE)</f>
        <v>Si</v>
      </c>
      <c r="I46" s="144" t="str">
        <f>VLOOKUP(E46,VIP!$A$2:$O11154,8,FALSE)</f>
        <v>Si</v>
      </c>
      <c r="J46" s="144" t="str">
        <f>VLOOKUP(E46,VIP!$A$2:$O11104,8,FALSE)</f>
        <v>Si</v>
      </c>
      <c r="K46" s="144" t="str">
        <f>VLOOKUP(E46,VIP!$A$2:$O14678,6,0)</f>
        <v>NO</v>
      </c>
      <c r="L46" s="145" t="s">
        <v>2465</v>
      </c>
      <c r="M46" s="99" t="s">
        <v>2445</v>
      </c>
      <c r="N46" s="99" t="s">
        <v>2452</v>
      </c>
      <c r="O46" s="144" t="s">
        <v>2586</v>
      </c>
      <c r="P46" s="144"/>
      <c r="Q46" s="99" t="s">
        <v>2465</v>
      </c>
    </row>
    <row r="47" spans="1:22" ht="18" x14ac:dyDescent="0.25">
      <c r="A47" s="144" t="str">
        <f>VLOOKUP(E47,'LISTADO ATM'!$A$2:$C$898,3,0)</f>
        <v>ESTE</v>
      </c>
      <c r="B47" s="140" t="s">
        <v>2626</v>
      </c>
      <c r="C47" s="100">
        <v>44387.701631944445</v>
      </c>
      <c r="D47" s="100" t="s">
        <v>2180</v>
      </c>
      <c r="E47" s="135">
        <v>608</v>
      </c>
      <c r="F47" s="144" t="str">
        <f>VLOOKUP(E47,VIP!$A$2:$O14227,2,0)</f>
        <v>DRBR305</v>
      </c>
      <c r="G47" s="144" t="str">
        <f>VLOOKUP(E47,'LISTADO ATM'!$A$2:$B$897,2,0)</f>
        <v xml:space="preserve">ATM Oficina Jumbo (San Pedro) </v>
      </c>
      <c r="H47" s="144" t="str">
        <f>VLOOKUP(E47,VIP!$A$2:$O19188,7,FALSE)</f>
        <v>Si</v>
      </c>
      <c r="I47" s="144" t="str">
        <f>VLOOKUP(E47,VIP!$A$2:$O11153,8,FALSE)</f>
        <v>Si</v>
      </c>
      <c r="J47" s="144" t="str">
        <f>VLOOKUP(E47,VIP!$A$2:$O11103,8,FALSE)</f>
        <v>Si</v>
      </c>
      <c r="K47" s="144" t="str">
        <f>VLOOKUP(E47,VIP!$A$2:$O14677,6,0)</f>
        <v>SI</v>
      </c>
      <c r="L47" s="145" t="s">
        <v>2465</v>
      </c>
      <c r="M47" s="99" t="s">
        <v>2445</v>
      </c>
      <c r="N47" s="99" t="s">
        <v>2452</v>
      </c>
      <c r="O47" s="144" t="s">
        <v>2454</v>
      </c>
      <c r="P47" s="144"/>
      <c r="Q47" s="99" t="s">
        <v>2465</v>
      </c>
    </row>
    <row r="48" spans="1:22" ht="18" x14ac:dyDescent="0.25">
      <c r="A48" s="144" t="str">
        <f>VLOOKUP(E48,'LISTADO ATM'!$A$2:$C$898,3,0)</f>
        <v>DISTRITO NACIONAL</v>
      </c>
      <c r="B48" s="140" t="s">
        <v>2625</v>
      </c>
      <c r="C48" s="100">
        <v>44387.701990740738</v>
      </c>
      <c r="D48" s="100" t="s">
        <v>2180</v>
      </c>
      <c r="E48" s="135">
        <v>149</v>
      </c>
      <c r="F48" s="144" t="str">
        <f>VLOOKUP(E48,VIP!$A$2:$O14226,2,0)</f>
        <v>DRBR149</v>
      </c>
      <c r="G48" s="144" t="str">
        <f>VLOOKUP(E48,'LISTADO ATM'!$A$2:$B$897,2,0)</f>
        <v>ATM Estación Metro Concepción</v>
      </c>
      <c r="H48" s="144" t="str">
        <f>VLOOKUP(E48,VIP!$A$2:$O19187,7,FALSE)</f>
        <v>N/A</v>
      </c>
      <c r="I48" s="144" t="str">
        <f>VLOOKUP(E48,VIP!$A$2:$O11152,8,FALSE)</f>
        <v>N/A</v>
      </c>
      <c r="J48" s="144" t="str">
        <f>VLOOKUP(E48,VIP!$A$2:$O11102,8,FALSE)</f>
        <v>N/A</v>
      </c>
      <c r="K48" s="144" t="str">
        <f>VLOOKUP(E48,VIP!$A$2:$O14676,6,0)</f>
        <v>N/A</v>
      </c>
      <c r="L48" s="145" t="s">
        <v>2465</v>
      </c>
      <c r="M48" s="99" t="s">
        <v>2445</v>
      </c>
      <c r="N48" s="99" t="s">
        <v>2452</v>
      </c>
      <c r="O48" s="144" t="s">
        <v>2454</v>
      </c>
      <c r="P48" s="144"/>
      <c r="Q48" s="99" t="s">
        <v>2465</v>
      </c>
    </row>
    <row r="49" spans="1:17" ht="18" x14ac:dyDescent="0.25">
      <c r="A49" s="144" t="str">
        <f>VLOOKUP(E49,'LISTADO ATM'!$A$2:$C$898,3,0)</f>
        <v>DISTRITO NACIONAL</v>
      </c>
      <c r="B49" s="140" t="s">
        <v>2624</v>
      </c>
      <c r="C49" s="100">
        <v>44387.721759259257</v>
      </c>
      <c r="D49" s="100" t="s">
        <v>2180</v>
      </c>
      <c r="E49" s="135">
        <v>237</v>
      </c>
      <c r="F49" s="144" t="str">
        <f>VLOOKUP(E49,VIP!$A$2:$O14225,2,0)</f>
        <v>DRBR237</v>
      </c>
      <c r="G49" s="144" t="str">
        <f>VLOOKUP(E49,'LISTADO ATM'!$A$2:$B$897,2,0)</f>
        <v xml:space="preserve">ATM UNP Plaza Vásquez </v>
      </c>
      <c r="H49" s="144" t="str">
        <f>VLOOKUP(E49,VIP!$A$2:$O19186,7,FALSE)</f>
        <v>Si</v>
      </c>
      <c r="I49" s="144" t="str">
        <f>VLOOKUP(E49,VIP!$A$2:$O11151,8,FALSE)</f>
        <v>Si</v>
      </c>
      <c r="J49" s="144" t="str">
        <f>VLOOKUP(E49,VIP!$A$2:$O11101,8,FALSE)</f>
        <v>Si</v>
      </c>
      <c r="K49" s="144" t="str">
        <f>VLOOKUP(E49,VIP!$A$2:$O14675,6,0)</f>
        <v>SI</v>
      </c>
      <c r="L49" s="145" t="s">
        <v>2219</v>
      </c>
      <c r="M49" s="99" t="s">
        <v>2445</v>
      </c>
      <c r="N49" s="99" t="s">
        <v>2452</v>
      </c>
      <c r="O49" s="144" t="s">
        <v>2454</v>
      </c>
      <c r="P49" s="144"/>
      <c r="Q49" s="99" t="s">
        <v>2219</v>
      </c>
    </row>
    <row r="50" spans="1:17" ht="18" x14ac:dyDescent="0.25">
      <c r="A50" s="144" t="str">
        <f>VLOOKUP(E50,'LISTADO ATM'!$A$2:$C$898,3,0)</f>
        <v>DISTRITO NACIONAL</v>
      </c>
      <c r="B50" s="140" t="s">
        <v>2623</v>
      </c>
      <c r="C50" s="100">
        <v>44387.722384259258</v>
      </c>
      <c r="D50" s="100" t="s">
        <v>2180</v>
      </c>
      <c r="E50" s="135">
        <v>473</v>
      </c>
      <c r="F50" s="144" t="str">
        <f>VLOOKUP(E50,VIP!$A$2:$O14224,2,0)</f>
        <v>DRBR473</v>
      </c>
      <c r="G50" s="144" t="str">
        <f>VLOOKUP(E50,'LISTADO ATM'!$A$2:$B$897,2,0)</f>
        <v xml:space="preserve">ATM Oficina Carrefour II </v>
      </c>
      <c r="H50" s="144" t="str">
        <f>VLOOKUP(E50,VIP!$A$2:$O19185,7,FALSE)</f>
        <v>Si</v>
      </c>
      <c r="I50" s="144" t="str">
        <f>VLOOKUP(E50,VIP!$A$2:$O11150,8,FALSE)</f>
        <v>Si</v>
      </c>
      <c r="J50" s="144" t="str">
        <f>VLOOKUP(E50,VIP!$A$2:$O11100,8,FALSE)</f>
        <v>Si</v>
      </c>
      <c r="K50" s="144" t="str">
        <f>VLOOKUP(E50,VIP!$A$2:$O14674,6,0)</f>
        <v>NO</v>
      </c>
      <c r="L50" s="145" t="s">
        <v>2219</v>
      </c>
      <c r="M50" s="99" t="s">
        <v>2445</v>
      </c>
      <c r="N50" s="99" t="s">
        <v>2452</v>
      </c>
      <c r="O50" s="144" t="s">
        <v>2454</v>
      </c>
      <c r="P50" s="144"/>
      <c r="Q50" s="99" t="s">
        <v>2219</v>
      </c>
    </row>
    <row r="51" spans="1:17" ht="18" x14ac:dyDescent="0.25">
      <c r="A51" s="144" t="str">
        <f>VLOOKUP(E51,'LISTADO ATM'!$A$2:$C$898,3,0)</f>
        <v>DISTRITO NACIONAL</v>
      </c>
      <c r="B51" s="140" t="s">
        <v>2622</v>
      </c>
      <c r="C51" s="100">
        <v>44387.722731481481</v>
      </c>
      <c r="D51" s="100" t="s">
        <v>2180</v>
      </c>
      <c r="E51" s="135">
        <v>522</v>
      </c>
      <c r="F51" s="144" t="str">
        <f>VLOOKUP(E51,VIP!$A$2:$O14223,2,0)</f>
        <v>DRBR522</v>
      </c>
      <c r="G51" s="144" t="str">
        <f>VLOOKUP(E51,'LISTADO ATM'!$A$2:$B$897,2,0)</f>
        <v xml:space="preserve">ATM Oficina Galería 360 </v>
      </c>
      <c r="H51" s="144" t="str">
        <f>VLOOKUP(E51,VIP!$A$2:$O19184,7,FALSE)</f>
        <v>Si</v>
      </c>
      <c r="I51" s="144" t="str">
        <f>VLOOKUP(E51,VIP!$A$2:$O11149,8,FALSE)</f>
        <v>Si</v>
      </c>
      <c r="J51" s="144" t="str">
        <f>VLOOKUP(E51,VIP!$A$2:$O11099,8,FALSE)</f>
        <v>Si</v>
      </c>
      <c r="K51" s="144" t="str">
        <f>VLOOKUP(E51,VIP!$A$2:$O14673,6,0)</f>
        <v>SI</v>
      </c>
      <c r="L51" s="145" t="s">
        <v>2219</v>
      </c>
      <c r="M51" s="99" t="s">
        <v>2445</v>
      </c>
      <c r="N51" s="99" t="s">
        <v>2452</v>
      </c>
      <c r="O51" s="144" t="s">
        <v>2454</v>
      </c>
      <c r="P51" s="144"/>
      <c r="Q51" s="99" t="s">
        <v>2219</v>
      </c>
    </row>
    <row r="52" spans="1:17" ht="18" x14ac:dyDescent="0.25">
      <c r="A52" s="144" t="str">
        <f>VLOOKUP(E52,'LISTADO ATM'!$A$2:$C$898,3,0)</f>
        <v>DISTRITO NACIONAL</v>
      </c>
      <c r="B52" s="140" t="s">
        <v>2621</v>
      </c>
      <c r="C52" s="100">
        <v>44387.723217592589</v>
      </c>
      <c r="D52" s="100" t="s">
        <v>2180</v>
      </c>
      <c r="E52" s="135">
        <v>224</v>
      </c>
      <c r="F52" s="144" t="str">
        <f>VLOOKUP(E52,VIP!$A$2:$O14222,2,0)</f>
        <v>DRBR224</v>
      </c>
      <c r="G52" s="144" t="str">
        <f>VLOOKUP(E52,'LISTADO ATM'!$A$2:$B$897,2,0)</f>
        <v xml:space="preserve">ATM S/M Nacional El Millón (Núñez de Cáceres) </v>
      </c>
      <c r="H52" s="144" t="str">
        <f>VLOOKUP(E52,VIP!$A$2:$O19183,7,FALSE)</f>
        <v>Si</v>
      </c>
      <c r="I52" s="144" t="str">
        <f>VLOOKUP(E52,VIP!$A$2:$O11148,8,FALSE)</f>
        <v>Si</v>
      </c>
      <c r="J52" s="144" t="str">
        <f>VLOOKUP(E52,VIP!$A$2:$O11098,8,FALSE)</f>
        <v>Si</v>
      </c>
      <c r="K52" s="144" t="str">
        <f>VLOOKUP(E52,VIP!$A$2:$O14672,6,0)</f>
        <v>SI</v>
      </c>
      <c r="L52" s="145" t="s">
        <v>2219</v>
      </c>
      <c r="M52" s="99" t="s">
        <v>2445</v>
      </c>
      <c r="N52" s="99" t="s">
        <v>2452</v>
      </c>
      <c r="O52" s="144" t="s">
        <v>2454</v>
      </c>
      <c r="P52" s="144"/>
      <c r="Q52" s="99" t="s">
        <v>2219</v>
      </c>
    </row>
    <row r="53" spans="1:17" ht="18" x14ac:dyDescent="0.25">
      <c r="A53" s="144" t="str">
        <f>VLOOKUP(E53,'LISTADO ATM'!$A$2:$C$898,3,0)</f>
        <v>NORTE</v>
      </c>
      <c r="B53" s="140" t="s">
        <v>2620</v>
      </c>
      <c r="C53" s="100">
        <v>44387.723680555559</v>
      </c>
      <c r="D53" s="100" t="s">
        <v>2181</v>
      </c>
      <c r="E53" s="135">
        <v>257</v>
      </c>
      <c r="F53" s="144" t="str">
        <f>VLOOKUP(E53,VIP!$A$2:$O14221,2,0)</f>
        <v>DRBR257</v>
      </c>
      <c r="G53" s="144" t="str">
        <f>VLOOKUP(E53,'LISTADO ATM'!$A$2:$B$897,2,0)</f>
        <v xml:space="preserve">ATM S/M Pola (Santiago) </v>
      </c>
      <c r="H53" s="144" t="str">
        <f>VLOOKUP(E53,VIP!$A$2:$O19182,7,FALSE)</f>
        <v>Si</v>
      </c>
      <c r="I53" s="144" t="str">
        <f>VLOOKUP(E53,VIP!$A$2:$O11147,8,FALSE)</f>
        <v>Si</v>
      </c>
      <c r="J53" s="144" t="str">
        <f>VLOOKUP(E53,VIP!$A$2:$O11097,8,FALSE)</f>
        <v>Si</v>
      </c>
      <c r="K53" s="144" t="str">
        <f>VLOOKUP(E53,VIP!$A$2:$O14671,6,0)</f>
        <v>NO</v>
      </c>
      <c r="L53" s="145" t="s">
        <v>2219</v>
      </c>
      <c r="M53" s="99" t="s">
        <v>2445</v>
      </c>
      <c r="N53" s="99" t="s">
        <v>2452</v>
      </c>
      <c r="O53" s="144" t="s">
        <v>2586</v>
      </c>
      <c r="P53" s="144"/>
      <c r="Q53" s="99" t="s">
        <v>2219</v>
      </c>
    </row>
    <row r="54" spans="1:17" ht="18" x14ac:dyDescent="0.25">
      <c r="A54" s="144" t="str">
        <f>VLOOKUP(E54,'LISTADO ATM'!$A$2:$C$898,3,0)</f>
        <v>DISTRITO NACIONAL</v>
      </c>
      <c r="B54" s="140" t="s">
        <v>2619</v>
      </c>
      <c r="C54" s="100">
        <v>44387.724178240744</v>
      </c>
      <c r="D54" s="100" t="s">
        <v>2180</v>
      </c>
      <c r="E54" s="135">
        <v>327</v>
      </c>
      <c r="F54" s="144" t="str">
        <f>VLOOKUP(E54,VIP!$A$2:$O14220,2,0)</f>
        <v>DRBR327</v>
      </c>
      <c r="G54" s="144" t="str">
        <f>VLOOKUP(E54,'LISTADO ATM'!$A$2:$B$897,2,0)</f>
        <v xml:space="preserve">ATM UNP CCN (Nacional 27 de Febrero) </v>
      </c>
      <c r="H54" s="144" t="str">
        <f>VLOOKUP(E54,VIP!$A$2:$O19181,7,FALSE)</f>
        <v>Si</v>
      </c>
      <c r="I54" s="144" t="str">
        <f>VLOOKUP(E54,VIP!$A$2:$O11146,8,FALSE)</f>
        <v>Si</v>
      </c>
      <c r="J54" s="144" t="str">
        <f>VLOOKUP(E54,VIP!$A$2:$O11096,8,FALSE)</f>
        <v>Si</v>
      </c>
      <c r="K54" s="144" t="str">
        <f>VLOOKUP(E54,VIP!$A$2:$O14670,6,0)</f>
        <v>NO</v>
      </c>
      <c r="L54" s="145" t="s">
        <v>2219</v>
      </c>
      <c r="M54" s="99" t="s">
        <v>2445</v>
      </c>
      <c r="N54" s="99" t="s">
        <v>2452</v>
      </c>
      <c r="O54" s="144" t="s">
        <v>2454</v>
      </c>
      <c r="P54" s="144"/>
      <c r="Q54" s="99" t="s">
        <v>2219</v>
      </c>
    </row>
    <row r="55" spans="1:17" ht="18" x14ac:dyDescent="0.25">
      <c r="A55" s="144" t="str">
        <f>VLOOKUP(E55,'LISTADO ATM'!$A$2:$C$898,3,0)</f>
        <v>DISTRITO NACIONAL</v>
      </c>
      <c r="B55" s="140" t="s">
        <v>2618</v>
      </c>
      <c r="C55" s="100">
        <v>44387.724548611113</v>
      </c>
      <c r="D55" s="100" t="s">
        <v>2180</v>
      </c>
      <c r="E55" s="135">
        <v>487</v>
      </c>
      <c r="F55" s="144" t="str">
        <f>VLOOKUP(E55,VIP!$A$2:$O14219,2,0)</f>
        <v>DRBR487</v>
      </c>
      <c r="G55" s="144" t="str">
        <f>VLOOKUP(E55,'LISTADO ATM'!$A$2:$B$897,2,0)</f>
        <v xml:space="preserve">ATM Olé Hainamosa </v>
      </c>
      <c r="H55" s="144" t="str">
        <f>VLOOKUP(E55,VIP!$A$2:$O19180,7,FALSE)</f>
        <v>Si</v>
      </c>
      <c r="I55" s="144" t="str">
        <f>VLOOKUP(E55,VIP!$A$2:$O11145,8,FALSE)</f>
        <v>Si</v>
      </c>
      <c r="J55" s="144" t="str">
        <f>VLOOKUP(E55,VIP!$A$2:$O11095,8,FALSE)</f>
        <v>Si</v>
      </c>
      <c r="K55" s="144" t="str">
        <f>VLOOKUP(E55,VIP!$A$2:$O14669,6,0)</f>
        <v>SI</v>
      </c>
      <c r="L55" s="145" t="s">
        <v>2219</v>
      </c>
      <c r="M55" s="99" t="s">
        <v>2445</v>
      </c>
      <c r="N55" s="99" t="s">
        <v>2452</v>
      </c>
      <c r="O55" s="144" t="s">
        <v>2454</v>
      </c>
      <c r="P55" s="144"/>
      <c r="Q55" s="99" t="s">
        <v>2219</v>
      </c>
    </row>
    <row r="56" spans="1:17" ht="18" x14ac:dyDescent="0.25">
      <c r="A56" s="144" t="str">
        <f>VLOOKUP(E56,'LISTADO ATM'!$A$2:$C$898,3,0)</f>
        <v>DISTRITO NACIONAL</v>
      </c>
      <c r="B56" s="140" t="s">
        <v>2617</v>
      </c>
      <c r="C56" s="100">
        <v>44387.725381944445</v>
      </c>
      <c r="D56" s="100" t="s">
        <v>2180</v>
      </c>
      <c r="E56" s="135">
        <v>87</v>
      </c>
      <c r="F56" s="144" t="str">
        <f>VLOOKUP(E56,VIP!$A$2:$O14218,2,0)</f>
        <v>DRBR087</v>
      </c>
      <c r="G56" s="144" t="str">
        <f>VLOOKUP(E56,'LISTADO ATM'!$A$2:$B$897,2,0)</f>
        <v xml:space="preserve">ATM Autoservicio Sarasota </v>
      </c>
      <c r="H56" s="144" t="str">
        <f>VLOOKUP(E56,VIP!$A$2:$O19179,7,FALSE)</f>
        <v>Si</v>
      </c>
      <c r="I56" s="144" t="str">
        <f>VLOOKUP(E56,VIP!$A$2:$O11144,8,FALSE)</f>
        <v>Si</v>
      </c>
      <c r="J56" s="144" t="str">
        <f>VLOOKUP(E56,VIP!$A$2:$O11094,8,FALSE)</f>
        <v>Si</v>
      </c>
      <c r="K56" s="144" t="str">
        <f>VLOOKUP(E56,VIP!$A$2:$O14668,6,0)</f>
        <v>NO</v>
      </c>
      <c r="L56" s="145" t="s">
        <v>2219</v>
      </c>
      <c r="M56" s="99" t="s">
        <v>2445</v>
      </c>
      <c r="N56" s="99" t="s">
        <v>2452</v>
      </c>
      <c r="O56" s="144" t="s">
        <v>2454</v>
      </c>
      <c r="P56" s="144"/>
      <c r="Q56" s="99" t="s">
        <v>2219</v>
      </c>
    </row>
    <row r="57" spans="1:17" ht="18" x14ac:dyDescent="0.25">
      <c r="A57" s="144" t="str">
        <f>VLOOKUP(E57,'LISTADO ATM'!$A$2:$C$898,3,0)</f>
        <v>DISTRITO NACIONAL</v>
      </c>
      <c r="B57" s="140" t="s">
        <v>2616</v>
      </c>
      <c r="C57" s="100">
        <v>44387.725706018522</v>
      </c>
      <c r="D57" s="100" t="s">
        <v>2180</v>
      </c>
      <c r="E57" s="135">
        <v>623</v>
      </c>
      <c r="F57" s="144" t="str">
        <f>VLOOKUP(E57,VIP!$A$2:$O14217,2,0)</f>
        <v>DRBR623</v>
      </c>
      <c r="G57" s="144" t="str">
        <f>VLOOKUP(E57,'LISTADO ATM'!$A$2:$B$897,2,0)</f>
        <v xml:space="preserve">ATM Operaciones Especiales (Manoguayabo) </v>
      </c>
      <c r="H57" s="144" t="str">
        <f>VLOOKUP(E57,VIP!$A$2:$O19178,7,FALSE)</f>
        <v>Si</v>
      </c>
      <c r="I57" s="144" t="str">
        <f>VLOOKUP(E57,VIP!$A$2:$O11143,8,FALSE)</f>
        <v>Si</v>
      </c>
      <c r="J57" s="144" t="str">
        <f>VLOOKUP(E57,VIP!$A$2:$O11093,8,FALSE)</f>
        <v>Si</v>
      </c>
      <c r="K57" s="144" t="str">
        <f>VLOOKUP(E57,VIP!$A$2:$O14667,6,0)</f>
        <v>No</v>
      </c>
      <c r="L57" s="145" t="s">
        <v>2219</v>
      </c>
      <c r="M57" s="99" t="s">
        <v>2445</v>
      </c>
      <c r="N57" s="99" t="s">
        <v>2452</v>
      </c>
      <c r="O57" s="144" t="s">
        <v>2454</v>
      </c>
      <c r="P57" s="144"/>
      <c r="Q57" s="99" t="s">
        <v>2219</v>
      </c>
    </row>
    <row r="58" spans="1:17" ht="18" x14ac:dyDescent="0.25">
      <c r="A58" s="144" t="str">
        <f>VLOOKUP(E58,'LISTADO ATM'!$A$2:$C$898,3,0)</f>
        <v>SUR</v>
      </c>
      <c r="B58" s="140" t="s">
        <v>2615</v>
      </c>
      <c r="C58" s="100">
        <v>44387.726446759261</v>
      </c>
      <c r="D58" s="100" t="s">
        <v>2180</v>
      </c>
      <c r="E58" s="135">
        <v>829</v>
      </c>
      <c r="F58" s="144" t="str">
        <f>VLOOKUP(E58,VIP!$A$2:$O14216,2,0)</f>
        <v>DRBR829</v>
      </c>
      <c r="G58" s="144" t="str">
        <f>VLOOKUP(E58,'LISTADO ATM'!$A$2:$B$897,2,0)</f>
        <v xml:space="preserve">ATM UNP Multicentro Sirena Baní </v>
      </c>
      <c r="H58" s="144" t="str">
        <f>VLOOKUP(E58,VIP!$A$2:$O19177,7,FALSE)</f>
        <v>Si</v>
      </c>
      <c r="I58" s="144" t="str">
        <f>VLOOKUP(E58,VIP!$A$2:$O11142,8,FALSE)</f>
        <v>Si</v>
      </c>
      <c r="J58" s="144" t="str">
        <f>VLOOKUP(E58,VIP!$A$2:$O11092,8,FALSE)</f>
        <v>Si</v>
      </c>
      <c r="K58" s="144" t="str">
        <f>VLOOKUP(E58,VIP!$A$2:$O14666,6,0)</f>
        <v>NO</v>
      </c>
      <c r="L58" s="145" t="s">
        <v>2634</v>
      </c>
      <c r="M58" s="99" t="s">
        <v>2445</v>
      </c>
      <c r="N58" s="99" t="s">
        <v>2452</v>
      </c>
      <c r="O58" s="144" t="s">
        <v>2454</v>
      </c>
      <c r="P58" s="144"/>
      <c r="Q58" s="99" t="s">
        <v>2634</v>
      </c>
    </row>
    <row r="59" spans="1:17" ht="18" x14ac:dyDescent="0.25">
      <c r="A59" s="144" t="str">
        <f>VLOOKUP(E59,'LISTADO ATM'!$A$2:$C$898,3,0)</f>
        <v>NORTE</v>
      </c>
      <c r="B59" s="140" t="s">
        <v>2648</v>
      </c>
      <c r="C59" s="100">
        <v>44387.755729166667</v>
      </c>
      <c r="D59" s="100" t="s">
        <v>2181</v>
      </c>
      <c r="E59" s="135">
        <v>88</v>
      </c>
      <c r="F59" s="144" t="str">
        <f>VLOOKUP(E59,VIP!$A$2:$O14230,2,0)</f>
        <v>DRBR088</v>
      </c>
      <c r="G59" s="144" t="str">
        <f>VLOOKUP(E59,'LISTADO ATM'!$A$2:$B$897,2,0)</f>
        <v xml:space="preserve">ATM S/M La Fuente (Santiago) </v>
      </c>
      <c r="H59" s="144" t="str">
        <f>VLOOKUP(E59,VIP!$A$2:$O19191,7,FALSE)</f>
        <v>Si</v>
      </c>
      <c r="I59" s="144" t="str">
        <f>VLOOKUP(E59,VIP!$A$2:$O11156,8,FALSE)</f>
        <v>Si</v>
      </c>
      <c r="J59" s="144" t="str">
        <f>VLOOKUP(E59,VIP!$A$2:$O11106,8,FALSE)</f>
        <v>Si</v>
      </c>
      <c r="K59" s="144" t="str">
        <f>VLOOKUP(E59,VIP!$A$2:$O14680,6,0)</f>
        <v>NO</v>
      </c>
      <c r="L59" s="145" t="s">
        <v>2465</v>
      </c>
      <c r="M59" s="99" t="s">
        <v>2445</v>
      </c>
      <c r="N59" s="99" t="s">
        <v>2452</v>
      </c>
      <c r="O59" s="144" t="s">
        <v>2586</v>
      </c>
      <c r="P59" s="144"/>
      <c r="Q59" s="99" t="s">
        <v>2465</v>
      </c>
    </row>
    <row r="60" spans="1:17" ht="18" x14ac:dyDescent="0.25">
      <c r="A60" s="144" t="str">
        <f>VLOOKUP(E60,'LISTADO ATM'!$A$2:$C$898,3,0)</f>
        <v>NORTE</v>
      </c>
      <c r="B60" s="140" t="s">
        <v>2647</v>
      </c>
      <c r="C60" s="100">
        <v>44387.756377314814</v>
      </c>
      <c r="D60" s="100" t="s">
        <v>2181</v>
      </c>
      <c r="E60" s="135">
        <v>315</v>
      </c>
      <c r="F60" s="144" t="str">
        <f>VLOOKUP(E60,VIP!$A$2:$O14229,2,0)</f>
        <v>DRBR315</v>
      </c>
      <c r="G60" s="144" t="str">
        <f>VLOOKUP(E60,'LISTADO ATM'!$A$2:$B$897,2,0)</f>
        <v xml:space="preserve">ATM Oficina Estrella Sadalá </v>
      </c>
      <c r="H60" s="144" t="str">
        <f>VLOOKUP(E60,VIP!$A$2:$O19190,7,FALSE)</f>
        <v>Si</v>
      </c>
      <c r="I60" s="144" t="str">
        <f>VLOOKUP(E60,VIP!$A$2:$O11155,8,FALSE)</f>
        <v>Si</v>
      </c>
      <c r="J60" s="144" t="str">
        <f>VLOOKUP(E60,VIP!$A$2:$O11105,8,FALSE)</f>
        <v>Si</v>
      </c>
      <c r="K60" s="144" t="str">
        <f>VLOOKUP(E60,VIP!$A$2:$O14679,6,0)</f>
        <v>NO</v>
      </c>
      <c r="L60" s="145" t="s">
        <v>2465</v>
      </c>
      <c r="M60" s="99" t="s">
        <v>2445</v>
      </c>
      <c r="N60" s="99" t="s">
        <v>2452</v>
      </c>
      <c r="O60" s="144" t="s">
        <v>2586</v>
      </c>
      <c r="P60" s="144"/>
      <c r="Q60" s="99" t="s">
        <v>2465</v>
      </c>
    </row>
    <row r="61" spans="1:17" ht="18" x14ac:dyDescent="0.25">
      <c r="A61" s="144" t="str">
        <f>VLOOKUP(E61,'LISTADO ATM'!$A$2:$C$898,3,0)</f>
        <v>ESTE</v>
      </c>
      <c r="B61" s="140" t="s">
        <v>2646</v>
      </c>
      <c r="C61" s="100">
        <v>44387.757604166669</v>
      </c>
      <c r="D61" s="100" t="s">
        <v>2469</v>
      </c>
      <c r="E61" s="135">
        <v>386</v>
      </c>
      <c r="F61" s="144" t="str">
        <f>VLOOKUP(E61,VIP!$A$2:$O14228,2,0)</f>
        <v>DRBR386</v>
      </c>
      <c r="G61" s="144" t="str">
        <f>VLOOKUP(E61,'LISTADO ATM'!$A$2:$B$897,2,0)</f>
        <v xml:space="preserve">ATM Plaza Verón II </v>
      </c>
      <c r="H61" s="144" t="str">
        <f>VLOOKUP(E61,VIP!$A$2:$O19189,7,FALSE)</f>
        <v>Si</v>
      </c>
      <c r="I61" s="144" t="str">
        <f>VLOOKUP(E61,VIP!$A$2:$O11154,8,FALSE)</f>
        <v>Si</v>
      </c>
      <c r="J61" s="144" t="str">
        <f>VLOOKUP(E61,VIP!$A$2:$O11104,8,FALSE)</f>
        <v>Si</v>
      </c>
      <c r="K61" s="144" t="str">
        <f>VLOOKUP(E61,VIP!$A$2:$O14678,6,0)</f>
        <v>NO</v>
      </c>
      <c r="L61" s="145" t="s">
        <v>2560</v>
      </c>
      <c r="M61" s="99" t="s">
        <v>2445</v>
      </c>
      <c r="N61" s="99" t="s">
        <v>2452</v>
      </c>
      <c r="O61" s="144" t="s">
        <v>2470</v>
      </c>
      <c r="P61" s="144"/>
      <c r="Q61" s="99" t="s">
        <v>2560</v>
      </c>
    </row>
    <row r="62" spans="1:17" ht="18" x14ac:dyDescent="0.25">
      <c r="A62" s="144" t="str">
        <f>VLOOKUP(E62,'LISTADO ATM'!$A$2:$C$898,3,0)</f>
        <v>ESTE</v>
      </c>
      <c r="B62" s="140" t="s">
        <v>2645</v>
      </c>
      <c r="C62" s="100">
        <v>44387.760127314818</v>
      </c>
      <c r="D62" s="100" t="s">
        <v>2180</v>
      </c>
      <c r="E62" s="135">
        <v>159</v>
      </c>
      <c r="F62" s="144" t="str">
        <f>VLOOKUP(E62,VIP!$A$2:$O14227,2,0)</f>
        <v>DRBR159</v>
      </c>
      <c r="G62" s="144" t="str">
        <f>VLOOKUP(E62,'LISTADO ATM'!$A$2:$B$897,2,0)</f>
        <v xml:space="preserve">ATM Hotel Dreams Bayahibe I </v>
      </c>
      <c r="H62" s="144" t="str">
        <f>VLOOKUP(E62,VIP!$A$2:$O19188,7,FALSE)</f>
        <v>Si</v>
      </c>
      <c r="I62" s="144" t="str">
        <f>VLOOKUP(E62,VIP!$A$2:$O11153,8,FALSE)</f>
        <v>Si</v>
      </c>
      <c r="J62" s="144" t="str">
        <f>VLOOKUP(E62,VIP!$A$2:$O11103,8,FALSE)</f>
        <v>Si</v>
      </c>
      <c r="K62" s="144" t="str">
        <f>VLOOKUP(E62,VIP!$A$2:$O14677,6,0)</f>
        <v>NO</v>
      </c>
      <c r="L62" s="145" t="s">
        <v>2245</v>
      </c>
      <c r="M62" s="99" t="s">
        <v>2445</v>
      </c>
      <c r="N62" s="99" t="s">
        <v>2452</v>
      </c>
      <c r="O62" s="144" t="s">
        <v>2454</v>
      </c>
      <c r="P62" s="144"/>
      <c r="Q62" s="99" t="s">
        <v>2245</v>
      </c>
    </row>
    <row r="63" spans="1:17" ht="18" x14ac:dyDescent="0.25">
      <c r="A63" s="144" t="str">
        <f>VLOOKUP(E63,'LISTADO ATM'!$A$2:$C$898,3,0)</f>
        <v>DISTRITO NACIONAL</v>
      </c>
      <c r="B63" s="140" t="s">
        <v>2644</v>
      </c>
      <c r="C63" s="100">
        <v>44387.760717592595</v>
      </c>
      <c r="D63" s="100" t="s">
        <v>2180</v>
      </c>
      <c r="E63" s="135">
        <v>354</v>
      </c>
      <c r="F63" s="144" t="str">
        <f>VLOOKUP(E63,VIP!$A$2:$O14226,2,0)</f>
        <v>DRBR354</v>
      </c>
      <c r="G63" s="144" t="str">
        <f>VLOOKUP(E63,'LISTADO ATM'!$A$2:$B$897,2,0)</f>
        <v xml:space="preserve">ATM Oficina Núñez de Cáceres II </v>
      </c>
      <c r="H63" s="144" t="str">
        <f>VLOOKUP(E63,VIP!$A$2:$O19187,7,FALSE)</f>
        <v>Si</v>
      </c>
      <c r="I63" s="144" t="str">
        <f>VLOOKUP(E63,VIP!$A$2:$O11152,8,FALSE)</f>
        <v>Si</v>
      </c>
      <c r="J63" s="144" t="str">
        <f>VLOOKUP(E63,VIP!$A$2:$O11102,8,FALSE)</f>
        <v>Si</v>
      </c>
      <c r="K63" s="144" t="str">
        <f>VLOOKUP(E63,VIP!$A$2:$O14676,6,0)</f>
        <v>NO</v>
      </c>
      <c r="L63" s="145" t="s">
        <v>2465</v>
      </c>
      <c r="M63" s="99" t="s">
        <v>2445</v>
      </c>
      <c r="N63" s="99" t="s">
        <v>2452</v>
      </c>
      <c r="O63" s="144" t="s">
        <v>2454</v>
      </c>
      <c r="P63" s="144"/>
      <c r="Q63" s="99" t="s">
        <v>2465</v>
      </c>
    </row>
    <row r="64" spans="1:17" ht="18" x14ac:dyDescent="0.25">
      <c r="A64" s="144" t="str">
        <f>VLOOKUP(E64,'LISTADO ATM'!$A$2:$C$898,3,0)</f>
        <v>ESTE</v>
      </c>
      <c r="B64" s="140" t="s">
        <v>2643</v>
      </c>
      <c r="C64" s="100">
        <v>44387.762245370373</v>
      </c>
      <c r="D64" s="100" t="s">
        <v>2469</v>
      </c>
      <c r="E64" s="135">
        <v>330</v>
      </c>
      <c r="F64" s="144" t="str">
        <f>VLOOKUP(E64,VIP!$A$2:$O14225,2,0)</f>
        <v>DRBR330</v>
      </c>
      <c r="G64" s="144" t="str">
        <f>VLOOKUP(E64,'LISTADO ATM'!$A$2:$B$897,2,0)</f>
        <v xml:space="preserve">ATM Oficina Boulevard (Higuey) </v>
      </c>
      <c r="H64" s="144" t="str">
        <f>VLOOKUP(E64,VIP!$A$2:$O19186,7,FALSE)</f>
        <v>Si</v>
      </c>
      <c r="I64" s="144" t="str">
        <f>VLOOKUP(E64,VIP!$A$2:$O11151,8,FALSE)</f>
        <v>Si</v>
      </c>
      <c r="J64" s="144" t="str">
        <f>VLOOKUP(E64,VIP!$A$2:$O11101,8,FALSE)</f>
        <v>Si</v>
      </c>
      <c r="K64" s="144" t="str">
        <f>VLOOKUP(E64,VIP!$A$2:$O14675,6,0)</f>
        <v>SI</v>
      </c>
      <c r="L64" s="145" t="s">
        <v>2561</v>
      </c>
      <c r="M64" s="99" t="s">
        <v>2445</v>
      </c>
      <c r="N64" s="99" t="s">
        <v>2452</v>
      </c>
      <c r="O64" s="144" t="s">
        <v>2470</v>
      </c>
      <c r="P64" s="144"/>
      <c r="Q64" s="99" t="s">
        <v>2561</v>
      </c>
    </row>
    <row r="65" spans="1:17" ht="18" x14ac:dyDescent="0.25">
      <c r="A65" s="144" t="str">
        <f>VLOOKUP(E65,'LISTADO ATM'!$A$2:$C$898,3,0)</f>
        <v>DISTRITO NACIONAL</v>
      </c>
      <c r="B65" s="140" t="s">
        <v>2642</v>
      </c>
      <c r="C65" s="100">
        <v>44387.79</v>
      </c>
      <c r="D65" s="100" t="s">
        <v>2180</v>
      </c>
      <c r="E65" s="135">
        <v>85</v>
      </c>
      <c r="F65" s="144" t="str">
        <f>VLOOKUP(E65,VIP!$A$2:$O14224,2,0)</f>
        <v>DRBR085</v>
      </c>
      <c r="G65" s="144" t="str">
        <f>VLOOKUP(E65,'LISTADO ATM'!$A$2:$B$897,2,0)</f>
        <v xml:space="preserve">ATM Oficina San Isidro (Fuerza Aérea) </v>
      </c>
      <c r="H65" s="144" t="str">
        <f>VLOOKUP(E65,VIP!$A$2:$O19185,7,FALSE)</f>
        <v>Si</v>
      </c>
      <c r="I65" s="144" t="str">
        <f>VLOOKUP(E65,VIP!$A$2:$O11150,8,FALSE)</f>
        <v>Si</v>
      </c>
      <c r="J65" s="144" t="str">
        <f>VLOOKUP(E65,VIP!$A$2:$O11100,8,FALSE)</f>
        <v>Si</v>
      </c>
      <c r="K65" s="144" t="str">
        <f>VLOOKUP(E65,VIP!$A$2:$O14674,6,0)</f>
        <v>NO</v>
      </c>
      <c r="L65" s="145" t="s">
        <v>2219</v>
      </c>
      <c r="M65" s="99" t="s">
        <v>2445</v>
      </c>
      <c r="N65" s="99" t="s">
        <v>2452</v>
      </c>
      <c r="O65" s="144" t="s">
        <v>2454</v>
      </c>
      <c r="P65" s="144"/>
      <c r="Q65" s="99" t="s">
        <v>2219</v>
      </c>
    </row>
    <row r="66" spans="1:17" ht="18" x14ac:dyDescent="0.25">
      <c r="A66" s="144" t="str">
        <f>VLOOKUP(E66,'LISTADO ATM'!$A$2:$C$898,3,0)</f>
        <v>NORTE</v>
      </c>
      <c r="B66" s="140" t="s">
        <v>2641</v>
      </c>
      <c r="C66" s="100">
        <v>44387.862754629627</v>
      </c>
      <c r="D66" s="100" t="s">
        <v>2181</v>
      </c>
      <c r="E66" s="135">
        <v>854</v>
      </c>
      <c r="F66" s="144" t="str">
        <f>VLOOKUP(E66,VIP!$A$2:$O14223,2,0)</f>
        <v>DRBR854</v>
      </c>
      <c r="G66" s="144" t="str">
        <f>VLOOKUP(E66,'LISTADO ATM'!$A$2:$B$897,2,0)</f>
        <v xml:space="preserve">ATM Centro Comercial Blanco Batista </v>
      </c>
      <c r="H66" s="144" t="str">
        <f>VLOOKUP(E66,VIP!$A$2:$O19184,7,FALSE)</f>
        <v>Si</v>
      </c>
      <c r="I66" s="144" t="str">
        <f>VLOOKUP(E66,VIP!$A$2:$O11149,8,FALSE)</f>
        <v>Si</v>
      </c>
      <c r="J66" s="144" t="str">
        <f>VLOOKUP(E66,VIP!$A$2:$O11099,8,FALSE)</f>
        <v>Si</v>
      </c>
      <c r="K66" s="144" t="str">
        <f>VLOOKUP(E66,VIP!$A$2:$O14673,6,0)</f>
        <v>NO</v>
      </c>
      <c r="L66" s="145" t="s">
        <v>2219</v>
      </c>
      <c r="M66" s="99" t="s">
        <v>2445</v>
      </c>
      <c r="N66" s="99" t="s">
        <v>2452</v>
      </c>
      <c r="O66" s="144" t="s">
        <v>2586</v>
      </c>
      <c r="P66" s="144"/>
      <c r="Q66" s="99" t="s">
        <v>2219</v>
      </c>
    </row>
    <row r="67" spans="1:17" ht="18" x14ac:dyDescent="0.25">
      <c r="A67" s="144" t="str">
        <f>VLOOKUP(E67,'LISTADO ATM'!$A$2:$C$898,3,0)</f>
        <v>ESTE</v>
      </c>
      <c r="B67" s="140" t="s">
        <v>2640</v>
      </c>
      <c r="C67" s="100">
        <v>44387.87672453704</v>
      </c>
      <c r="D67" s="100" t="s">
        <v>2469</v>
      </c>
      <c r="E67" s="135">
        <v>945</v>
      </c>
      <c r="F67" s="144" t="str">
        <f>VLOOKUP(E67,VIP!$A$2:$O14222,2,0)</f>
        <v>DRBR945</v>
      </c>
      <c r="G67" s="144" t="str">
        <f>VLOOKUP(E67,'LISTADO ATM'!$A$2:$B$897,2,0)</f>
        <v xml:space="preserve">ATM UNP El Valle (Hato Mayor) </v>
      </c>
      <c r="H67" s="144" t="str">
        <f>VLOOKUP(E67,VIP!$A$2:$O19183,7,FALSE)</f>
        <v>Si</v>
      </c>
      <c r="I67" s="144" t="str">
        <f>VLOOKUP(E67,VIP!$A$2:$O11148,8,FALSE)</f>
        <v>Si</v>
      </c>
      <c r="J67" s="144" t="str">
        <f>VLOOKUP(E67,VIP!$A$2:$O11098,8,FALSE)</f>
        <v>Si</v>
      </c>
      <c r="K67" s="144" t="str">
        <f>VLOOKUP(E67,VIP!$A$2:$O14672,6,0)</f>
        <v>NO</v>
      </c>
      <c r="L67" s="145" t="s">
        <v>2441</v>
      </c>
      <c r="M67" s="99" t="s">
        <v>2445</v>
      </c>
      <c r="N67" s="99" t="s">
        <v>2452</v>
      </c>
      <c r="O67" s="144" t="s">
        <v>2470</v>
      </c>
      <c r="P67" s="144"/>
      <c r="Q67" s="99" t="s">
        <v>2441</v>
      </c>
    </row>
    <row r="68" spans="1:17" ht="18" x14ac:dyDescent="0.25">
      <c r="A68" s="144" t="str">
        <f>VLOOKUP(E68,'LISTADO ATM'!$A$2:$C$898,3,0)</f>
        <v>DISTRITO NACIONAL</v>
      </c>
      <c r="B68" s="140" t="s">
        <v>2639</v>
      </c>
      <c r="C68" s="100">
        <v>44387.878333333334</v>
      </c>
      <c r="D68" s="100" t="s">
        <v>2448</v>
      </c>
      <c r="E68" s="135">
        <v>696</v>
      </c>
      <c r="F68" s="144" t="str">
        <f>VLOOKUP(E68,VIP!$A$2:$O14221,2,0)</f>
        <v>DRBR696</v>
      </c>
      <c r="G68" s="144" t="str">
        <f>VLOOKUP(E68,'LISTADO ATM'!$A$2:$B$897,2,0)</f>
        <v>ATM Olé Jacobo Majluta</v>
      </c>
      <c r="H68" s="144" t="str">
        <f>VLOOKUP(E68,VIP!$A$2:$O19182,7,FALSE)</f>
        <v>Si</v>
      </c>
      <c r="I68" s="144" t="str">
        <f>VLOOKUP(E68,VIP!$A$2:$O11147,8,FALSE)</f>
        <v>Si</v>
      </c>
      <c r="J68" s="144" t="str">
        <f>VLOOKUP(E68,VIP!$A$2:$O11097,8,FALSE)</f>
        <v>Si</v>
      </c>
      <c r="K68" s="144" t="str">
        <f>VLOOKUP(E68,VIP!$A$2:$O14671,6,0)</f>
        <v>NO</v>
      </c>
      <c r="L68" s="145" t="s">
        <v>2441</v>
      </c>
      <c r="M68" s="99" t="s">
        <v>2445</v>
      </c>
      <c r="N68" s="99" t="s">
        <v>2452</v>
      </c>
      <c r="O68" s="144" t="s">
        <v>2453</v>
      </c>
      <c r="P68" s="144"/>
      <c r="Q68" s="99" t="s">
        <v>2441</v>
      </c>
    </row>
    <row r="69" spans="1:17" ht="18" x14ac:dyDescent="0.25">
      <c r="A69" s="144" t="str">
        <f>VLOOKUP(E69,'LISTADO ATM'!$A$2:$C$898,3,0)</f>
        <v>DISTRITO NACIONAL</v>
      </c>
      <c r="B69" s="140" t="s">
        <v>2638</v>
      </c>
      <c r="C69" s="100">
        <v>44387.882534722223</v>
      </c>
      <c r="D69" s="100" t="s">
        <v>2448</v>
      </c>
      <c r="E69" s="135">
        <v>684</v>
      </c>
      <c r="F69" s="144" t="str">
        <f>VLOOKUP(E69,VIP!$A$2:$O14220,2,0)</f>
        <v>DRBR684</v>
      </c>
      <c r="G69" s="144" t="str">
        <f>VLOOKUP(E69,'LISTADO ATM'!$A$2:$B$897,2,0)</f>
        <v>ATM Estación Texaco Prolongación 27 Febrero</v>
      </c>
      <c r="H69" s="144" t="str">
        <f>VLOOKUP(E69,VIP!$A$2:$O19181,7,FALSE)</f>
        <v>NO</v>
      </c>
      <c r="I69" s="144" t="str">
        <f>VLOOKUP(E69,VIP!$A$2:$O11146,8,FALSE)</f>
        <v>NO</v>
      </c>
      <c r="J69" s="144" t="str">
        <f>VLOOKUP(E69,VIP!$A$2:$O11096,8,FALSE)</f>
        <v>NO</v>
      </c>
      <c r="K69" s="144" t="str">
        <f>VLOOKUP(E69,VIP!$A$2:$O14670,6,0)</f>
        <v>NO</v>
      </c>
      <c r="L69" s="145" t="s">
        <v>2417</v>
      </c>
      <c r="M69" s="99" t="s">
        <v>2445</v>
      </c>
      <c r="N69" s="99" t="s">
        <v>2452</v>
      </c>
      <c r="O69" s="144" t="s">
        <v>2453</v>
      </c>
      <c r="P69" s="144"/>
      <c r="Q69" s="99" t="s">
        <v>2417</v>
      </c>
    </row>
    <row r="70" spans="1:17" ht="18" x14ac:dyDescent="0.25">
      <c r="A70" s="144" t="str">
        <f>VLOOKUP(E70,'LISTADO ATM'!$A$2:$C$898,3,0)</f>
        <v>ESTE</v>
      </c>
      <c r="B70" s="140" t="s">
        <v>2637</v>
      </c>
      <c r="C70" s="100">
        <v>44387.887708333335</v>
      </c>
      <c r="D70" s="100" t="s">
        <v>2181</v>
      </c>
      <c r="E70" s="135">
        <v>682</v>
      </c>
      <c r="F70" s="144" t="str">
        <f>VLOOKUP(E70,VIP!$A$2:$O14219,2,0)</f>
        <v>DRBR682</v>
      </c>
      <c r="G70" s="144" t="str">
        <f>VLOOKUP(E70,'LISTADO ATM'!$A$2:$B$897,2,0)</f>
        <v>ATM Blue Mall Punta Cana</v>
      </c>
      <c r="H70" s="144" t="str">
        <f>VLOOKUP(E70,VIP!$A$2:$O19180,7,FALSE)</f>
        <v>NO</v>
      </c>
      <c r="I70" s="144" t="str">
        <f>VLOOKUP(E70,VIP!$A$2:$O11145,8,FALSE)</f>
        <v>NO</v>
      </c>
      <c r="J70" s="144" t="str">
        <f>VLOOKUP(E70,VIP!$A$2:$O11095,8,FALSE)</f>
        <v>NO</v>
      </c>
      <c r="K70" s="144" t="str">
        <f>VLOOKUP(E70,VIP!$A$2:$O14669,6,0)</f>
        <v>NO</v>
      </c>
      <c r="L70" s="145" t="s">
        <v>2465</v>
      </c>
      <c r="M70" s="99" t="s">
        <v>2445</v>
      </c>
      <c r="N70" s="99" t="s">
        <v>2452</v>
      </c>
      <c r="O70" s="144" t="s">
        <v>2586</v>
      </c>
      <c r="P70" s="144"/>
      <c r="Q70" s="99" t="s">
        <v>2465</v>
      </c>
    </row>
    <row r="71" spans="1:17" ht="18" x14ac:dyDescent="0.25">
      <c r="A71" s="144" t="str">
        <f>VLOOKUP(E71,'LISTADO ATM'!$A$2:$C$898,3,0)</f>
        <v>ESTE</v>
      </c>
      <c r="B71" s="140" t="s">
        <v>2636</v>
      </c>
      <c r="C71" s="100">
        <v>44387.958391203705</v>
      </c>
      <c r="D71" s="100" t="s">
        <v>2180</v>
      </c>
      <c r="E71" s="135">
        <v>631</v>
      </c>
      <c r="F71" s="144" t="str">
        <f>VLOOKUP(E71,VIP!$A$2:$O14218,2,0)</f>
        <v>DRBR417</v>
      </c>
      <c r="G71" s="144" t="str">
        <f>VLOOKUP(E71,'LISTADO ATM'!$A$2:$B$897,2,0)</f>
        <v xml:space="preserve">ATM ASOCODEQUI (San Pedro) </v>
      </c>
      <c r="H71" s="144" t="str">
        <f>VLOOKUP(E71,VIP!$A$2:$O19179,7,FALSE)</f>
        <v>Si</v>
      </c>
      <c r="I71" s="144" t="str">
        <f>VLOOKUP(E71,VIP!$A$2:$O11144,8,FALSE)</f>
        <v>Si</v>
      </c>
      <c r="J71" s="144" t="str">
        <f>VLOOKUP(E71,VIP!$A$2:$O11094,8,FALSE)</f>
        <v>Si</v>
      </c>
      <c r="K71" s="144" t="str">
        <f>VLOOKUP(E71,VIP!$A$2:$O14668,6,0)</f>
        <v>NO</v>
      </c>
      <c r="L71" s="145" t="s">
        <v>2219</v>
      </c>
      <c r="M71" s="99" t="s">
        <v>2445</v>
      </c>
      <c r="N71" s="99" t="s">
        <v>2452</v>
      </c>
      <c r="O71" s="144" t="s">
        <v>2454</v>
      </c>
      <c r="P71" s="144"/>
      <c r="Q71" s="99" t="s">
        <v>2219</v>
      </c>
    </row>
    <row r="72" spans="1:17" ht="18" x14ac:dyDescent="0.25">
      <c r="A72" s="144" t="str">
        <f>VLOOKUP(E72,'LISTADO ATM'!$A$2:$C$898,3,0)</f>
        <v>NORTE</v>
      </c>
      <c r="B72" s="140" t="s">
        <v>2635</v>
      </c>
      <c r="C72" s="100">
        <v>44387.958819444444</v>
      </c>
      <c r="D72" s="100" t="s">
        <v>2181</v>
      </c>
      <c r="E72" s="135">
        <v>172</v>
      </c>
      <c r="F72" s="144" t="str">
        <f>VLOOKUP(E72,VIP!$A$2:$O14217,2,0)</f>
        <v>DRBR172</v>
      </c>
      <c r="G72" s="144" t="str">
        <f>VLOOKUP(E72,'LISTADO ATM'!$A$2:$B$897,2,0)</f>
        <v xml:space="preserve">ATM UNP Guaucí </v>
      </c>
      <c r="H72" s="144" t="str">
        <f>VLOOKUP(E72,VIP!$A$2:$O19178,7,FALSE)</f>
        <v>Si</v>
      </c>
      <c r="I72" s="144" t="str">
        <f>VLOOKUP(E72,VIP!$A$2:$O11143,8,FALSE)</f>
        <v>Si</v>
      </c>
      <c r="J72" s="144" t="str">
        <f>VLOOKUP(E72,VIP!$A$2:$O11093,8,FALSE)</f>
        <v>Si</v>
      </c>
      <c r="K72" s="144" t="str">
        <f>VLOOKUP(E72,VIP!$A$2:$O14667,6,0)</f>
        <v>NO</v>
      </c>
      <c r="L72" s="145" t="s">
        <v>2465</v>
      </c>
      <c r="M72" s="99" t="s">
        <v>2445</v>
      </c>
      <c r="N72" s="99" t="s">
        <v>2452</v>
      </c>
      <c r="O72" s="144" t="s">
        <v>2586</v>
      </c>
      <c r="P72" s="144"/>
      <c r="Q72" s="99" t="s">
        <v>2465</v>
      </c>
    </row>
    <row r="73" spans="1:17" ht="18" x14ac:dyDescent="0.25">
      <c r="A73" s="144" t="str">
        <f>VLOOKUP(E73,'LISTADO ATM'!$A$2:$C$898,3,0)</f>
        <v>DISTRITO NACIONAL</v>
      </c>
      <c r="B73" s="140" t="s">
        <v>2650</v>
      </c>
      <c r="C73" s="100">
        <v>44388.077337962961</v>
      </c>
      <c r="D73" s="100" t="s">
        <v>2180</v>
      </c>
      <c r="E73" s="135">
        <v>744</v>
      </c>
      <c r="F73" s="144" t="str">
        <f>VLOOKUP(E73,VIP!$A$2:$O14218,2,0)</f>
        <v>DRBR289</v>
      </c>
      <c r="G73" s="144" t="str">
        <f>VLOOKUP(E73,'LISTADO ATM'!$A$2:$B$897,2,0)</f>
        <v xml:space="preserve">ATM Multicentro La Sirena Venezuela </v>
      </c>
      <c r="H73" s="144" t="str">
        <f>VLOOKUP(E73,VIP!$A$2:$O19179,7,FALSE)</f>
        <v>Si</v>
      </c>
      <c r="I73" s="144" t="str">
        <f>VLOOKUP(E73,VIP!$A$2:$O11144,8,FALSE)</f>
        <v>Si</v>
      </c>
      <c r="J73" s="144" t="str">
        <f>VLOOKUP(E73,VIP!$A$2:$O11094,8,FALSE)</f>
        <v>Si</v>
      </c>
      <c r="K73" s="144" t="str">
        <f>VLOOKUP(E73,VIP!$A$2:$O14668,6,0)</f>
        <v>SI</v>
      </c>
      <c r="L73" s="145" t="s">
        <v>2245</v>
      </c>
      <c r="M73" s="99" t="s">
        <v>2445</v>
      </c>
      <c r="N73" s="99" t="s">
        <v>2452</v>
      </c>
      <c r="O73" s="144" t="s">
        <v>2454</v>
      </c>
      <c r="P73" s="144"/>
      <c r="Q73" s="99" t="s">
        <v>2245</v>
      </c>
    </row>
    <row r="74" spans="1:17" ht="18" x14ac:dyDescent="0.25">
      <c r="A74" s="144" t="str">
        <f>VLOOKUP(E74,'LISTADO ATM'!$A$2:$C$898,3,0)</f>
        <v>DISTRITO NACIONAL</v>
      </c>
      <c r="B74" s="140" t="s">
        <v>2651</v>
      </c>
      <c r="C74" s="100">
        <v>44388.085543981484</v>
      </c>
      <c r="D74" s="100" t="s">
        <v>2180</v>
      </c>
      <c r="E74" s="135">
        <v>600</v>
      </c>
      <c r="F74" s="144" t="str">
        <f>VLOOKUP(E74,VIP!$A$2:$O14219,2,0)</f>
        <v>DRBR600</v>
      </c>
      <c r="G74" s="144" t="str">
        <f>VLOOKUP(E74,'LISTADO ATM'!$A$2:$B$897,2,0)</f>
        <v>ATM S/M Bravo Hipica</v>
      </c>
      <c r="H74" s="144" t="str">
        <f>VLOOKUP(E74,VIP!$A$2:$O19180,7,FALSE)</f>
        <v>N/A</v>
      </c>
      <c r="I74" s="144" t="str">
        <f>VLOOKUP(E74,VIP!$A$2:$O11145,8,FALSE)</f>
        <v>N/A</v>
      </c>
      <c r="J74" s="144" t="str">
        <f>VLOOKUP(E74,VIP!$A$2:$O11095,8,FALSE)</f>
        <v>N/A</v>
      </c>
      <c r="K74" s="144" t="str">
        <f>VLOOKUP(E74,VIP!$A$2:$O14669,6,0)</f>
        <v>N/A</v>
      </c>
      <c r="L74" s="145" t="s">
        <v>2245</v>
      </c>
      <c r="M74" s="99" t="s">
        <v>2445</v>
      </c>
      <c r="N74" s="99" t="s">
        <v>2452</v>
      </c>
      <c r="O74" s="144" t="s">
        <v>2454</v>
      </c>
      <c r="P74" s="144"/>
      <c r="Q74" s="99" t="s">
        <v>2245</v>
      </c>
    </row>
    <row r="75" spans="1:17" ht="18" x14ac:dyDescent="0.25">
      <c r="A75" s="144" t="str">
        <f>VLOOKUP(E75,'LISTADO ATM'!$A$2:$C$898,3,0)</f>
        <v>DISTRITO NACIONAL</v>
      </c>
      <c r="B75" s="140" t="s">
        <v>2652</v>
      </c>
      <c r="C75" s="100">
        <v>44388.224965277775</v>
      </c>
      <c r="D75" s="100" t="s">
        <v>2180</v>
      </c>
      <c r="E75" s="135">
        <v>858</v>
      </c>
      <c r="F75" s="144" t="str">
        <f>VLOOKUP(E75,VIP!$A$2:$O14220,2,0)</f>
        <v>DRBR858</v>
      </c>
      <c r="G75" s="144" t="str">
        <f>VLOOKUP(E75,'LISTADO ATM'!$A$2:$B$897,2,0)</f>
        <v xml:space="preserve">ATM Cooperativa Maestros (COOPNAMA) </v>
      </c>
      <c r="H75" s="144" t="str">
        <f>VLOOKUP(E75,VIP!$A$2:$O19181,7,FALSE)</f>
        <v>Si</v>
      </c>
      <c r="I75" s="144" t="str">
        <f>VLOOKUP(E75,VIP!$A$2:$O11146,8,FALSE)</f>
        <v>No</v>
      </c>
      <c r="J75" s="144" t="str">
        <f>VLOOKUP(E75,VIP!$A$2:$O11096,8,FALSE)</f>
        <v>No</v>
      </c>
      <c r="K75" s="144" t="str">
        <f>VLOOKUP(E75,VIP!$A$2:$O14670,6,0)</f>
        <v>NO</v>
      </c>
      <c r="L75" s="145" t="s">
        <v>2219</v>
      </c>
      <c r="M75" s="99" t="s">
        <v>2445</v>
      </c>
      <c r="N75" s="99" t="s">
        <v>2452</v>
      </c>
      <c r="O75" s="144" t="s">
        <v>2454</v>
      </c>
      <c r="P75" s="144"/>
      <c r="Q75" s="99" t="s">
        <v>2219</v>
      </c>
    </row>
    <row r="76" spans="1:17" ht="18" x14ac:dyDescent="0.25">
      <c r="A76" s="144" t="str">
        <f>VLOOKUP(E76,'LISTADO ATM'!$A$2:$C$898,3,0)</f>
        <v>NORTE</v>
      </c>
      <c r="B76" s="140" t="s">
        <v>2653</v>
      </c>
      <c r="C76" s="100">
        <v>44388.225682870368</v>
      </c>
      <c r="D76" s="100" t="s">
        <v>2181</v>
      </c>
      <c r="E76" s="135">
        <v>76</v>
      </c>
      <c r="F76" s="144" t="str">
        <f>VLOOKUP(E76,VIP!$A$2:$O14221,2,0)</f>
        <v>DRBR076</v>
      </c>
      <c r="G76" s="144" t="str">
        <f>VLOOKUP(E76,'LISTADO ATM'!$A$2:$B$897,2,0)</f>
        <v xml:space="preserve">ATM Casa Nelson (Puerto Plata) </v>
      </c>
      <c r="H76" s="144" t="str">
        <f>VLOOKUP(E76,VIP!$A$2:$O19182,7,FALSE)</f>
        <v>Si</v>
      </c>
      <c r="I76" s="144" t="str">
        <f>VLOOKUP(E76,VIP!$A$2:$O11147,8,FALSE)</f>
        <v>Si</v>
      </c>
      <c r="J76" s="144" t="str">
        <f>VLOOKUP(E76,VIP!$A$2:$O11097,8,FALSE)</f>
        <v>Si</v>
      </c>
      <c r="K76" s="144" t="str">
        <f>VLOOKUP(E76,VIP!$A$2:$O14671,6,0)</f>
        <v>NO</v>
      </c>
      <c r="L76" s="145" t="s">
        <v>2219</v>
      </c>
      <c r="M76" s="99" t="s">
        <v>2445</v>
      </c>
      <c r="N76" s="99" t="s">
        <v>2452</v>
      </c>
      <c r="O76" s="144" t="s">
        <v>2588</v>
      </c>
      <c r="P76" s="144"/>
      <c r="Q76" s="99" t="s">
        <v>2219</v>
      </c>
    </row>
    <row r="77" spans="1:17" ht="18" x14ac:dyDescent="0.25">
      <c r="A77" s="144" t="str">
        <f>VLOOKUP(E77,'LISTADO ATM'!$A$2:$C$898,3,0)</f>
        <v>SUR</v>
      </c>
      <c r="B77" s="140" t="s">
        <v>2654</v>
      </c>
      <c r="C77" s="100">
        <v>44388.226631944446</v>
      </c>
      <c r="D77" s="100" t="s">
        <v>2180</v>
      </c>
      <c r="E77" s="135">
        <v>103</v>
      </c>
      <c r="F77" s="144" t="str">
        <f>VLOOKUP(E77,VIP!$A$2:$O14222,2,0)</f>
        <v>DRBR103</v>
      </c>
      <c r="G77" s="144" t="str">
        <f>VLOOKUP(E77,'LISTADO ATM'!$A$2:$B$897,2,0)</f>
        <v xml:space="preserve">ATM Oficina Las Matas de Farfán </v>
      </c>
      <c r="H77" s="144" t="str">
        <f>VLOOKUP(E77,VIP!$A$2:$O19183,7,FALSE)</f>
        <v>Si</v>
      </c>
      <c r="I77" s="144" t="str">
        <f>VLOOKUP(E77,VIP!$A$2:$O11148,8,FALSE)</f>
        <v>Si</v>
      </c>
      <c r="J77" s="144" t="str">
        <f>VLOOKUP(E77,VIP!$A$2:$O11098,8,FALSE)</f>
        <v>Si</v>
      </c>
      <c r="K77" s="144" t="str">
        <f>VLOOKUP(E77,VIP!$A$2:$O14672,6,0)</f>
        <v>NO</v>
      </c>
      <c r="L77" s="145" t="s">
        <v>2219</v>
      </c>
      <c r="M77" s="99" t="s">
        <v>2445</v>
      </c>
      <c r="N77" s="99" t="s">
        <v>2452</v>
      </c>
      <c r="O77" s="144" t="s">
        <v>2454</v>
      </c>
      <c r="P77" s="144"/>
      <c r="Q77" s="99" t="s">
        <v>2219</v>
      </c>
    </row>
    <row r="78" spans="1:17" ht="18" x14ac:dyDescent="0.25">
      <c r="A78" s="144" t="str">
        <f>VLOOKUP(E78,'LISTADO ATM'!$A$2:$C$898,3,0)</f>
        <v>DISTRITO NACIONAL</v>
      </c>
      <c r="B78" s="140" t="s">
        <v>2655</v>
      </c>
      <c r="C78" s="100">
        <v>44388.227777777778</v>
      </c>
      <c r="D78" s="100" t="s">
        <v>2180</v>
      </c>
      <c r="E78" s="135">
        <v>180</v>
      </c>
      <c r="F78" s="144" t="str">
        <f>VLOOKUP(E78,VIP!$A$2:$O14223,2,0)</f>
        <v>DRBR180</v>
      </c>
      <c r="G78" s="144" t="str">
        <f>VLOOKUP(E78,'LISTADO ATM'!$A$2:$B$897,2,0)</f>
        <v xml:space="preserve">ATM Megacentro II </v>
      </c>
      <c r="H78" s="144" t="str">
        <f>VLOOKUP(E78,VIP!$A$2:$O19184,7,FALSE)</f>
        <v>Si</v>
      </c>
      <c r="I78" s="144" t="str">
        <f>VLOOKUP(E78,VIP!$A$2:$O11149,8,FALSE)</f>
        <v>Si</v>
      </c>
      <c r="J78" s="144" t="str">
        <f>VLOOKUP(E78,VIP!$A$2:$O11099,8,FALSE)</f>
        <v>Si</v>
      </c>
      <c r="K78" s="144" t="str">
        <f>VLOOKUP(E78,VIP!$A$2:$O14673,6,0)</f>
        <v>SI</v>
      </c>
      <c r="L78" s="145" t="s">
        <v>2219</v>
      </c>
      <c r="M78" s="99" t="s">
        <v>2445</v>
      </c>
      <c r="N78" s="99" t="s">
        <v>2452</v>
      </c>
      <c r="O78" s="144" t="s">
        <v>2454</v>
      </c>
      <c r="P78" s="144"/>
      <c r="Q78" s="99" t="s">
        <v>2219</v>
      </c>
    </row>
    <row r="79" spans="1:17" ht="18" x14ac:dyDescent="0.25">
      <c r="A79" s="144" t="str">
        <f>VLOOKUP(E79,'LISTADO ATM'!$A$2:$C$898,3,0)</f>
        <v>DISTRITO NACIONAL</v>
      </c>
      <c r="B79" s="140" t="s">
        <v>2656</v>
      </c>
      <c r="C79" s="100">
        <v>44388.231087962966</v>
      </c>
      <c r="D79" s="100" t="s">
        <v>2180</v>
      </c>
      <c r="E79" s="135">
        <v>841</v>
      </c>
      <c r="F79" s="144" t="str">
        <f>VLOOKUP(E79,VIP!$A$2:$O14224,2,0)</f>
        <v>DRBR841</v>
      </c>
      <c r="G79" s="144" t="str">
        <f>VLOOKUP(E79,'LISTADO ATM'!$A$2:$B$897,2,0)</f>
        <v xml:space="preserve">ATM CEA </v>
      </c>
      <c r="H79" s="144" t="str">
        <f>VLOOKUP(E79,VIP!$A$2:$O19185,7,FALSE)</f>
        <v>Si</v>
      </c>
      <c r="I79" s="144" t="str">
        <f>VLOOKUP(E79,VIP!$A$2:$O11150,8,FALSE)</f>
        <v>No</v>
      </c>
      <c r="J79" s="144" t="str">
        <f>VLOOKUP(E79,VIP!$A$2:$O11100,8,FALSE)</f>
        <v>No</v>
      </c>
      <c r="K79" s="144" t="str">
        <f>VLOOKUP(E79,VIP!$A$2:$O14674,6,0)</f>
        <v>NO</v>
      </c>
      <c r="L79" s="145" t="s">
        <v>2219</v>
      </c>
      <c r="M79" s="99" t="s">
        <v>2445</v>
      </c>
      <c r="N79" s="99" t="s">
        <v>2452</v>
      </c>
      <c r="O79" s="144" t="s">
        <v>2454</v>
      </c>
      <c r="P79" s="144"/>
      <c r="Q79" s="99" t="s">
        <v>2219</v>
      </c>
    </row>
    <row r="80" spans="1:17" ht="18" x14ac:dyDescent="0.25">
      <c r="A80" s="144" t="str">
        <f>VLOOKUP(E80,'LISTADO ATM'!$A$2:$C$898,3,0)</f>
        <v>DISTRITO NACIONAL</v>
      </c>
      <c r="B80" s="140" t="s">
        <v>2657</v>
      </c>
      <c r="C80" s="100">
        <v>44388.231261574074</v>
      </c>
      <c r="D80" s="100" t="s">
        <v>2180</v>
      </c>
      <c r="E80" s="135">
        <v>498</v>
      </c>
      <c r="F80" s="144" t="str">
        <f>VLOOKUP(E80,VIP!$A$2:$O14225,2,0)</f>
        <v>DRBR498</v>
      </c>
      <c r="G80" s="144" t="str">
        <f>VLOOKUP(E80,'LISTADO ATM'!$A$2:$B$897,2,0)</f>
        <v xml:space="preserve">ATM Estación Sunix 27 de Febrero </v>
      </c>
      <c r="H80" s="144" t="str">
        <f>VLOOKUP(E80,VIP!$A$2:$O19186,7,FALSE)</f>
        <v>Si</v>
      </c>
      <c r="I80" s="144" t="str">
        <f>VLOOKUP(E80,VIP!$A$2:$O11151,8,FALSE)</f>
        <v>Si</v>
      </c>
      <c r="J80" s="144" t="str">
        <f>VLOOKUP(E80,VIP!$A$2:$O11101,8,FALSE)</f>
        <v>Si</v>
      </c>
      <c r="K80" s="144" t="str">
        <f>VLOOKUP(E80,VIP!$A$2:$O14675,6,0)</f>
        <v>NO</v>
      </c>
      <c r="L80" s="145" t="s">
        <v>2219</v>
      </c>
      <c r="M80" s="99" t="s">
        <v>2445</v>
      </c>
      <c r="N80" s="99" t="s">
        <v>2452</v>
      </c>
      <c r="O80" s="144" t="s">
        <v>2454</v>
      </c>
      <c r="P80" s="144"/>
      <c r="Q80" s="99" t="s">
        <v>2219</v>
      </c>
    </row>
    <row r="81" spans="1:17" ht="18" x14ac:dyDescent="0.25">
      <c r="A81" s="144" t="str">
        <f>VLOOKUP(E81,'LISTADO ATM'!$A$2:$C$898,3,0)</f>
        <v>NORTE</v>
      </c>
      <c r="B81" s="140" t="s">
        <v>2658</v>
      </c>
      <c r="C81" s="100">
        <v>44388.242013888892</v>
      </c>
      <c r="D81" s="100" t="s">
        <v>2469</v>
      </c>
      <c r="E81" s="135">
        <v>538</v>
      </c>
      <c r="F81" s="144" t="str">
        <f>VLOOKUP(E81,VIP!$A$2:$O14226,2,0)</f>
        <v>DRBR538</v>
      </c>
      <c r="G81" s="144" t="str">
        <f>VLOOKUP(E81,'LISTADO ATM'!$A$2:$B$897,2,0)</f>
        <v>ATM  Autoservicio San Fco. Macorís</v>
      </c>
      <c r="H81" s="144" t="str">
        <f>VLOOKUP(E81,VIP!$A$2:$O19187,7,FALSE)</f>
        <v>Si</v>
      </c>
      <c r="I81" s="144" t="str">
        <f>VLOOKUP(E81,VIP!$A$2:$O11152,8,FALSE)</f>
        <v>Si</v>
      </c>
      <c r="J81" s="144" t="str">
        <f>VLOOKUP(E81,VIP!$A$2:$O11102,8,FALSE)</f>
        <v>Si</v>
      </c>
      <c r="K81" s="144" t="str">
        <f>VLOOKUP(E81,VIP!$A$2:$O14676,6,0)</f>
        <v>NO</v>
      </c>
      <c r="L81" s="145" t="s">
        <v>2417</v>
      </c>
      <c r="M81" s="99" t="s">
        <v>2445</v>
      </c>
      <c r="N81" s="99" t="s">
        <v>2452</v>
      </c>
      <c r="O81" s="144" t="s">
        <v>2470</v>
      </c>
      <c r="P81" s="144"/>
      <c r="Q81" s="99" t="s">
        <v>2417</v>
      </c>
    </row>
    <row r="82" spans="1:17" ht="18" x14ac:dyDescent="0.25">
      <c r="A82" s="144" t="str">
        <f>VLOOKUP(E82,'LISTADO ATM'!$A$2:$C$898,3,0)</f>
        <v>DISTRITO NACIONAL</v>
      </c>
      <c r="B82" s="140" t="s">
        <v>2659</v>
      </c>
      <c r="C82" s="100">
        <v>44388.243101851855</v>
      </c>
      <c r="D82" s="100" t="s">
        <v>2469</v>
      </c>
      <c r="E82" s="135">
        <v>347</v>
      </c>
      <c r="F82" s="144" t="str">
        <f>VLOOKUP(E82,VIP!$A$2:$O14227,2,0)</f>
        <v>DRBR347</v>
      </c>
      <c r="G82" s="144" t="str">
        <f>VLOOKUP(E82,'LISTADO ATM'!$A$2:$B$897,2,0)</f>
        <v>ATM Patio de Colombia</v>
      </c>
      <c r="H82" s="144" t="str">
        <f>VLOOKUP(E82,VIP!$A$2:$O19188,7,FALSE)</f>
        <v>N/A</v>
      </c>
      <c r="I82" s="144" t="str">
        <f>VLOOKUP(E82,VIP!$A$2:$O11153,8,FALSE)</f>
        <v>N/A</v>
      </c>
      <c r="J82" s="144" t="str">
        <f>VLOOKUP(E82,VIP!$A$2:$O11103,8,FALSE)</f>
        <v>N/A</v>
      </c>
      <c r="K82" s="144" t="str">
        <f>VLOOKUP(E82,VIP!$A$2:$O14677,6,0)</f>
        <v>N/A</v>
      </c>
      <c r="L82" s="145" t="s">
        <v>2561</v>
      </c>
      <c r="M82" s="99" t="s">
        <v>2445</v>
      </c>
      <c r="N82" s="99" t="s">
        <v>2452</v>
      </c>
      <c r="O82" s="144" t="s">
        <v>2470</v>
      </c>
      <c r="P82" s="144"/>
      <c r="Q82" s="99" t="s">
        <v>2561</v>
      </c>
    </row>
    <row r="83" spans="1:17" ht="18" x14ac:dyDescent="0.25">
      <c r="A83" s="144" t="str">
        <f>VLOOKUP(E83,'LISTADO ATM'!$A$2:$C$898,3,0)</f>
        <v>DISTRITO NACIONAL</v>
      </c>
      <c r="B83" s="140" t="s">
        <v>2660</v>
      </c>
      <c r="C83" s="100">
        <v>44388.244652777779</v>
      </c>
      <c r="D83" s="100" t="s">
        <v>2469</v>
      </c>
      <c r="E83" s="135">
        <v>743</v>
      </c>
      <c r="F83" s="144" t="str">
        <f>VLOOKUP(E83,VIP!$A$2:$O14228,2,0)</f>
        <v>DRBR287</v>
      </c>
      <c r="G83" s="144" t="str">
        <f>VLOOKUP(E83,'LISTADO ATM'!$A$2:$B$897,2,0)</f>
        <v xml:space="preserve">ATM Oficina Los Frailes </v>
      </c>
      <c r="H83" s="144" t="str">
        <f>VLOOKUP(E83,VIP!$A$2:$O19189,7,FALSE)</f>
        <v>Si</v>
      </c>
      <c r="I83" s="144" t="str">
        <f>VLOOKUP(E83,VIP!$A$2:$O11154,8,FALSE)</f>
        <v>Si</v>
      </c>
      <c r="J83" s="144" t="str">
        <f>VLOOKUP(E83,VIP!$A$2:$O11104,8,FALSE)</f>
        <v>Si</v>
      </c>
      <c r="K83" s="144" t="str">
        <f>VLOOKUP(E83,VIP!$A$2:$O14678,6,0)</f>
        <v>SI</v>
      </c>
      <c r="L83" s="145" t="s">
        <v>2561</v>
      </c>
      <c r="M83" s="99" t="s">
        <v>2445</v>
      </c>
      <c r="N83" s="99" t="s">
        <v>2452</v>
      </c>
      <c r="O83" s="144" t="s">
        <v>2470</v>
      </c>
      <c r="P83" s="144"/>
      <c r="Q83" s="99" t="s">
        <v>2561</v>
      </c>
    </row>
  </sheetData>
  <autoFilter ref="A4:Q38">
    <sortState ref="A5:Q72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9:B72 B1:B4 B84:B1048576">
    <cfRule type="duplicateValues" dxfId="227" priority="158639"/>
  </conditionalFormatting>
  <conditionalFormatting sqref="B39:B72 B84:B1048576">
    <cfRule type="duplicateValues" dxfId="226" priority="158643"/>
  </conditionalFormatting>
  <conditionalFormatting sqref="B39:B72 B1:B4 B84:B1048576">
    <cfRule type="duplicateValues" dxfId="225" priority="158646"/>
    <cfRule type="duplicateValues" dxfId="224" priority="158647"/>
    <cfRule type="duplicateValues" dxfId="223" priority="158648"/>
  </conditionalFormatting>
  <conditionalFormatting sqref="E39:E71 E84:E1048576">
    <cfRule type="duplicateValues" dxfId="222" priority="158658"/>
  </conditionalFormatting>
  <conditionalFormatting sqref="E39:E71 E1:E4 E84:E1048576">
    <cfRule type="duplicateValues" dxfId="221" priority="158661"/>
  </conditionalFormatting>
  <conditionalFormatting sqref="E39:E71 E1:E4 E84:E1048576">
    <cfRule type="duplicateValues" dxfId="220" priority="158665"/>
    <cfRule type="duplicateValues" dxfId="219" priority="158666"/>
  </conditionalFormatting>
  <conditionalFormatting sqref="E39:E71 E1:E4 E84:E1048576">
    <cfRule type="duplicateValues" dxfId="218" priority="158673"/>
    <cfRule type="duplicateValues" dxfId="217" priority="158674"/>
    <cfRule type="duplicateValues" dxfId="216" priority="158675"/>
  </conditionalFormatting>
  <conditionalFormatting sqref="E39:E71 E1:E4 E84:E1048576">
    <cfRule type="duplicateValues" dxfId="215" priority="158685"/>
    <cfRule type="duplicateValues" dxfId="214" priority="158686"/>
    <cfRule type="duplicateValues" dxfId="213" priority="158687"/>
    <cfRule type="duplicateValues" dxfId="212" priority="158688"/>
  </conditionalFormatting>
  <conditionalFormatting sqref="E39:E71 E84:E1048576">
    <cfRule type="duplicateValues" dxfId="211" priority="158701"/>
  </conditionalFormatting>
  <conditionalFormatting sqref="B39:B72 B84:B1048576">
    <cfRule type="duplicateValues" dxfId="210" priority="158703"/>
  </conditionalFormatting>
  <conditionalFormatting sqref="B39:B72 B1:B4 B84:B1048576">
    <cfRule type="duplicateValues" dxfId="209" priority="158705"/>
    <cfRule type="duplicateValues" dxfId="208" priority="158706"/>
  </conditionalFormatting>
  <conditionalFormatting sqref="B39:B72 B84:B1048576">
    <cfRule type="duplicateValues" dxfId="207" priority="158713"/>
    <cfRule type="duplicateValues" dxfId="206" priority="158714"/>
    <cfRule type="duplicateValues" dxfId="205" priority="158715"/>
  </conditionalFormatting>
  <conditionalFormatting sqref="E39:E71 E1:E4 E84:E1048576">
    <cfRule type="duplicateValues" dxfId="204" priority="158726"/>
  </conditionalFormatting>
  <conditionalFormatting sqref="B25:B71">
    <cfRule type="duplicateValues" dxfId="203" priority="158729"/>
  </conditionalFormatting>
  <conditionalFormatting sqref="B25:B71">
    <cfRule type="duplicateValues" dxfId="202" priority="158730"/>
    <cfRule type="duplicateValues" dxfId="201" priority="158731"/>
    <cfRule type="duplicateValues" dxfId="200" priority="158732"/>
  </conditionalFormatting>
  <conditionalFormatting sqref="B25:B71">
    <cfRule type="duplicateValues" dxfId="199" priority="158743"/>
    <cfRule type="duplicateValues" dxfId="198" priority="158744"/>
  </conditionalFormatting>
  <conditionalFormatting sqref="B72">
    <cfRule type="duplicateValues" dxfId="197" priority="59"/>
  </conditionalFormatting>
  <conditionalFormatting sqref="B72">
    <cfRule type="duplicateValues" dxfId="196" priority="56"/>
    <cfRule type="duplicateValues" dxfId="195" priority="57"/>
    <cfRule type="duplicateValues" dxfId="194" priority="58"/>
  </conditionalFormatting>
  <conditionalFormatting sqref="B72">
    <cfRule type="duplicateValues" dxfId="193" priority="54"/>
    <cfRule type="duplicateValues" dxfId="192" priority="55"/>
  </conditionalFormatting>
  <conditionalFormatting sqref="B5:B24">
    <cfRule type="duplicateValues" dxfId="191" priority="159120"/>
  </conditionalFormatting>
  <conditionalFormatting sqref="B5:B24">
    <cfRule type="duplicateValues" dxfId="190" priority="159121"/>
    <cfRule type="duplicateValues" dxfId="189" priority="159122"/>
    <cfRule type="duplicateValues" dxfId="188" priority="159123"/>
  </conditionalFormatting>
  <conditionalFormatting sqref="E5:E24">
    <cfRule type="duplicateValues" dxfId="187" priority="159124"/>
  </conditionalFormatting>
  <conditionalFormatting sqref="E5:E24">
    <cfRule type="duplicateValues" dxfId="186" priority="159125"/>
    <cfRule type="duplicateValues" dxfId="185" priority="159126"/>
  </conditionalFormatting>
  <conditionalFormatting sqref="E5:E24">
    <cfRule type="duplicateValues" dxfId="184" priority="159127"/>
    <cfRule type="duplicateValues" dxfId="183" priority="159128"/>
    <cfRule type="duplicateValues" dxfId="182" priority="159129"/>
  </conditionalFormatting>
  <conditionalFormatting sqref="E5:E24">
    <cfRule type="duplicateValues" dxfId="181" priority="159130"/>
    <cfRule type="duplicateValues" dxfId="180" priority="159131"/>
    <cfRule type="duplicateValues" dxfId="179" priority="159132"/>
    <cfRule type="duplicateValues" dxfId="178" priority="159133"/>
  </conditionalFormatting>
  <conditionalFormatting sqref="B5:B24">
    <cfRule type="duplicateValues" dxfId="177" priority="159134"/>
    <cfRule type="duplicateValues" dxfId="176" priority="159135"/>
  </conditionalFormatting>
  <conditionalFormatting sqref="E5:E71">
    <cfRule type="duplicateValues" dxfId="175" priority="159136"/>
  </conditionalFormatting>
  <conditionalFormatting sqref="E5:E71">
    <cfRule type="duplicateValues" dxfId="174" priority="159137"/>
    <cfRule type="duplicateValues" dxfId="173" priority="159138"/>
  </conditionalFormatting>
  <conditionalFormatting sqref="E5:E71">
    <cfRule type="duplicateValues" dxfId="172" priority="159139"/>
    <cfRule type="duplicateValues" dxfId="171" priority="159140"/>
    <cfRule type="duplicateValues" dxfId="170" priority="159141"/>
  </conditionalFormatting>
  <conditionalFormatting sqref="E5:E71">
    <cfRule type="duplicateValues" dxfId="169" priority="159142"/>
    <cfRule type="duplicateValues" dxfId="168" priority="159143"/>
    <cfRule type="duplicateValues" dxfId="167" priority="159144"/>
    <cfRule type="duplicateValues" dxfId="166" priority="159145"/>
  </conditionalFormatting>
  <conditionalFormatting sqref="B73:B83">
    <cfRule type="duplicateValues" dxfId="52" priority="53"/>
  </conditionalFormatting>
  <conditionalFormatting sqref="B73:B83">
    <cfRule type="duplicateValues" dxfId="51" priority="52"/>
  </conditionalFormatting>
  <conditionalFormatting sqref="B73:B83">
    <cfRule type="duplicateValues" dxfId="50" priority="49"/>
    <cfRule type="duplicateValues" dxfId="49" priority="50"/>
    <cfRule type="duplicateValues" dxfId="48" priority="51"/>
  </conditionalFormatting>
  <conditionalFormatting sqref="B73:B83">
    <cfRule type="duplicateValues" dxfId="35" priority="36"/>
  </conditionalFormatting>
  <conditionalFormatting sqref="B73:B83">
    <cfRule type="duplicateValues" dxfId="34" priority="34"/>
    <cfRule type="duplicateValues" dxfId="33" priority="35"/>
  </conditionalFormatting>
  <conditionalFormatting sqref="B73:B83">
    <cfRule type="duplicateValues" dxfId="32" priority="31"/>
    <cfRule type="duplicateValues" dxfId="31" priority="32"/>
    <cfRule type="duplicateValues" dxfId="30" priority="33"/>
  </conditionalFormatting>
  <conditionalFormatting sqref="B73:B83">
    <cfRule type="duplicateValues" dxfId="28" priority="29"/>
  </conditionalFormatting>
  <conditionalFormatting sqref="B73:B83">
    <cfRule type="duplicateValues" dxfId="27" priority="26"/>
    <cfRule type="duplicateValues" dxfId="26" priority="27"/>
    <cfRule type="duplicateValues" dxfId="25" priority="28"/>
  </conditionalFormatting>
  <conditionalFormatting sqref="B73:B83">
    <cfRule type="duplicateValues" dxfId="24" priority="24"/>
    <cfRule type="duplicateValues" dxfId="23" priority="25"/>
  </conditionalFormatting>
  <conditionalFormatting sqref="E72:E83">
    <cfRule type="duplicateValues" dxfId="22" priority="23"/>
  </conditionalFormatting>
  <conditionalFormatting sqref="E72:E83">
    <cfRule type="duplicateValues" dxfId="21" priority="22"/>
  </conditionalFormatting>
  <conditionalFormatting sqref="E72:E83">
    <cfRule type="duplicateValues" dxfId="20" priority="20"/>
    <cfRule type="duplicateValues" dxfId="19" priority="21"/>
  </conditionalFormatting>
  <conditionalFormatting sqref="E72:E83">
    <cfRule type="duplicateValues" dxfId="18" priority="17"/>
    <cfRule type="duplicateValues" dxfId="17" priority="18"/>
    <cfRule type="duplicateValues" dxfId="16" priority="19"/>
  </conditionalFormatting>
  <conditionalFormatting sqref="E72:E83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E72:E83">
    <cfRule type="duplicateValues" dxfId="11" priority="12"/>
  </conditionalFormatting>
  <conditionalFormatting sqref="E72:E83">
    <cfRule type="duplicateValues" dxfId="10" priority="11"/>
  </conditionalFormatting>
  <conditionalFormatting sqref="E72:E83">
    <cfRule type="duplicateValues" dxfId="9" priority="10"/>
  </conditionalFormatting>
  <conditionalFormatting sqref="E72:E83">
    <cfRule type="duplicateValues" dxfId="8" priority="8"/>
    <cfRule type="duplicateValues" dxfId="7" priority="9"/>
  </conditionalFormatting>
  <conditionalFormatting sqref="E72:E83">
    <cfRule type="duplicateValues" dxfId="6" priority="5"/>
    <cfRule type="duplicateValues" dxfId="5" priority="6"/>
    <cfRule type="duplicateValues" dxfId="4" priority="7"/>
  </conditionalFormatting>
  <conditionalFormatting sqref="E72:E83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83" r:id="rId7" display="http://s460-helpdesk/CAisd/pdmweb.exe?OP=SEARCH+FACTORY=in+SKIPLIST=1+QBE.EQ.id=3658531"/>
    <hyperlink ref="B82" r:id="rId8" display="http://s460-helpdesk/CAisd/pdmweb.exe?OP=SEARCH+FACTORY=in+SKIPLIST=1+QBE.EQ.id=3658530"/>
    <hyperlink ref="B81" r:id="rId9" display="http://s460-helpdesk/CAisd/pdmweb.exe?OP=SEARCH+FACTORY=in+SKIPLIST=1+QBE.EQ.id=3658529"/>
    <hyperlink ref="B80" r:id="rId10" display="http://s460-helpdesk/CAisd/pdmweb.exe?OP=SEARCH+FACTORY=in+SKIPLIST=1+QBE.EQ.id=3658528"/>
    <hyperlink ref="B79" r:id="rId11" display="http://s460-helpdesk/CAisd/pdmweb.exe?OP=SEARCH+FACTORY=in+SKIPLIST=1+QBE.EQ.id=3658527"/>
    <hyperlink ref="B78" r:id="rId12" display="http://s460-helpdesk/CAisd/pdmweb.exe?OP=SEARCH+FACTORY=in+SKIPLIST=1+QBE.EQ.id=3658526"/>
    <hyperlink ref="B77" r:id="rId13" display="http://s460-helpdesk/CAisd/pdmweb.exe?OP=SEARCH+FACTORY=in+SKIPLIST=1+QBE.EQ.id=3658525"/>
    <hyperlink ref="B76" r:id="rId14" display="http://s460-helpdesk/CAisd/pdmweb.exe?OP=SEARCH+FACTORY=in+SKIPLIST=1+QBE.EQ.id=3658524"/>
    <hyperlink ref="B75" r:id="rId15" display="http://s460-helpdesk/CAisd/pdmweb.exe?OP=SEARCH+FACTORY=in+SKIPLIST=1+QBE.EQ.id=3658523"/>
    <hyperlink ref="B74" r:id="rId16" display="http://s460-helpdesk/CAisd/pdmweb.exe?OP=SEARCH+FACTORY=in+SKIPLIST=1+QBE.EQ.id=3658522"/>
    <hyperlink ref="B73" r:id="rId17" display="http://s460-helpdesk/CAisd/pdmweb.exe?OP=SEARCH+FACTORY=in+SKIPLIST=1+QBE.EQ.id=3658521"/>
  </hyperlinks>
  <pageMargins left="0.7" right="0.7" top="0.75" bottom="0.75" header="0.3" footer="0.3"/>
  <pageSetup scale="60" orientation="landscape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2" t="s">
        <v>2150</v>
      </c>
      <c r="B1" s="163"/>
      <c r="C1" s="163"/>
      <c r="D1" s="163"/>
      <c r="E1" s="164"/>
      <c r="F1" s="160" t="s">
        <v>2550</v>
      </c>
      <c r="G1" s="161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5" t="s">
        <v>2450</v>
      </c>
      <c r="B2" s="166"/>
      <c r="C2" s="166"/>
      <c r="D2" s="166"/>
      <c r="E2" s="167"/>
      <c r="F2" s="104" t="s">
        <v>2549</v>
      </c>
      <c r="G2" s="103">
        <f>G3+G4</f>
        <v>79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8" x14ac:dyDescent="0.25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79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8" x14ac:dyDescent="0.25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x14ac:dyDescent="0.25">
      <c r="A7" s="168" t="s">
        <v>2581</v>
      </c>
      <c r="B7" s="169"/>
      <c r="C7" s="169"/>
      <c r="D7" s="169"/>
      <c r="E7" s="170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8" x14ac:dyDescent="0.25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8" x14ac:dyDescent="0.25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8" x14ac:dyDescent="0.25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8" x14ac:dyDescent="0.25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8" x14ac:dyDescent="0.25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8" x14ac:dyDescent="0.25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.75" thickBot="1" x14ac:dyDescent="0.3">
      <c r="A15" s="119" t="s">
        <v>2472</v>
      </c>
      <c r="B15" s="147">
        <f>COUNT(B9:B14)</f>
        <v>6</v>
      </c>
      <c r="C15" s="181"/>
      <c r="D15" s="182"/>
      <c r="E15" s="183"/>
    </row>
    <row r="16" spans="1:11" s="110" customFormat="1" x14ac:dyDescent="0.25">
      <c r="A16" s="116"/>
      <c r="B16" s="121"/>
      <c r="C16" s="116"/>
      <c r="D16" s="116"/>
      <c r="E16" s="121"/>
    </row>
    <row r="17" spans="1:6" s="110" customFormat="1" ht="18" x14ac:dyDescent="0.25">
      <c r="A17" s="168" t="s">
        <v>2582</v>
      </c>
      <c r="B17" s="169"/>
      <c r="C17" s="169"/>
      <c r="D17" s="169"/>
      <c r="E17" s="170"/>
    </row>
    <row r="18" spans="1:6" s="110" customFormat="1" ht="18" x14ac:dyDescent="0.25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8" x14ac:dyDescent="0.25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8" x14ac:dyDescent="0.25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8" x14ac:dyDescent="0.25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.75" thickBot="1" x14ac:dyDescent="0.3">
      <c r="A22" s="119" t="s">
        <v>2472</v>
      </c>
      <c r="B22" s="147">
        <f>COUNT(B19:B21)</f>
        <v>3</v>
      </c>
      <c r="C22" s="181"/>
      <c r="D22" s="182"/>
      <c r="E22" s="183"/>
    </row>
    <row r="23" spans="1:6" s="110" customFormat="1" ht="15.75" thickBot="1" x14ac:dyDescent="0.3">
      <c r="A23" s="116"/>
      <c r="B23" s="121"/>
      <c r="C23" s="116"/>
      <c r="D23" s="116"/>
      <c r="E23" s="121"/>
    </row>
    <row r="24" spans="1:6" s="110" customFormat="1" ht="18.75" thickBot="1" x14ac:dyDescent="0.3">
      <c r="A24" s="178" t="s">
        <v>2473</v>
      </c>
      <c r="B24" s="179"/>
      <c r="C24" s="179"/>
      <c r="D24" s="179"/>
      <c r="E24" s="180"/>
    </row>
    <row r="25" spans="1:6" s="110" customFormat="1" ht="18" x14ac:dyDescent="0.25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8" x14ac:dyDescent="0.25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8" x14ac:dyDescent="0.25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8" x14ac:dyDescent="0.25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.75" thickBot="1" x14ac:dyDescent="0.3">
      <c r="A29" s="139"/>
      <c r="B29" s="147">
        <f>COUNT(B26:B28)</f>
        <v>3</v>
      </c>
      <c r="C29" s="129"/>
      <c r="D29" s="129"/>
      <c r="E29" s="129"/>
    </row>
    <row r="30" spans="1:6" s="110" customFormat="1" ht="15.75" thickBot="1" x14ac:dyDescent="0.3">
      <c r="A30" s="116"/>
      <c r="B30" s="121"/>
      <c r="C30" s="116"/>
      <c r="D30" s="116"/>
      <c r="E30" s="121"/>
    </row>
    <row r="31" spans="1:6" ht="18.75" thickBot="1" x14ac:dyDescent="0.3">
      <c r="A31" s="178" t="s">
        <v>2436</v>
      </c>
      <c r="B31" s="179"/>
      <c r="C31" s="179"/>
      <c r="D31" s="179"/>
      <c r="E31" s="180"/>
      <c r="F31" s="106"/>
    </row>
    <row r="32" spans="1:6" ht="18" x14ac:dyDescent="0.25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8" x14ac:dyDescent="0.25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8" x14ac:dyDescent="0.25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8" x14ac:dyDescent="0.25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8" x14ac:dyDescent="0.25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8" x14ac:dyDescent="0.25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.75" thickBot="1" x14ac:dyDescent="0.3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.75" thickBot="1" x14ac:dyDescent="0.3">
      <c r="A39" s="116"/>
      <c r="B39" s="121"/>
      <c r="C39" s="116"/>
      <c r="D39" s="116"/>
      <c r="E39" s="121"/>
    </row>
    <row r="40" spans="1:8" s="110" customFormat="1" ht="18" x14ac:dyDescent="0.25">
      <c r="A40" s="173" t="s">
        <v>2583</v>
      </c>
      <c r="B40" s="174"/>
      <c r="C40" s="174"/>
      <c r="D40" s="174"/>
      <c r="E40" s="175"/>
    </row>
    <row r="41" spans="1:8" ht="18" x14ac:dyDescent="0.25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8" x14ac:dyDescent="0.25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8" x14ac:dyDescent="0.25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8" x14ac:dyDescent="0.25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8" x14ac:dyDescent="0.25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8" x14ac:dyDescent="0.25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8" x14ac:dyDescent="0.25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8" x14ac:dyDescent="0.25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8" x14ac:dyDescent="0.25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.75" thickBot="1" x14ac:dyDescent="0.3">
      <c r="A50" s="139" t="s">
        <v>2472</v>
      </c>
      <c r="B50" s="147">
        <f>COUNT(B42:B49)</f>
        <v>7</v>
      </c>
      <c r="C50" s="129"/>
      <c r="D50" s="132"/>
      <c r="E50" s="132"/>
    </row>
    <row r="51" spans="1:5" ht="15.75" thickBot="1" x14ac:dyDescent="0.3">
      <c r="A51" s="116"/>
      <c r="B51" s="121"/>
      <c r="C51" s="116"/>
      <c r="D51" s="116"/>
      <c r="E51" s="121"/>
    </row>
    <row r="52" spans="1:5" ht="18.75" thickBot="1" x14ac:dyDescent="0.3">
      <c r="A52" s="176" t="s">
        <v>2474</v>
      </c>
      <c r="B52" s="177"/>
      <c r="C52" s="116" t="s">
        <v>2412</v>
      </c>
      <c r="D52" s="121"/>
      <c r="E52" s="121"/>
    </row>
    <row r="53" spans="1:5" ht="18.75" thickBot="1" x14ac:dyDescent="0.3">
      <c r="A53" s="141">
        <f>+B29+B38+B50</f>
        <v>15</v>
      </c>
      <c r="B53" s="148"/>
      <c r="C53" s="116"/>
      <c r="D53" s="116"/>
      <c r="E53" s="116"/>
    </row>
    <row r="54" spans="1:5" ht="15.75" thickBot="1" x14ac:dyDescent="0.3">
      <c r="A54" s="116"/>
      <c r="B54" s="121"/>
      <c r="C54" s="116"/>
      <c r="D54" s="116"/>
      <c r="E54" s="121"/>
    </row>
    <row r="55" spans="1:5" ht="18.75" thickBot="1" x14ac:dyDescent="0.3">
      <c r="A55" s="178" t="s">
        <v>2475</v>
      </c>
      <c r="B55" s="179"/>
      <c r="C55" s="179"/>
      <c r="D55" s="179"/>
      <c r="E55" s="180"/>
    </row>
    <row r="56" spans="1:5" ht="18" x14ac:dyDescent="0.25">
      <c r="A56" s="122" t="s">
        <v>15</v>
      </c>
      <c r="B56" s="127" t="s">
        <v>2415</v>
      </c>
      <c r="C56" s="120" t="s">
        <v>46</v>
      </c>
      <c r="D56" s="171" t="s">
        <v>2418</v>
      </c>
      <c r="E56" s="172"/>
    </row>
    <row r="57" spans="1:5" ht="18" x14ac:dyDescent="0.25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58" t="s">
        <v>2584</v>
      </c>
      <c r="E57" s="159"/>
    </row>
    <row r="58" spans="1:5" ht="18" x14ac:dyDescent="0.25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58" t="s">
        <v>2584</v>
      </c>
      <c r="E58" s="159"/>
    </row>
    <row r="59" spans="1:5" ht="18" x14ac:dyDescent="0.25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58" t="s">
        <v>2613</v>
      </c>
      <c r="E59" s="159"/>
    </row>
    <row r="60" spans="1:5" ht="18" x14ac:dyDescent="0.25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58" t="s">
        <v>2613</v>
      </c>
      <c r="E60" s="159"/>
    </row>
    <row r="61" spans="1:5" ht="18" x14ac:dyDescent="0.25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58" t="s">
        <v>2584</v>
      </c>
      <c r="E61" s="159"/>
    </row>
    <row r="62" spans="1:5" ht="18" x14ac:dyDescent="0.25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58" t="s">
        <v>2613</v>
      </c>
      <c r="E62" s="159"/>
    </row>
    <row r="63" spans="1:5" ht="18" x14ac:dyDescent="0.25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58" t="s">
        <v>2613</v>
      </c>
      <c r="E63" s="159"/>
    </row>
    <row r="64" spans="1:5" ht="18" x14ac:dyDescent="0.25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58" t="s">
        <v>2613</v>
      </c>
      <c r="E64" s="159"/>
    </row>
    <row r="65" spans="1:5" ht="18.75" thickBot="1" x14ac:dyDescent="0.3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25">
      <c r="A66" s="116"/>
      <c r="B66" s="69"/>
      <c r="C66" s="116"/>
      <c r="D66" s="116"/>
      <c r="E66" s="116"/>
    </row>
    <row r="67" spans="1:5" x14ac:dyDescent="0.25">
      <c r="A67" s="116"/>
      <c r="B67" s="69"/>
      <c r="C67" s="116"/>
      <c r="D67" s="116"/>
      <c r="E67" s="116"/>
    </row>
    <row r="68" spans="1:5" x14ac:dyDescent="0.25">
      <c r="A68" s="116"/>
      <c r="B68" s="69"/>
      <c r="C68" s="116"/>
      <c r="D68" s="116"/>
      <c r="E68" s="116"/>
    </row>
    <row r="69" spans="1:5" x14ac:dyDescent="0.25">
      <c r="A69" s="116"/>
      <c r="B69" s="69"/>
      <c r="C69" s="116"/>
      <c r="D69" s="116"/>
      <c r="E69" s="116"/>
    </row>
    <row r="70" spans="1:5" x14ac:dyDescent="0.25">
      <c r="A70" s="116"/>
      <c r="B70" s="69"/>
      <c r="C70" s="116"/>
      <c r="D70" s="116"/>
      <c r="E70" s="116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  <mergeCell ref="D64:E64"/>
    <mergeCell ref="D58:E58"/>
    <mergeCell ref="D59:E59"/>
    <mergeCell ref="D60:E60"/>
    <mergeCell ref="D61:E61"/>
    <mergeCell ref="D62:E62"/>
    <mergeCell ref="D63:E63"/>
  </mergeCells>
  <phoneticPr fontId="46" type="noConversion"/>
  <conditionalFormatting sqref="E185:E1048576">
    <cfRule type="duplicateValues" dxfId="165" priority="143452"/>
  </conditionalFormatting>
  <conditionalFormatting sqref="B185:B1048576">
    <cfRule type="duplicateValues" dxfId="164" priority="143453"/>
  </conditionalFormatting>
  <conditionalFormatting sqref="B168:B171">
    <cfRule type="duplicateValues" dxfId="163" priority="93"/>
  </conditionalFormatting>
  <conditionalFormatting sqref="B168:B1048576">
    <cfRule type="duplicateValues" dxfId="162" priority="81"/>
  </conditionalFormatting>
  <conditionalFormatting sqref="B138:B167">
    <cfRule type="duplicateValues" dxfId="161" priority="158193"/>
  </conditionalFormatting>
  <conditionalFormatting sqref="B138:B1048576">
    <cfRule type="duplicateValues" dxfId="160" priority="158194"/>
  </conditionalFormatting>
  <conditionalFormatting sqref="E138:E1048576">
    <cfRule type="duplicateValues" dxfId="159" priority="158195"/>
  </conditionalFormatting>
  <conditionalFormatting sqref="E138:E167">
    <cfRule type="duplicateValues" dxfId="158" priority="158196"/>
  </conditionalFormatting>
  <conditionalFormatting sqref="B138:B167">
    <cfRule type="duplicateValues" dxfId="157" priority="158197"/>
  </conditionalFormatting>
  <conditionalFormatting sqref="B43">
    <cfRule type="duplicateValues" dxfId="156" priority="21"/>
  </conditionalFormatting>
  <conditionalFormatting sqref="B46:B47">
    <cfRule type="duplicateValues" dxfId="155" priority="20"/>
  </conditionalFormatting>
  <conditionalFormatting sqref="B21">
    <cfRule type="duplicateValues" dxfId="154" priority="19"/>
  </conditionalFormatting>
  <conditionalFormatting sqref="B50:B70 B46:B47 B20:B43 B1:B18">
    <cfRule type="duplicateValues" dxfId="153" priority="18"/>
  </conditionalFormatting>
  <conditionalFormatting sqref="E65:E70 E29:E35 E38:E43 E20:E26 E1:E10 E12:E18 E46 E48:E59">
    <cfRule type="duplicateValues" dxfId="152" priority="17"/>
  </conditionalFormatting>
  <conditionalFormatting sqref="B50:B70 B22:B42 B1:B18 B20">
    <cfRule type="duplicateValues" dxfId="151" priority="22"/>
  </conditionalFormatting>
  <conditionalFormatting sqref="B44:B45">
    <cfRule type="duplicateValues" dxfId="150" priority="16"/>
  </conditionalFormatting>
  <conditionalFormatting sqref="B44:B45">
    <cfRule type="duplicateValues" dxfId="149" priority="15"/>
  </conditionalFormatting>
  <conditionalFormatting sqref="E44">
    <cfRule type="duplicateValues" dxfId="148" priority="14"/>
  </conditionalFormatting>
  <conditionalFormatting sqref="E60">
    <cfRule type="duplicateValues" dxfId="147" priority="13"/>
  </conditionalFormatting>
  <conditionalFormatting sqref="E61">
    <cfRule type="duplicateValues" dxfId="146" priority="12"/>
  </conditionalFormatting>
  <conditionalFormatting sqref="E11">
    <cfRule type="duplicateValues" dxfId="145" priority="11"/>
  </conditionalFormatting>
  <conditionalFormatting sqref="E28">
    <cfRule type="duplicateValues" dxfId="144" priority="10"/>
  </conditionalFormatting>
  <conditionalFormatting sqref="E19">
    <cfRule type="duplicateValues" dxfId="143" priority="9"/>
  </conditionalFormatting>
  <conditionalFormatting sqref="E37">
    <cfRule type="duplicateValues" dxfId="142" priority="8"/>
  </conditionalFormatting>
  <conditionalFormatting sqref="E45">
    <cfRule type="duplicateValues" dxfId="141" priority="7"/>
  </conditionalFormatting>
  <conditionalFormatting sqref="B48:B49 B19 B21">
    <cfRule type="duplicateValues" dxfId="140" priority="23"/>
  </conditionalFormatting>
  <conditionalFormatting sqref="E62">
    <cfRule type="duplicateValues" dxfId="139" priority="6"/>
  </conditionalFormatting>
  <conditionalFormatting sqref="E63">
    <cfRule type="duplicateValues" dxfId="138" priority="5"/>
  </conditionalFormatting>
  <conditionalFormatting sqref="E64">
    <cfRule type="duplicateValues" dxfId="137" priority="4"/>
  </conditionalFormatting>
  <conditionalFormatting sqref="E27">
    <cfRule type="duplicateValues" dxfId="136" priority="3"/>
  </conditionalFormatting>
  <conditionalFormatting sqref="E36">
    <cfRule type="duplicateValues" dxfId="135" priority="2"/>
  </conditionalFormatting>
  <conditionalFormatting sqref="E47">
    <cfRule type="duplicateValues" dxfId="13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33" priority="5"/>
  </conditionalFormatting>
  <conditionalFormatting sqref="A827">
    <cfRule type="duplicateValues" dxfId="132" priority="4"/>
  </conditionalFormatting>
  <conditionalFormatting sqref="A828">
    <cfRule type="duplicateValues" dxfId="131" priority="3"/>
  </conditionalFormatting>
  <conditionalFormatting sqref="A829">
    <cfRule type="duplicateValues" dxfId="130" priority="2"/>
  </conditionalFormatting>
  <conditionalFormatting sqref="A830">
    <cfRule type="duplicateValues" dxfId="12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2420</v>
      </c>
      <c r="B1" s="185"/>
      <c r="C1" s="185"/>
      <c r="D1" s="18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4" t="s">
        <v>2429</v>
      </c>
      <c r="B18" s="185"/>
      <c r="C18" s="185"/>
      <c r="D18" s="18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8" priority="18"/>
  </conditionalFormatting>
  <conditionalFormatting sqref="B7:B8">
    <cfRule type="duplicateValues" dxfId="127" priority="17"/>
  </conditionalFormatting>
  <conditionalFormatting sqref="A7:A8">
    <cfRule type="duplicateValues" dxfId="126" priority="15"/>
    <cfRule type="duplicateValues" dxfId="12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2021-07-11T10:25:42Z</dcterms:modified>
</cp:coreProperties>
</file>